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<sst xmlns="http://schemas.openxmlformats.org/spreadsheetml/2006/main" count="121" uniqueCount="80">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</sst>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51" Type="http://schemas.openxmlformats.org/officeDocument/2006/relationships/hyperlink" Target="cid:946c3ec42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849" Type="http://schemas.openxmlformats.org/officeDocument/2006/relationships/hyperlink" Target="cid:95ec070b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860" Type="http://schemas.openxmlformats.org/officeDocument/2006/relationships/image" Target="cid:b0d869c5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762" Type="http://schemas.openxmlformats.org/officeDocument/2006/relationships/image" Target="cid:b35bc591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773" Type="http://schemas.openxmlformats.org/officeDocument/2006/relationships/hyperlink" Target="cid:d76c2dbf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40" Type="http://schemas.openxmlformats.org/officeDocument/2006/relationships/image" Target="cid:770b9904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851" Type="http://schemas.openxmlformats.org/officeDocument/2006/relationships/hyperlink" Target="cid:95fab324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862" Type="http://schemas.openxmlformats.org/officeDocument/2006/relationships/image" Target="cid:b0db015a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35" sqref="J35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SUM(E4:E42)</f>
        <v>18019411.248299997</v>
      </c>
      <c r="F3" s="25">
        <f>RA!I7</f>
        <v>1684449.294</v>
      </c>
      <c r="G3" s="16">
        <f>SUM(G4:G42)</f>
        <v>16334961.954299996</v>
      </c>
      <c r="H3" s="27">
        <f>RA!J7</f>
        <v>9.3479707565857098</v>
      </c>
      <c r="I3" s="20">
        <f>SUM(I4:I42)</f>
        <v>18019416.56347385</v>
      </c>
      <c r="J3" s="21">
        <f>SUM(J4:J42)</f>
        <v>16334961.964482117</v>
      </c>
      <c r="K3" s="22">
        <f>E3-I3</f>
        <v>-5.3151738531887531</v>
      </c>
      <c r="L3" s="22">
        <f>G3-J3</f>
        <v>-1.0182121768593788E-2</v>
      </c>
    </row>
    <row r="4" spans="1:13">
      <c r="A4" s="68">
        <f>RA!A8</f>
        <v>42606</v>
      </c>
      <c r="B4" s="12">
        <v>12</v>
      </c>
      <c r="C4" s="66" t="s">
        <v>6</v>
      </c>
      <c r="D4" s="66"/>
      <c r="E4" s="15">
        <f>VLOOKUP(C4,RA!B8:D35,3,0)</f>
        <v>669345.88230000006</v>
      </c>
      <c r="F4" s="25">
        <f>VLOOKUP(C4,RA!B8:I38,8,0)</f>
        <v>152800.21890000001</v>
      </c>
      <c r="G4" s="16">
        <f t="shared" ref="G4:G42" si="0">E4-F4</f>
        <v>516545.66340000008</v>
      </c>
      <c r="H4" s="27">
        <f>RA!J8</f>
        <v>22.828289967953399</v>
      </c>
      <c r="I4" s="20">
        <f>VLOOKUP(B4,RMS!B:D,3,FALSE)</f>
        <v>669346.61428461503</v>
      </c>
      <c r="J4" s="21">
        <f>VLOOKUP(B4,RMS!B:E,4,FALSE)</f>
        <v>516545.67578717897</v>
      </c>
      <c r="K4" s="22">
        <f t="shared" ref="K4:K42" si="1">E4-I4</f>
        <v>-0.73198461497668177</v>
      </c>
      <c r="L4" s="22">
        <f t="shared" ref="L4:L42" si="2">G4-J4</f>
        <v>-1.2387178896460682E-2</v>
      </c>
    </row>
    <row r="5" spans="1:13">
      <c r="A5" s="68"/>
      <c r="B5" s="12">
        <v>13</v>
      </c>
      <c r="C5" s="66" t="s">
        <v>7</v>
      </c>
      <c r="D5" s="66"/>
      <c r="E5" s="15">
        <f>VLOOKUP(C5,RA!B8:D36,3,0)</f>
        <v>176002.07389999999</v>
      </c>
      <c r="F5" s="25">
        <f>VLOOKUP(C5,RA!B9:I39,8,0)</f>
        <v>36521.416400000002</v>
      </c>
      <c r="G5" s="16">
        <f t="shared" si="0"/>
        <v>139480.65749999997</v>
      </c>
      <c r="H5" s="27">
        <f>RA!J9</f>
        <v>20.750560258028901</v>
      </c>
      <c r="I5" s="20">
        <f>VLOOKUP(B5,RMS!B:D,3,FALSE)</f>
        <v>176002.26269658099</v>
      </c>
      <c r="J5" s="21">
        <f>VLOOKUP(B5,RMS!B:E,4,FALSE)</f>
        <v>139480.67452393199</v>
      </c>
      <c r="K5" s="22">
        <f t="shared" si="1"/>
        <v>-0.18879658100195229</v>
      </c>
      <c r="L5" s="22">
        <f t="shared" si="2"/>
        <v>-1.7023932014126331E-2</v>
      </c>
      <c r="M5" s="32"/>
    </row>
    <row r="6" spans="1:13">
      <c r="A6" s="68"/>
      <c r="B6" s="12">
        <v>14</v>
      </c>
      <c r="C6" s="66" t="s">
        <v>8</v>
      </c>
      <c r="D6" s="66"/>
      <c r="E6" s="15">
        <f>VLOOKUP(C6,RA!B10:D37,3,0)</f>
        <v>147550.41500000001</v>
      </c>
      <c r="F6" s="25">
        <f>VLOOKUP(C6,RA!B10:I40,8,0)</f>
        <v>37529.695399999997</v>
      </c>
      <c r="G6" s="16">
        <f t="shared" si="0"/>
        <v>110020.71960000001</v>
      </c>
      <c r="H6" s="27">
        <f>RA!J10</f>
        <v>25.435167634059201</v>
      </c>
      <c r="I6" s="20">
        <f>VLOOKUP(B6,RMS!B:D,3,FALSE)</f>
        <v>147552.80563738701</v>
      </c>
      <c r="J6" s="21">
        <f>VLOOKUP(B6,RMS!B:E,4,FALSE)</f>
        <v>110020.71868955401</v>
      </c>
      <c r="K6" s="22">
        <f>E6-I6</f>
        <v>-2.390637386997696</v>
      </c>
      <c r="L6" s="22">
        <f t="shared" si="2"/>
        <v>9.1044600412715226E-4</v>
      </c>
      <c r="M6" s="32"/>
    </row>
    <row r="7" spans="1:13">
      <c r="A7" s="68"/>
      <c r="B7" s="12">
        <v>15</v>
      </c>
      <c r="C7" s="66" t="s">
        <v>9</v>
      </c>
      <c r="D7" s="66"/>
      <c r="E7" s="15">
        <f>VLOOKUP(C7,RA!B10:D38,3,0)</f>
        <v>41451.547500000001</v>
      </c>
      <c r="F7" s="25">
        <f>VLOOKUP(C7,RA!B11:I41,8,0)</f>
        <v>8122.4597000000003</v>
      </c>
      <c r="G7" s="16">
        <f t="shared" si="0"/>
        <v>33329.087800000001</v>
      </c>
      <c r="H7" s="27">
        <f>RA!J11</f>
        <v>19.595069882493501</v>
      </c>
      <c r="I7" s="20">
        <f>VLOOKUP(B7,RMS!B:D,3,FALSE)</f>
        <v>41451.592108259603</v>
      </c>
      <c r="J7" s="21">
        <f>VLOOKUP(B7,RMS!B:E,4,FALSE)</f>
        <v>33329.087108146101</v>
      </c>
      <c r="K7" s="22">
        <f t="shared" si="1"/>
        <v>-4.4608259602682665E-2</v>
      </c>
      <c r="L7" s="22">
        <f t="shared" si="2"/>
        <v>6.9185390020720661E-4</v>
      </c>
      <c r="M7" s="32"/>
    </row>
    <row r="8" spans="1:13">
      <c r="A8" s="68"/>
      <c r="B8" s="12">
        <v>16</v>
      </c>
      <c r="C8" s="66" t="s">
        <v>10</v>
      </c>
      <c r="D8" s="66"/>
      <c r="E8" s="15">
        <f>VLOOKUP(C8,RA!B12:D38,3,0)</f>
        <v>127942.4417</v>
      </c>
      <c r="F8" s="25">
        <f>VLOOKUP(C8,RA!B12:I42,8,0)</f>
        <v>15189.100399999999</v>
      </c>
      <c r="G8" s="16">
        <f t="shared" si="0"/>
        <v>112753.3413</v>
      </c>
      <c r="H8" s="27">
        <f>RA!J12</f>
        <v>11.871823140295801</v>
      </c>
      <c r="I8" s="20">
        <f>VLOOKUP(B8,RMS!B:D,3,FALSE)</f>
        <v>127942.44602307701</v>
      </c>
      <c r="J8" s="21">
        <f>VLOOKUP(B8,RMS!B:E,4,FALSE)</f>
        <v>112753.339182906</v>
      </c>
      <c r="K8" s="22">
        <f t="shared" si="1"/>
        <v>-4.3230770097579807E-3</v>
      </c>
      <c r="L8" s="22">
        <f t="shared" si="2"/>
        <v>2.1170940017327666E-3</v>
      </c>
      <c r="M8" s="32"/>
    </row>
    <row r="9" spans="1:13">
      <c r="A9" s="68"/>
      <c r="B9" s="12">
        <v>17</v>
      </c>
      <c r="C9" s="66" t="s">
        <v>11</v>
      </c>
      <c r="D9" s="66"/>
      <c r="E9" s="15">
        <f>VLOOKUP(C9,RA!B12:D39,3,0)</f>
        <v>302123.9878</v>
      </c>
      <c r="F9" s="25">
        <f>VLOOKUP(C9,RA!B13:I43,8,0)</f>
        <v>62566.635999999999</v>
      </c>
      <c r="G9" s="16">
        <f t="shared" si="0"/>
        <v>239557.3518</v>
      </c>
      <c r="H9" s="27">
        <f>RA!J13</f>
        <v>20.708926972530801</v>
      </c>
      <c r="I9" s="20">
        <f>VLOOKUP(B9,RMS!B:D,3,FALSE)</f>
        <v>302124.35255299101</v>
      </c>
      <c r="J9" s="21">
        <f>VLOOKUP(B9,RMS!B:E,4,FALSE)</f>
        <v>239557.349938461</v>
      </c>
      <c r="K9" s="22">
        <f t="shared" si="1"/>
        <v>-0.36475299100857228</v>
      </c>
      <c r="L9" s="22">
        <f t="shared" si="2"/>
        <v>1.861538999946788E-3</v>
      </c>
      <c r="M9" s="32"/>
    </row>
    <row r="10" spans="1:13">
      <c r="A10" s="68"/>
      <c r="B10" s="12">
        <v>18</v>
      </c>
      <c r="C10" s="66" t="s">
        <v>12</v>
      </c>
      <c r="D10" s="66"/>
      <c r="E10" s="15">
        <f>VLOOKUP(C10,RA!B14:D40,3,0)</f>
        <v>94587.786699999997</v>
      </c>
      <c r="F10" s="25">
        <f>VLOOKUP(C10,RA!B14:I43,8,0)</f>
        <v>14815.5954</v>
      </c>
      <c r="G10" s="16">
        <f t="shared" si="0"/>
        <v>79772.191299999991</v>
      </c>
      <c r="H10" s="27">
        <f>RA!J14</f>
        <v>15.663328128175801</v>
      </c>
      <c r="I10" s="20">
        <f>VLOOKUP(B10,RMS!B:D,3,FALSE)</f>
        <v>94587.796158974394</v>
      </c>
      <c r="J10" s="21">
        <f>VLOOKUP(B10,RMS!B:E,4,FALSE)</f>
        <v>79772.188354700906</v>
      </c>
      <c r="K10" s="22">
        <f t="shared" si="1"/>
        <v>-9.4589743966935202E-3</v>
      </c>
      <c r="L10" s="22">
        <f t="shared" si="2"/>
        <v>2.9452990856952965E-3</v>
      </c>
      <c r="M10" s="32"/>
    </row>
    <row r="11" spans="1:13">
      <c r="A11" s="68"/>
      <c r="B11" s="12">
        <v>19</v>
      </c>
      <c r="C11" s="66" t="s">
        <v>13</v>
      </c>
      <c r="D11" s="66"/>
      <c r="E11" s="15">
        <f>VLOOKUP(C11,RA!B14:D41,3,0)</f>
        <v>92462.696800000005</v>
      </c>
      <c r="F11" s="25">
        <f>VLOOKUP(C11,RA!B15:I44,8,0)</f>
        <v>-1600.1806999999999</v>
      </c>
      <c r="G11" s="16">
        <f t="shared" si="0"/>
        <v>94062.877500000002</v>
      </c>
      <c r="H11" s="27">
        <f>RA!J15</f>
        <v>-1.7306230029838401</v>
      </c>
      <c r="I11" s="20">
        <f>VLOOKUP(B11,RMS!B:D,3,FALSE)</f>
        <v>92462.744156410306</v>
      </c>
      <c r="J11" s="21">
        <f>VLOOKUP(B11,RMS!B:E,4,FALSE)</f>
        <v>94062.877284615402</v>
      </c>
      <c r="K11" s="22">
        <f t="shared" si="1"/>
        <v>-4.7356410301290452E-2</v>
      </c>
      <c r="L11" s="22">
        <f t="shared" si="2"/>
        <v>2.1538459986913949E-4</v>
      </c>
      <c r="M11" s="32"/>
    </row>
    <row r="12" spans="1:13">
      <c r="A12" s="68"/>
      <c r="B12" s="12">
        <v>21</v>
      </c>
      <c r="C12" s="66" t="s">
        <v>14</v>
      </c>
      <c r="D12" s="66"/>
      <c r="E12" s="15">
        <f>VLOOKUP(C12,RA!B16:D42,3,0)</f>
        <v>1067626.6477000001</v>
      </c>
      <c r="F12" s="25">
        <f>VLOOKUP(C12,RA!B16:I45,8,0)</f>
        <v>17097.9558</v>
      </c>
      <c r="G12" s="16">
        <f t="shared" si="0"/>
        <v>1050528.6919</v>
      </c>
      <c r="H12" s="27">
        <f>RA!J16</f>
        <v>1.6014920418888301</v>
      </c>
      <c r="I12" s="20">
        <f>VLOOKUP(B12,RMS!B:D,3,FALSE)</f>
        <v>1067625.71719178</v>
      </c>
      <c r="J12" s="21">
        <f>VLOOKUP(B12,RMS!B:E,4,FALSE)</f>
        <v>1050528.6919666701</v>
      </c>
      <c r="K12" s="22">
        <f t="shared" si="1"/>
        <v>0.93050822010263801</v>
      </c>
      <c r="L12" s="22">
        <f t="shared" si="2"/>
        <v>-6.6670123487710953E-5</v>
      </c>
      <c r="M12" s="32"/>
    </row>
    <row r="13" spans="1:13">
      <c r="A13" s="68"/>
      <c r="B13" s="12">
        <v>22</v>
      </c>
      <c r="C13" s="66" t="s">
        <v>15</v>
      </c>
      <c r="D13" s="66"/>
      <c r="E13" s="15">
        <f>VLOOKUP(C13,RA!B16:D43,3,0)</f>
        <v>617838.70310000004</v>
      </c>
      <c r="F13" s="25">
        <f>VLOOKUP(C13,RA!B17:I46,8,0)</f>
        <v>85820.656700000007</v>
      </c>
      <c r="G13" s="16">
        <f t="shared" si="0"/>
        <v>532018.04639999999</v>
      </c>
      <c r="H13" s="27">
        <f>RA!J17</f>
        <v>13.890463039850999</v>
      </c>
      <c r="I13" s="20">
        <f>VLOOKUP(B13,RMS!B:D,3,FALSE)</f>
        <v>617838.69461709401</v>
      </c>
      <c r="J13" s="21">
        <f>VLOOKUP(B13,RMS!B:E,4,FALSE)</f>
        <v>532018.04728461499</v>
      </c>
      <c r="K13" s="22">
        <f t="shared" si="1"/>
        <v>8.4829060360789299E-3</v>
      </c>
      <c r="L13" s="22">
        <f t="shared" si="2"/>
        <v>-8.8461500126868486E-4</v>
      </c>
      <c r="M13" s="32"/>
    </row>
    <row r="14" spans="1:13">
      <c r="A14" s="68"/>
      <c r="B14" s="12">
        <v>23</v>
      </c>
      <c r="C14" s="66" t="s">
        <v>16</v>
      </c>
      <c r="D14" s="66"/>
      <c r="E14" s="15">
        <f>VLOOKUP(C14,RA!B18:D43,3,0)</f>
        <v>1672379.1924000001</v>
      </c>
      <c r="F14" s="25">
        <f>VLOOKUP(C14,RA!B18:I47,8,0)</f>
        <v>228528.1355</v>
      </c>
      <c r="G14" s="16">
        <f t="shared" si="0"/>
        <v>1443851.0569</v>
      </c>
      <c r="H14" s="27">
        <f>RA!J18</f>
        <v>13.664851640018499</v>
      </c>
      <c r="I14" s="20">
        <f>VLOOKUP(B14,RMS!B:D,3,FALSE)</f>
        <v>1672378.96306581</v>
      </c>
      <c r="J14" s="21">
        <f>VLOOKUP(B14,RMS!B:E,4,FALSE)</f>
        <v>1443851.0368196601</v>
      </c>
      <c r="K14" s="22">
        <f t="shared" si="1"/>
        <v>0.22933419002220035</v>
      </c>
      <c r="L14" s="22">
        <f t="shared" si="2"/>
        <v>2.0080339862033725E-2</v>
      </c>
      <c r="M14" s="32"/>
    </row>
    <row r="15" spans="1:13">
      <c r="A15" s="68"/>
      <c r="B15" s="12">
        <v>24</v>
      </c>
      <c r="C15" s="66" t="s">
        <v>17</v>
      </c>
      <c r="D15" s="66"/>
      <c r="E15" s="15">
        <f>VLOOKUP(C15,RA!B18:D44,3,0)</f>
        <v>506947.99060000002</v>
      </c>
      <c r="F15" s="25">
        <f>VLOOKUP(C15,RA!B19:I48,8,0)</f>
        <v>29454.4869</v>
      </c>
      <c r="G15" s="16">
        <f t="shared" si="0"/>
        <v>477493.5037</v>
      </c>
      <c r="H15" s="27">
        <f>RA!J19</f>
        <v>5.8101595126433097</v>
      </c>
      <c r="I15" s="20">
        <f>VLOOKUP(B15,RMS!B:D,3,FALSE)</f>
        <v>506947.94036410202</v>
      </c>
      <c r="J15" s="21">
        <f>VLOOKUP(B15,RMS!B:E,4,FALSE)</f>
        <v>477493.50405640999</v>
      </c>
      <c r="K15" s="22">
        <f t="shared" si="1"/>
        <v>5.0235898001119494E-2</v>
      </c>
      <c r="L15" s="22">
        <f t="shared" si="2"/>
        <v>-3.5640998976305127E-4</v>
      </c>
      <c r="M15" s="32"/>
    </row>
    <row r="16" spans="1:13">
      <c r="A16" s="68"/>
      <c r="B16" s="12">
        <v>25</v>
      </c>
      <c r="C16" s="66" t="s">
        <v>18</v>
      </c>
      <c r="D16" s="66"/>
      <c r="E16" s="15">
        <f>VLOOKUP(C16,RA!B20:D45,3,0)</f>
        <v>1018967.0363</v>
      </c>
      <c r="F16" s="25">
        <f>VLOOKUP(C16,RA!B20:I49,8,0)</f>
        <v>57109.366399999999</v>
      </c>
      <c r="G16" s="16">
        <f t="shared" si="0"/>
        <v>961857.6699000001</v>
      </c>
      <c r="H16" s="27">
        <f>RA!J20</f>
        <v>5.6046333556943502</v>
      </c>
      <c r="I16" s="20">
        <f>VLOOKUP(B16,RMS!B:D,3,FALSE)</f>
        <v>1018967.15434838</v>
      </c>
      <c r="J16" s="21">
        <f>VLOOKUP(B16,RMS!B:E,4,FALSE)</f>
        <v>961857.66989999998</v>
      </c>
      <c r="K16" s="22">
        <f t="shared" si="1"/>
        <v>-0.11804838001262397</v>
      </c>
      <c r="L16" s="22">
        <f t="shared" si="2"/>
        <v>0</v>
      </c>
      <c r="M16" s="32"/>
    </row>
    <row r="17" spans="1:13">
      <c r="A17" s="68"/>
      <c r="B17" s="12">
        <v>26</v>
      </c>
      <c r="C17" s="66" t="s">
        <v>19</v>
      </c>
      <c r="D17" s="66"/>
      <c r="E17" s="15">
        <f>VLOOKUP(C17,RA!B20:D46,3,0)</f>
        <v>349385.74540000001</v>
      </c>
      <c r="F17" s="25">
        <f>VLOOKUP(C17,RA!B21:I50,8,0)</f>
        <v>44723.145199999999</v>
      </c>
      <c r="G17" s="16">
        <f t="shared" si="0"/>
        <v>304662.60019999999</v>
      </c>
      <c r="H17" s="27">
        <f>RA!J21</f>
        <v>12.8005065429324</v>
      </c>
      <c r="I17" s="20">
        <f>VLOOKUP(B17,RMS!B:D,3,FALSE)</f>
        <v>349384.90401663998</v>
      </c>
      <c r="J17" s="21">
        <f>VLOOKUP(B17,RMS!B:E,4,FALSE)</f>
        <v>304662.60008608998</v>
      </c>
      <c r="K17" s="22">
        <f t="shared" si="1"/>
        <v>0.84138336003525183</v>
      </c>
      <c r="L17" s="22">
        <f t="shared" si="2"/>
        <v>1.1391000589355826E-4</v>
      </c>
      <c r="M17" s="32"/>
    </row>
    <row r="18" spans="1:13">
      <c r="A18" s="68"/>
      <c r="B18" s="12">
        <v>27</v>
      </c>
      <c r="C18" s="66" t="s">
        <v>20</v>
      </c>
      <c r="D18" s="66"/>
      <c r="E18" s="15">
        <f>VLOOKUP(C18,RA!B22:D47,3,0)</f>
        <v>1449182.4628999999</v>
      </c>
      <c r="F18" s="25">
        <f>VLOOKUP(C18,RA!B22:I51,8,0)</f>
        <v>84698.871299999999</v>
      </c>
      <c r="G18" s="16">
        <f t="shared" si="0"/>
        <v>1364483.5915999999</v>
      </c>
      <c r="H18" s="27">
        <f>RA!J22</f>
        <v>5.8445967618533503</v>
      </c>
      <c r="I18" s="20">
        <f>VLOOKUP(B18,RMS!B:D,3,FALSE)</f>
        <v>1449184.0533384399</v>
      </c>
      <c r="J18" s="21">
        <f>VLOOKUP(B18,RMS!B:E,4,FALSE)</f>
        <v>1364483.5916766301</v>
      </c>
      <c r="K18" s="22">
        <f t="shared" si="1"/>
        <v>-1.590438439976424</v>
      </c>
      <c r="L18" s="22">
        <f t="shared" si="2"/>
        <v>-7.6630152761936188E-5</v>
      </c>
      <c r="M18" s="32"/>
    </row>
    <row r="19" spans="1:13">
      <c r="A19" s="68"/>
      <c r="B19" s="12">
        <v>29</v>
      </c>
      <c r="C19" s="66" t="s">
        <v>21</v>
      </c>
      <c r="D19" s="66"/>
      <c r="E19" s="15">
        <f>VLOOKUP(C19,RA!B22:D48,3,0)</f>
        <v>2754015.3017000002</v>
      </c>
      <c r="F19" s="25">
        <f>VLOOKUP(C19,RA!B23:I52,8,0)</f>
        <v>141874.38399999999</v>
      </c>
      <c r="G19" s="16">
        <f t="shared" si="0"/>
        <v>2612140.9177000001</v>
      </c>
      <c r="H19" s="27">
        <f>RA!J23</f>
        <v>5.1515466857582002</v>
      </c>
      <c r="I19" s="20">
        <f>VLOOKUP(B19,RMS!B:D,3,FALSE)</f>
        <v>2754017.34469915</v>
      </c>
      <c r="J19" s="21">
        <f>VLOOKUP(B19,RMS!B:E,4,FALSE)</f>
        <v>2612140.9509641002</v>
      </c>
      <c r="K19" s="22">
        <f t="shared" si="1"/>
        <v>-2.0429991497658193</v>
      </c>
      <c r="L19" s="22">
        <f t="shared" si="2"/>
        <v>-3.3264100085943937E-2</v>
      </c>
      <c r="M19" s="32"/>
    </row>
    <row r="20" spans="1:13">
      <c r="A20" s="68"/>
      <c r="B20" s="12">
        <v>31</v>
      </c>
      <c r="C20" s="66" t="s">
        <v>22</v>
      </c>
      <c r="D20" s="66"/>
      <c r="E20" s="15">
        <f>VLOOKUP(C20,RA!B24:D49,3,0)</f>
        <v>278442.71970000002</v>
      </c>
      <c r="F20" s="25">
        <f>VLOOKUP(C20,RA!B24:I53,8,0)</f>
        <v>45310.159299999999</v>
      </c>
      <c r="G20" s="16">
        <f t="shared" si="0"/>
        <v>233132.56040000002</v>
      </c>
      <c r="H20" s="27">
        <f>RA!J24</f>
        <v>16.272703897167101</v>
      </c>
      <c r="I20" s="20">
        <f>VLOOKUP(B20,RMS!B:D,3,FALSE)</f>
        <v>278442.77862208599</v>
      </c>
      <c r="J20" s="21">
        <f>VLOOKUP(B20,RMS!B:E,4,FALSE)</f>
        <v>233132.558056487</v>
      </c>
      <c r="K20" s="22">
        <f t="shared" si="1"/>
        <v>-5.8922085969243199E-2</v>
      </c>
      <c r="L20" s="22">
        <f t="shared" si="2"/>
        <v>2.3435130133293569E-3</v>
      </c>
      <c r="M20" s="32"/>
    </row>
    <row r="21" spans="1:13">
      <c r="A21" s="68"/>
      <c r="B21" s="12">
        <v>32</v>
      </c>
      <c r="C21" s="66" t="s">
        <v>23</v>
      </c>
      <c r="D21" s="66"/>
      <c r="E21" s="15">
        <f>VLOOKUP(C21,RA!B24:D50,3,0)</f>
        <v>300715.11869999999</v>
      </c>
      <c r="F21" s="25">
        <f>VLOOKUP(C21,RA!B25:I54,8,0)</f>
        <v>23940.171399999999</v>
      </c>
      <c r="G21" s="16">
        <f t="shared" si="0"/>
        <v>276774.9473</v>
      </c>
      <c r="H21" s="27">
        <f>RA!J25</f>
        <v>7.9610800758851301</v>
      </c>
      <c r="I21" s="20">
        <f>VLOOKUP(B21,RMS!B:D,3,FALSE)</f>
        <v>300715.09327113698</v>
      </c>
      <c r="J21" s="21">
        <f>VLOOKUP(B21,RMS!B:E,4,FALSE)</f>
        <v>276774.94009083603</v>
      </c>
      <c r="K21" s="22">
        <f t="shared" si="1"/>
        <v>2.5428863009437919E-2</v>
      </c>
      <c r="L21" s="22">
        <f t="shared" si="2"/>
        <v>7.2091639740392566E-3</v>
      </c>
      <c r="M21" s="32"/>
    </row>
    <row r="22" spans="1:13">
      <c r="A22" s="68"/>
      <c r="B22" s="12">
        <v>33</v>
      </c>
      <c r="C22" s="66" t="s">
        <v>24</v>
      </c>
      <c r="D22" s="66"/>
      <c r="E22" s="15">
        <f>VLOOKUP(C22,RA!B26:D51,3,0)</f>
        <v>577793.79429999995</v>
      </c>
      <c r="F22" s="25">
        <f>VLOOKUP(C22,RA!B26:I55,8,0)</f>
        <v>125587.84759999999</v>
      </c>
      <c r="G22" s="16">
        <f t="shared" si="0"/>
        <v>452205.94669999997</v>
      </c>
      <c r="H22" s="27">
        <f>RA!J26</f>
        <v>21.735755703667699</v>
      </c>
      <c r="I22" s="20">
        <f>VLOOKUP(B22,RMS!B:D,3,FALSE)</f>
        <v>577793.71121397801</v>
      </c>
      <c r="J22" s="21">
        <f>VLOOKUP(B22,RMS!B:E,4,FALSE)</f>
        <v>452205.94178940001</v>
      </c>
      <c r="K22" s="22">
        <f t="shared" si="1"/>
        <v>8.308602194301784E-2</v>
      </c>
      <c r="L22" s="22">
        <f t="shared" si="2"/>
        <v>4.9105999642051756E-3</v>
      </c>
      <c r="M22" s="32"/>
    </row>
    <row r="23" spans="1:13">
      <c r="A23" s="68"/>
      <c r="B23" s="12">
        <v>34</v>
      </c>
      <c r="C23" s="66" t="s">
        <v>25</v>
      </c>
      <c r="D23" s="66"/>
      <c r="E23" s="15">
        <f>VLOOKUP(C23,RA!B26:D52,3,0)</f>
        <v>263339.47269999998</v>
      </c>
      <c r="F23" s="25">
        <f>VLOOKUP(C23,RA!B27:I56,8,0)</f>
        <v>69894.635599999994</v>
      </c>
      <c r="G23" s="16">
        <f t="shared" si="0"/>
        <v>193444.8371</v>
      </c>
      <c r="H23" s="27">
        <f>RA!J27</f>
        <v>26.541647890221501</v>
      </c>
      <c r="I23" s="20">
        <f>VLOOKUP(B23,RMS!B:D,3,FALSE)</f>
        <v>263339.16180945502</v>
      </c>
      <c r="J23" s="21">
        <f>VLOOKUP(B23,RMS!B:E,4,FALSE)</f>
        <v>193444.83778679001</v>
      </c>
      <c r="K23" s="22">
        <f t="shared" si="1"/>
        <v>0.3108905449626036</v>
      </c>
      <c r="L23" s="22">
        <f t="shared" si="2"/>
        <v>-6.8679000833071768E-4</v>
      </c>
      <c r="M23" s="32"/>
    </row>
    <row r="24" spans="1:13">
      <c r="A24" s="68"/>
      <c r="B24" s="12">
        <v>35</v>
      </c>
      <c r="C24" s="66" t="s">
        <v>26</v>
      </c>
      <c r="D24" s="66"/>
      <c r="E24" s="15">
        <f>VLOOKUP(C24,RA!B28:D53,3,0)</f>
        <v>957504.23899999994</v>
      </c>
      <c r="F24" s="25">
        <f>VLOOKUP(C24,RA!B28:I57,8,0)</f>
        <v>53322.395900000003</v>
      </c>
      <c r="G24" s="16">
        <f t="shared" si="0"/>
        <v>904181.84309999994</v>
      </c>
      <c r="H24" s="27">
        <f>RA!J28</f>
        <v>5.5688939775022801</v>
      </c>
      <c r="I24" s="20">
        <f>VLOOKUP(B24,RMS!B:D,3,FALSE)</f>
        <v>957504.248739823</v>
      </c>
      <c r="J24" s="21">
        <f>VLOOKUP(B24,RMS!B:E,4,FALSE)</f>
        <v>904181.85186725704</v>
      </c>
      <c r="K24" s="22">
        <f t="shared" si="1"/>
        <v>-9.7398230573162436E-3</v>
      </c>
      <c r="L24" s="22">
        <f t="shared" si="2"/>
        <v>-8.7672570953145623E-3</v>
      </c>
      <c r="M24" s="32"/>
    </row>
    <row r="25" spans="1:13">
      <c r="A25" s="68"/>
      <c r="B25" s="12">
        <v>36</v>
      </c>
      <c r="C25" s="66" t="s">
        <v>27</v>
      </c>
      <c r="D25" s="66"/>
      <c r="E25" s="15">
        <f>VLOOKUP(C25,RA!B28:D54,3,0)</f>
        <v>727235.84450000001</v>
      </c>
      <c r="F25" s="25">
        <f>VLOOKUP(C25,RA!B29:I58,8,0)</f>
        <v>114441.6537</v>
      </c>
      <c r="G25" s="16">
        <f t="shared" si="0"/>
        <v>612794.19079999998</v>
      </c>
      <c r="H25" s="27">
        <f>RA!J29</f>
        <v>15.7365254429507</v>
      </c>
      <c r="I25" s="20">
        <f>VLOOKUP(B25,RMS!B:D,3,FALSE)</f>
        <v>727236.10188230104</v>
      </c>
      <c r="J25" s="21">
        <f>VLOOKUP(B25,RMS!B:E,4,FALSE)</f>
        <v>612794.17889252503</v>
      </c>
      <c r="K25" s="22">
        <f t="shared" si="1"/>
        <v>-0.25738230103161186</v>
      </c>
      <c r="L25" s="22">
        <f t="shared" si="2"/>
        <v>1.1907474952749908E-2</v>
      </c>
      <c r="M25" s="32"/>
    </row>
    <row r="26" spans="1:13">
      <c r="A26" s="68"/>
      <c r="B26" s="12">
        <v>37</v>
      </c>
      <c r="C26" s="66" t="s">
        <v>67</v>
      </c>
      <c r="D26" s="66"/>
      <c r="E26" s="15">
        <f>VLOOKUP(C26,RA!B30:D55,3,0)</f>
        <v>1303839.5736</v>
      </c>
      <c r="F26" s="25">
        <f>VLOOKUP(C26,RA!B30:I59,8,0)</f>
        <v>165107.9853</v>
      </c>
      <c r="G26" s="16">
        <f t="shared" si="0"/>
        <v>1138731.5882999999</v>
      </c>
      <c r="H26" s="27">
        <f>RA!J30</f>
        <v>12.663213223703901</v>
      </c>
      <c r="I26" s="20">
        <f>VLOOKUP(B26,RMS!B:D,3,FALSE)</f>
        <v>1303839.6721707999</v>
      </c>
      <c r="J26" s="21">
        <f>VLOOKUP(B26,RMS!B:E,4,FALSE)</f>
        <v>1138731.5552905099</v>
      </c>
      <c r="K26" s="22">
        <f t="shared" si="1"/>
        <v>-9.8570799920707941E-2</v>
      </c>
      <c r="L26" s="22">
        <f t="shared" si="2"/>
        <v>3.3009489998221397E-2</v>
      </c>
      <c r="M26" s="32"/>
    </row>
    <row r="27" spans="1:13">
      <c r="A27" s="68"/>
      <c r="B27" s="12">
        <v>38</v>
      </c>
      <c r="C27" s="66" t="s">
        <v>29</v>
      </c>
      <c r="D27" s="66"/>
      <c r="E27" s="15">
        <f>VLOOKUP(C27,RA!B30:D56,3,0)</f>
        <v>763463.99490000005</v>
      </c>
      <c r="F27" s="25">
        <f>VLOOKUP(C27,RA!B31:I60,8,0)</f>
        <v>46090.731399999997</v>
      </c>
      <c r="G27" s="16">
        <f t="shared" si="0"/>
        <v>717373.2635</v>
      </c>
      <c r="H27" s="27">
        <f>RA!J31</f>
        <v>6.0370537062506902</v>
      </c>
      <c r="I27" s="20">
        <f>VLOOKUP(B27,RMS!B:D,3,FALSE)</f>
        <v>763463.897672566</v>
      </c>
      <c r="J27" s="21">
        <f>VLOOKUP(B27,RMS!B:E,4,FALSE)</f>
        <v>717373.272150442</v>
      </c>
      <c r="K27" s="22">
        <f t="shared" si="1"/>
        <v>9.7227434045635164E-2</v>
      </c>
      <c r="L27" s="22">
        <f t="shared" si="2"/>
        <v>-8.6504420032724738E-3</v>
      </c>
      <c r="M27" s="32"/>
    </row>
    <row r="28" spans="1:13">
      <c r="A28" s="68"/>
      <c r="B28" s="12">
        <v>39</v>
      </c>
      <c r="C28" s="66" t="s">
        <v>30</v>
      </c>
      <c r="D28" s="66"/>
      <c r="E28" s="15">
        <f>VLOOKUP(C28,RA!B32:D57,3,0)</f>
        <v>120661.5892</v>
      </c>
      <c r="F28" s="25">
        <f>VLOOKUP(C28,RA!B32:I61,8,0)</f>
        <v>28234.205999999998</v>
      </c>
      <c r="G28" s="16">
        <f t="shared" si="0"/>
        <v>92427.383200000011</v>
      </c>
      <c r="H28" s="27">
        <f>RA!J32</f>
        <v>23.399497874340899</v>
      </c>
      <c r="I28" s="20">
        <f>VLOOKUP(B28,RMS!B:D,3,FALSE)</f>
        <v>120661.52944986</v>
      </c>
      <c r="J28" s="21">
        <f>VLOOKUP(B28,RMS!B:E,4,FALSE)</f>
        <v>92427.396247759098</v>
      </c>
      <c r="K28" s="22">
        <f t="shared" si="1"/>
        <v>5.9750140004325658E-2</v>
      </c>
      <c r="L28" s="22">
        <f t="shared" si="2"/>
        <v>-1.3047759086475708E-2</v>
      </c>
      <c r="M28" s="32"/>
    </row>
    <row r="29" spans="1:13">
      <c r="A29" s="68"/>
      <c r="B29" s="12">
        <v>40</v>
      </c>
      <c r="C29" s="66" t="s">
        <v>68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8"/>
      <c r="B30" s="12">
        <v>42</v>
      </c>
      <c r="C30" s="66" t="s">
        <v>31</v>
      </c>
      <c r="D30" s="66"/>
      <c r="E30" s="15">
        <f>VLOOKUP(C30,RA!B34:D60,3,0)</f>
        <v>188652.10829999999</v>
      </c>
      <c r="F30" s="25">
        <f>VLOOKUP(C30,RA!B34:I64,8,0)</f>
        <v>26086.609400000001</v>
      </c>
      <c r="G30" s="16">
        <f t="shared" si="0"/>
        <v>162565.49890000001</v>
      </c>
      <c r="H30" s="27">
        <f>RA!J34</f>
        <v>0</v>
      </c>
      <c r="I30" s="20">
        <f>VLOOKUP(B30,RMS!B:D,3,FALSE)</f>
        <v>188652.10740000001</v>
      </c>
      <c r="J30" s="21">
        <f>VLOOKUP(B30,RMS!B:E,4,FALSE)</f>
        <v>162565.50109999999</v>
      </c>
      <c r="K30" s="22">
        <f t="shared" si="1"/>
        <v>8.9999998454004526E-4</v>
      </c>
      <c r="L30" s="22">
        <f t="shared" si="2"/>
        <v>-2.199999988079071E-3</v>
      </c>
      <c r="M30" s="32"/>
    </row>
    <row r="31" spans="1:13" s="36" customFormat="1" ht="12" thickBot="1">
      <c r="A31" s="68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13.8278917925032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8"/>
      <c r="B32" s="12">
        <v>70</v>
      </c>
      <c r="C32" s="69" t="s">
        <v>64</v>
      </c>
      <c r="D32" s="70"/>
      <c r="E32" s="15">
        <f>VLOOKUP(C32,RA!B34:D61,3,0)</f>
        <v>422927.15</v>
      </c>
      <c r="F32" s="25">
        <f>VLOOKUP(C32,RA!B34:I65,8,0)</f>
        <v>-7149.11</v>
      </c>
      <c r="G32" s="16">
        <f t="shared" si="0"/>
        <v>430076.26</v>
      </c>
      <c r="H32" s="27">
        <f>RA!J34</f>
        <v>0</v>
      </c>
      <c r="I32" s="20">
        <f>VLOOKUP(B32,RMS!B:D,3,FALSE)</f>
        <v>422927.15</v>
      </c>
      <c r="J32" s="21">
        <f>VLOOKUP(B32,RMS!B:E,4,FALSE)</f>
        <v>430076.26</v>
      </c>
      <c r="K32" s="22">
        <f t="shared" si="1"/>
        <v>0</v>
      </c>
      <c r="L32" s="22">
        <f t="shared" si="2"/>
        <v>0</v>
      </c>
    </row>
    <row r="33" spans="1:13">
      <c r="A33" s="68"/>
      <c r="B33" s="12">
        <v>71</v>
      </c>
      <c r="C33" s="66" t="s">
        <v>35</v>
      </c>
      <c r="D33" s="66"/>
      <c r="E33" s="15">
        <f>VLOOKUP(C33,RA!B34:D61,3,0)</f>
        <v>172160.76</v>
      </c>
      <c r="F33" s="25">
        <f>VLOOKUP(C33,RA!B34:I65,8,0)</f>
        <v>-13911.14</v>
      </c>
      <c r="G33" s="16">
        <f t="shared" si="0"/>
        <v>186071.90000000002</v>
      </c>
      <c r="H33" s="27">
        <f>RA!J34</f>
        <v>0</v>
      </c>
      <c r="I33" s="20">
        <f>VLOOKUP(B33,RMS!B:D,3,FALSE)</f>
        <v>172160.76</v>
      </c>
      <c r="J33" s="21">
        <f>VLOOKUP(B33,RMS!B:E,4,FALSE)</f>
        <v>186071.9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72</v>
      </c>
      <c r="C34" s="66" t="s">
        <v>36</v>
      </c>
      <c r="D34" s="66"/>
      <c r="E34" s="15">
        <f>VLOOKUP(C34,RA!B34:D62,3,0)</f>
        <v>210005.96</v>
      </c>
      <c r="F34" s="25">
        <f>VLOOKUP(C34,RA!B34:I66,8,0)</f>
        <v>-934.18</v>
      </c>
      <c r="G34" s="16">
        <f t="shared" si="0"/>
        <v>210940.13999999998</v>
      </c>
      <c r="H34" s="27">
        <f>RA!J35</f>
        <v>13.8278917925032</v>
      </c>
      <c r="I34" s="20">
        <f>VLOOKUP(B34,RMS!B:D,3,FALSE)</f>
        <v>210005.96</v>
      </c>
      <c r="J34" s="21">
        <f>VLOOKUP(B34,RMS!B:E,4,FALSE)</f>
        <v>210940.14</v>
      </c>
      <c r="K34" s="22">
        <f t="shared" si="1"/>
        <v>0</v>
      </c>
      <c r="L34" s="22">
        <f t="shared" si="2"/>
        <v>0</v>
      </c>
      <c r="M34" s="32"/>
    </row>
    <row r="35" spans="1:13">
      <c r="A35" s="68"/>
      <c r="B35" s="12">
        <v>73</v>
      </c>
      <c r="C35" s="66" t="s">
        <v>37</v>
      </c>
      <c r="D35" s="66"/>
      <c r="E35" s="15">
        <f>VLOOKUP(C35,RA!B34:D63,3,0)</f>
        <v>154080.53</v>
      </c>
      <c r="F35" s="25">
        <f>VLOOKUP(C35,RA!B34:I67,8,0)</f>
        <v>-21256.91</v>
      </c>
      <c r="G35" s="16">
        <f t="shared" si="0"/>
        <v>175337.44</v>
      </c>
      <c r="H35" s="27">
        <f>RA!J34</f>
        <v>0</v>
      </c>
      <c r="I35" s="20">
        <f>VLOOKUP(B35,RMS!B:D,3,FALSE)</f>
        <v>154080.53</v>
      </c>
      <c r="J35" s="21">
        <f>VLOOKUP(B35,RMS!B:E,4,FALSE)</f>
        <v>175337.44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8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13.8278917925032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8"/>
      <c r="B37" s="12">
        <v>75</v>
      </c>
      <c r="C37" s="66" t="s">
        <v>32</v>
      </c>
      <c r="D37" s="66"/>
      <c r="E37" s="15">
        <f>VLOOKUP(C37,RA!B8:D64,3,0)</f>
        <v>30844.4444</v>
      </c>
      <c r="F37" s="25">
        <f>VLOOKUP(C37,RA!B8:I68,8,0)</f>
        <v>2367.4452000000001</v>
      </c>
      <c r="G37" s="16">
        <f t="shared" si="0"/>
        <v>28476.999199999998</v>
      </c>
      <c r="H37" s="27">
        <f>RA!J35</f>
        <v>13.8278917925032</v>
      </c>
      <c r="I37" s="20">
        <f>VLOOKUP(B37,RMS!B:D,3,FALSE)</f>
        <v>30844.444444444402</v>
      </c>
      <c r="J37" s="21">
        <f>VLOOKUP(B37,RMS!B:E,4,FALSE)</f>
        <v>28477</v>
      </c>
      <c r="K37" s="22">
        <f t="shared" si="1"/>
        <v>-4.4444401282817125E-5</v>
      </c>
      <c r="L37" s="22">
        <f t="shared" si="2"/>
        <v>-8.0000000161817297E-4</v>
      </c>
      <c r="M37" s="32"/>
    </row>
    <row r="38" spans="1:13">
      <c r="A38" s="68"/>
      <c r="B38" s="12">
        <v>76</v>
      </c>
      <c r="C38" s="66" t="s">
        <v>33</v>
      </c>
      <c r="D38" s="66"/>
      <c r="E38" s="15">
        <f>VLOOKUP(C38,RA!B8:D65,3,0)</f>
        <v>298947.9901</v>
      </c>
      <c r="F38" s="25">
        <f>VLOOKUP(C38,RA!B8:I69,8,0)</f>
        <v>9851.3561000000009</v>
      </c>
      <c r="G38" s="16">
        <f t="shared" si="0"/>
        <v>289096.63400000002</v>
      </c>
      <c r="H38" s="27">
        <f>RA!J36</f>
        <v>0</v>
      </c>
      <c r="I38" s="20">
        <f>VLOOKUP(B38,RMS!B:D,3,FALSE)</f>
        <v>298947.984424786</v>
      </c>
      <c r="J38" s="21">
        <f>VLOOKUP(B38,RMS!B:E,4,FALSE)</f>
        <v>289096.63419487199</v>
      </c>
      <c r="K38" s="22">
        <f t="shared" si="1"/>
        <v>5.6752139935269952E-3</v>
      </c>
      <c r="L38" s="22">
        <f t="shared" si="2"/>
        <v>-1.948719727806747E-4</v>
      </c>
      <c r="M38" s="32"/>
    </row>
    <row r="39" spans="1:13">
      <c r="A39" s="68"/>
      <c r="B39" s="12">
        <v>77</v>
      </c>
      <c r="C39" s="66" t="s">
        <v>38</v>
      </c>
      <c r="D39" s="66"/>
      <c r="E39" s="15">
        <f>VLOOKUP(C39,RA!B9:D66,3,0)</f>
        <v>76693.22</v>
      </c>
      <c r="F39" s="25">
        <f>VLOOKUP(C39,RA!B9:I70,8,0)</f>
        <v>-9089.81</v>
      </c>
      <c r="G39" s="16">
        <f t="shared" si="0"/>
        <v>85783.03</v>
      </c>
      <c r="H39" s="27">
        <f>RA!J37</f>
        <v>-1.6903880491001799</v>
      </c>
      <c r="I39" s="20">
        <f>VLOOKUP(B39,RMS!B:D,3,FALSE)</f>
        <v>76693.22</v>
      </c>
      <c r="J39" s="21">
        <f>VLOOKUP(B39,RMS!B:E,4,FALSE)</f>
        <v>85783.03</v>
      </c>
      <c r="K39" s="22">
        <f t="shared" si="1"/>
        <v>0</v>
      </c>
      <c r="L39" s="22">
        <f t="shared" si="2"/>
        <v>0</v>
      </c>
      <c r="M39" s="32"/>
    </row>
    <row r="40" spans="1:13">
      <c r="A40" s="68"/>
      <c r="B40" s="12">
        <v>78</v>
      </c>
      <c r="C40" s="66" t="s">
        <v>39</v>
      </c>
      <c r="D40" s="66"/>
      <c r="E40" s="15">
        <f>VLOOKUP(C40,RA!B10:D67,3,0)</f>
        <v>78294.06</v>
      </c>
      <c r="F40" s="25">
        <f>VLOOKUP(C40,RA!B10:I71,8,0)</f>
        <v>10777.7</v>
      </c>
      <c r="G40" s="16">
        <f t="shared" si="0"/>
        <v>67516.36</v>
      </c>
      <c r="H40" s="27">
        <f>RA!J38</f>
        <v>-8.0803198127145794</v>
      </c>
      <c r="I40" s="20">
        <f>VLOOKUP(B40,RMS!B:D,3,FALSE)</f>
        <v>78294.06</v>
      </c>
      <c r="J40" s="21">
        <f>VLOOKUP(B40,RMS!B:E,4,FALSE)</f>
        <v>67516.36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8"/>
      <c r="B41" s="12">
        <v>9101</v>
      </c>
      <c r="C41" s="71" t="s">
        <v>70</v>
      </c>
      <c r="D41" s="72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-0.44483499420683098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8"/>
      <c r="B42" s="12">
        <v>99</v>
      </c>
      <c r="C42" s="66" t="s">
        <v>34</v>
      </c>
      <c r="D42" s="66"/>
      <c r="E42" s="15">
        <f>VLOOKUP(C42,RA!B8:D68,3,0)</f>
        <v>5998.7671</v>
      </c>
      <c r="F42" s="25">
        <f>VLOOKUP(C42,RA!B8:I72,8,0)</f>
        <v>525.60379999999998</v>
      </c>
      <c r="G42" s="16">
        <f t="shared" si="0"/>
        <v>5473.1633000000002</v>
      </c>
      <c r="H42" s="27">
        <f>RA!J39</f>
        <v>-0.44483499420683098</v>
      </c>
      <c r="I42" s="20">
        <f>VLOOKUP(B42,RMS!B:D,3,FALSE)</f>
        <v>5998.7671129263999</v>
      </c>
      <c r="J42" s="21">
        <f>VLOOKUP(B42,RMS!B:E,4,FALSE)</f>
        <v>5473.1633915740103</v>
      </c>
      <c r="K42" s="22">
        <f t="shared" si="1"/>
        <v>-1.2926399904245045E-5</v>
      </c>
      <c r="L42" s="22">
        <f t="shared" si="2"/>
        <v>-9.1574010184558574E-5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4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4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5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9" t="s">
        <v>4</v>
      </c>
      <c r="C6" s="8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1" t="s">
        <v>5</v>
      </c>
      <c r="B7" s="82"/>
      <c r="C7" s="83"/>
      <c r="D7" s="53">
        <v>18019411.248300001</v>
      </c>
      <c r="E7" s="53">
        <v>18619906.4038</v>
      </c>
      <c r="F7" s="54">
        <v>96.774982953848493</v>
      </c>
      <c r="G7" s="53">
        <v>17842167.7599</v>
      </c>
      <c r="H7" s="54">
        <v>0.99339660284067899</v>
      </c>
      <c r="I7" s="53">
        <v>1684449.294</v>
      </c>
      <c r="J7" s="54">
        <v>9.3479707565857098</v>
      </c>
      <c r="K7" s="53">
        <v>1952344.5704000001</v>
      </c>
      <c r="L7" s="54">
        <v>10.9423058715313</v>
      </c>
      <c r="M7" s="54">
        <v>-0.13721721076373</v>
      </c>
      <c r="N7" s="53">
        <v>473291428.48750001</v>
      </c>
      <c r="O7" s="53">
        <v>5139379056.5389004</v>
      </c>
      <c r="P7" s="53">
        <v>1028389</v>
      </c>
      <c r="Q7" s="53">
        <v>1031982</v>
      </c>
      <c r="R7" s="54">
        <v>-0.34816498737381102</v>
      </c>
      <c r="S7" s="53">
        <v>17.521979764758299</v>
      </c>
      <c r="T7" s="53">
        <v>17.2176906985781</v>
      </c>
      <c r="U7" s="55">
        <v>1.7366135006742001</v>
      </c>
    </row>
    <row r="8" spans="1:23" ht="12" thickBot="1">
      <c r="A8" s="73">
        <v>42606</v>
      </c>
      <c r="B8" s="69" t="s">
        <v>6</v>
      </c>
      <c r="C8" s="70"/>
      <c r="D8" s="56">
        <v>669345.88230000006</v>
      </c>
      <c r="E8" s="56">
        <v>643840.10340000002</v>
      </c>
      <c r="F8" s="57">
        <v>103.961508263513</v>
      </c>
      <c r="G8" s="56">
        <v>583536.28130000003</v>
      </c>
      <c r="H8" s="57">
        <v>14.7051012507455</v>
      </c>
      <c r="I8" s="56">
        <v>152800.21890000001</v>
      </c>
      <c r="J8" s="57">
        <v>22.828289967953399</v>
      </c>
      <c r="K8" s="56">
        <v>140464.8008</v>
      </c>
      <c r="L8" s="57">
        <v>24.0713054699997</v>
      </c>
      <c r="M8" s="57">
        <v>8.7818571127750003E-2</v>
      </c>
      <c r="N8" s="56">
        <v>16103240.281400001</v>
      </c>
      <c r="O8" s="56">
        <v>183670321.35389999</v>
      </c>
      <c r="P8" s="56">
        <v>28463</v>
      </c>
      <c r="Q8" s="56">
        <v>28720</v>
      </c>
      <c r="R8" s="57">
        <v>-0.89484679665737799</v>
      </c>
      <c r="S8" s="56">
        <v>23.516350430383302</v>
      </c>
      <c r="T8" s="56">
        <v>22.322520668523701</v>
      </c>
      <c r="U8" s="58">
        <v>5.0765945395897498</v>
      </c>
    </row>
    <row r="9" spans="1:23" ht="12" thickBot="1">
      <c r="A9" s="74"/>
      <c r="B9" s="69" t="s">
        <v>7</v>
      </c>
      <c r="C9" s="70"/>
      <c r="D9" s="56">
        <v>176002.07389999999</v>
      </c>
      <c r="E9" s="56">
        <v>184386.4185</v>
      </c>
      <c r="F9" s="57">
        <v>95.452840470460202</v>
      </c>
      <c r="G9" s="56">
        <v>145778.60089999999</v>
      </c>
      <c r="H9" s="57">
        <v>20.732448256059499</v>
      </c>
      <c r="I9" s="56">
        <v>36521.416400000002</v>
      </c>
      <c r="J9" s="57">
        <v>20.750560258028901</v>
      </c>
      <c r="K9" s="56">
        <v>29649.887200000001</v>
      </c>
      <c r="L9" s="57">
        <v>20.338984608817199</v>
      </c>
      <c r="M9" s="57">
        <v>0.23175566077701601</v>
      </c>
      <c r="N9" s="56">
        <v>3004176.0325000002</v>
      </c>
      <c r="O9" s="56">
        <v>26827917.494199999</v>
      </c>
      <c r="P9" s="56">
        <v>8196</v>
      </c>
      <c r="Q9" s="56">
        <v>8299</v>
      </c>
      <c r="R9" s="57">
        <v>-1.2411133871550799</v>
      </c>
      <c r="S9" s="56">
        <v>21.474142740361199</v>
      </c>
      <c r="T9" s="56">
        <v>21.192899385468099</v>
      </c>
      <c r="U9" s="58">
        <v>1.30968373589332</v>
      </c>
    </row>
    <row r="10" spans="1:23" ht="12" thickBot="1">
      <c r="A10" s="74"/>
      <c r="B10" s="69" t="s">
        <v>8</v>
      </c>
      <c r="C10" s="70"/>
      <c r="D10" s="56">
        <v>147550.41500000001</v>
      </c>
      <c r="E10" s="56">
        <v>178314.0901</v>
      </c>
      <c r="F10" s="57">
        <v>82.747479415256805</v>
      </c>
      <c r="G10" s="56">
        <v>146882.85219999999</v>
      </c>
      <c r="H10" s="57">
        <v>0.45448654489022</v>
      </c>
      <c r="I10" s="56">
        <v>37529.695399999997</v>
      </c>
      <c r="J10" s="57">
        <v>25.435167634059201</v>
      </c>
      <c r="K10" s="56">
        <v>38836.9355</v>
      </c>
      <c r="L10" s="57">
        <v>26.4407552810307</v>
      </c>
      <c r="M10" s="57">
        <v>-3.3659712929718998E-2</v>
      </c>
      <c r="N10" s="56">
        <v>3710245.9163000002</v>
      </c>
      <c r="O10" s="56">
        <v>44767708.966799997</v>
      </c>
      <c r="P10" s="56">
        <v>105927</v>
      </c>
      <c r="Q10" s="56">
        <v>105671</v>
      </c>
      <c r="R10" s="57">
        <v>0.24226135836700199</v>
      </c>
      <c r="S10" s="56">
        <v>1.39294433902593</v>
      </c>
      <c r="T10" s="56">
        <v>1.4834705747082899</v>
      </c>
      <c r="U10" s="58">
        <v>-6.4989126375044997</v>
      </c>
    </row>
    <row r="11" spans="1:23" ht="12" thickBot="1">
      <c r="A11" s="74"/>
      <c r="B11" s="69" t="s">
        <v>9</v>
      </c>
      <c r="C11" s="70"/>
      <c r="D11" s="56">
        <v>41451.547500000001</v>
      </c>
      <c r="E11" s="56">
        <v>49995.484199999999</v>
      </c>
      <c r="F11" s="57">
        <v>82.910583152228</v>
      </c>
      <c r="G11" s="56">
        <v>40596.879300000001</v>
      </c>
      <c r="H11" s="57">
        <v>2.1052559081801099</v>
      </c>
      <c r="I11" s="56">
        <v>8122.4597000000003</v>
      </c>
      <c r="J11" s="57">
        <v>19.595069882493501</v>
      </c>
      <c r="K11" s="56">
        <v>9024.4123999999993</v>
      </c>
      <c r="L11" s="57">
        <v>22.229325395462102</v>
      </c>
      <c r="M11" s="57">
        <v>-9.9945864619396002E-2</v>
      </c>
      <c r="N11" s="56">
        <v>1169591.7904999999</v>
      </c>
      <c r="O11" s="56">
        <v>15286447.569599999</v>
      </c>
      <c r="P11" s="56">
        <v>2350</v>
      </c>
      <c r="Q11" s="56">
        <v>2301</v>
      </c>
      <c r="R11" s="57">
        <v>2.1295089091699202</v>
      </c>
      <c r="S11" s="56">
        <v>17.638956382978701</v>
      </c>
      <c r="T11" s="56">
        <v>19.289698522381599</v>
      </c>
      <c r="U11" s="58">
        <v>-9.3585023034343706</v>
      </c>
    </row>
    <row r="12" spans="1:23" ht="12" thickBot="1">
      <c r="A12" s="74"/>
      <c r="B12" s="69" t="s">
        <v>10</v>
      </c>
      <c r="C12" s="70"/>
      <c r="D12" s="56">
        <v>127942.4417</v>
      </c>
      <c r="E12" s="56">
        <v>134103.03520000001</v>
      </c>
      <c r="F12" s="57">
        <v>95.406074522614503</v>
      </c>
      <c r="G12" s="56">
        <v>99948.063399999999</v>
      </c>
      <c r="H12" s="57">
        <v>28.008925183436801</v>
      </c>
      <c r="I12" s="56">
        <v>15189.100399999999</v>
      </c>
      <c r="J12" s="57">
        <v>11.871823140295801</v>
      </c>
      <c r="K12" s="56">
        <v>18936.3233</v>
      </c>
      <c r="L12" s="57">
        <v>18.946163293044901</v>
      </c>
      <c r="M12" s="57">
        <v>-0.197885452240879</v>
      </c>
      <c r="N12" s="56">
        <v>3687871.4509000001</v>
      </c>
      <c r="O12" s="56">
        <v>54342686.945100002</v>
      </c>
      <c r="P12" s="56">
        <v>1590</v>
      </c>
      <c r="Q12" s="56">
        <v>1488</v>
      </c>
      <c r="R12" s="57">
        <v>6.8548387096774199</v>
      </c>
      <c r="S12" s="56">
        <v>80.466944465408801</v>
      </c>
      <c r="T12" s="56">
        <v>80.693505712365607</v>
      </c>
      <c r="U12" s="58">
        <v>-0.28155815839905002</v>
      </c>
    </row>
    <row r="13" spans="1:23" ht="12" thickBot="1">
      <c r="A13" s="74"/>
      <c r="B13" s="69" t="s">
        <v>11</v>
      </c>
      <c r="C13" s="70"/>
      <c r="D13" s="56">
        <v>302123.9878</v>
      </c>
      <c r="E13" s="56">
        <v>304664.74770000001</v>
      </c>
      <c r="F13" s="57">
        <v>99.1660472965183</v>
      </c>
      <c r="G13" s="56">
        <v>249980.87700000001</v>
      </c>
      <c r="H13" s="57">
        <v>20.8588398543781</v>
      </c>
      <c r="I13" s="56">
        <v>62566.635999999999</v>
      </c>
      <c r="J13" s="57">
        <v>20.708926972530801</v>
      </c>
      <c r="K13" s="56">
        <v>51872.599000000002</v>
      </c>
      <c r="L13" s="57">
        <v>20.750626856949498</v>
      </c>
      <c r="M13" s="57">
        <v>0.206159652806292</v>
      </c>
      <c r="N13" s="56">
        <v>7244633.7834000001</v>
      </c>
      <c r="O13" s="56">
        <v>78694603.903899997</v>
      </c>
      <c r="P13" s="56">
        <v>13430</v>
      </c>
      <c r="Q13" s="56">
        <v>13434</v>
      </c>
      <c r="R13" s="57">
        <v>-2.9775197260683998E-2</v>
      </c>
      <c r="S13" s="56">
        <v>22.496201623231599</v>
      </c>
      <c r="T13" s="56">
        <v>22.437582633616199</v>
      </c>
      <c r="U13" s="58">
        <v>0.26057283179233798</v>
      </c>
    </row>
    <row r="14" spans="1:23" ht="12" thickBot="1">
      <c r="A14" s="74"/>
      <c r="B14" s="69" t="s">
        <v>12</v>
      </c>
      <c r="C14" s="70"/>
      <c r="D14" s="56">
        <v>94587.786699999997</v>
      </c>
      <c r="E14" s="56">
        <v>131564.0208</v>
      </c>
      <c r="F14" s="57">
        <v>71.8948737845203</v>
      </c>
      <c r="G14" s="56">
        <v>119118.33289999999</v>
      </c>
      <c r="H14" s="57">
        <v>-20.593426387685799</v>
      </c>
      <c r="I14" s="56">
        <v>14815.5954</v>
      </c>
      <c r="J14" s="57">
        <v>15.663328128175801</v>
      </c>
      <c r="K14" s="56">
        <v>9340.9794999999995</v>
      </c>
      <c r="L14" s="57">
        <v>7.8417648002526796</v>
      </c>
      <c r="M14" s="57">
        <v>0.58608584891980497</v>
      </c>
      <c r="N14" s="56">
        <v>2569514.5673000002</v>
      </c>
      <c r="O14" s="56">
        <v>35044909.5427</v>
      </c>
      <c r="P14" s="56">
        <v>2011</v>
      </c>
      <c r="Q14" s="56">
        <v>2074</v>
      </c>
      <c r="R14" s="57">
        <v>-3.0376084860173602</v>
      </c>
      <c r="S14" s="56">
        <v>47.0351997513675</v>
      </c>
      <c r="T14" s="56">
        <v>44.886803326904499</v>
      </c>
      <c r="U14" s="58">
        <v>4.56763537907689</v>
      </c>
    </row>
    <row r="15" spans="1:23" ht="12" thickBot="1">
      <c r="A15" s="74"/>
      <c r="B15" s="69" t="s">
        <v>13</v>
      </c>
      <c r="C15" s="70"/>
      <c r="D15" s="56">
        <v>92462.696800000005</v>
      </c>
      <c r="E15" s="56">
        <v>115036.94070000001</v>
      </c>
      <c r="F15" s="57">
        <v>80.376526216156606</v>
      </c>
      <c r="G15" s="56">
        <v>89239.917799999996</v>
      </c>
      <c r="H15" s="57">
        <v>3.6113648235565701</v>
      </c>
      <c r="I15" s="56">
        <v>-1600.1806999999999</v>
      </c>
      <c r="J15" s="57">
        <v>-1.7306230029838401</v>
      </c>
      <c r="K15" s="56">
        <v>12260.891100000001</v>
      </c>
      <c r="L15" s="57">
        <v>13.739245174428</v>
      </c>
      <c r="M15" s="57">
        <v>-1.13051096261674</v>
      </c>
      <c r="N15" s="56">
        <v>2643048.7056</v>
      </c>
      <c r="O15" s="56">
        <v>30017915.002700001</v>
      </c>
      <c r="P15" s="56">
        <v>5342</v>
      </c>
      <c r="Q15" s="56">
        <v>5387</v>
      </c>
      <c r="R15" s="57">
        <v>-0.83534434750325304</v>
      </c>
      <c r="S15" s="56">
        <v>17.308629127667501</v>
      </c>
      <c r="T15" s="56">
        <v>17.153983200296999</v>
      </c>
      <c r="U15" s="58">
        <v>0.89346144186157495</v>
      </c>
    </row>
    <row r="16" spans="1:23" ht="12" thickBot="1">
      <c r="A16" s="74"/>
      <c r="B16" s="69" t="s">
        <v>14</v>
      </c>
      <c r="C16" s="70"/>
      <c r="D16" s="56">
        <v>1067626.6477000001</v>
      </c>
      <c r="E16" s="56">
        <v>1065924.0216000001</v>
      </c>
      <c r="F16" s="57">
        <v>100.159732407329</v>
      </c>
      <c r="G16" s="56">
        <v>857852.91769999999</v>
      </c>
      <c r="H16" s="57">
        <v>24.453344585273101</v>
      </c>
      <c r="I16" s="56">
        <v>17097.9558</v>
      </c>
      <c r="J16" s="57">
        <v>1.6014920418888301</v>
      </c>
      <c r="K16" s="56">
        <v>42023.901599999997</v>
      </c>
      <c r="L16" s="57">
        <v>4.8987303922298002</v>
      </c>
      <c r="M16" s="57">
        <v>-0.59313735400522605</v>
      </c>
      <c r="N16" s="56">
        <v>26333085.787300002</v>
      </c>
      <c r="O16" s="56">
        <v>266716242.71039999</v>
      </c>
      <c r="P16" s="56">
        <v>68083</v>
      </c>
      <c r="Q16" s="56">
        <v>64845</v>
      </c>
      <c r="R16" s="57">
        <v>4.9934459094764403</v>
      </c>
      <c r="S16" s="56">
        <v>15.6812515268129</v>
      </c>
      <c r="T16" s="56">
        <v>15.728505451461199</v>
      </c>
      <c r="U16" s="58">
        <v>-0.30134026335536301</v>
      </c>
    </row>
    <row r="17" spans="1:21" ht="12" thickBot="1">
      <c r="A17" s="74"/>
      <c r="B17" s="69" t="s">
        <v>15</v>
      </c>
      <c r="C17" s="70"/>
      <c r="D17" s="56">
        <v>617838.70310000004</v>
      </c>
      <c r="E17" s="56">
        <v>808282.38970000006</v>
      </c>
      <c r="F17" s="57">
        <v>76.438471377474301</v>
      </c>
      <c r="G17" s="56">
        <v>2278445.4591000001</v>
      </c>
      <c r="H17" s="57">
        <v>-72.8833226780838</v>
      </c>
      <c r="I17" s="56">
        <v>85820.656700000007</v>
      </c>
      <c r="J17" s="57">
        <v>13.890463039850999</v>
      </c>
      <c r="K17" s="56">
        <v>38500.585299999999</v>
      </c>
      <c r="L17" s="57">
        <v>1.6897742777309199</v>
      </c>
      <c r="M17" s="57">
        <v>1.2290740785179699</v>
      </c>
      <c r="N17" s="56">
        <v>20521061.086800002</v>
      </c>
      <c r="O17" s="56">
        <v>266378006.3229</v>
      </c>
      <c r="P17" s="56">
        <v>17403</v>
      </c>
      <c r="Q17" s="56">
        <v>16867</v>
      </c>
      <c r="R17" s="57">
        <v>3.17780281022113</v>
      </c>
      <c r="S17" s="56">
        <v>35.501850433833198</v>
      </c>
      <c r="T17" s="56">
        <v>36.297290697812301</v>
      </c>
      <c r="U17" s="58">
        <v>-2.24056001098185</v>
      </c>
    </row>
    <row r="18" spans="1:21" ht="12" customHeight="1" thickBot="1">
      <c r="A18" s="74"/>
      <c r="B18" s="69" t="s">
        <v>16</v>
      </c>
      <c r="C18" s="70"/>
      <c r="D18" s="56">
        <v>1672379.1924000001</v>
      </c>
      <c r="E18" s="56">
        <v>1962473.4913999999</v>
      </c>
      <c r="F18" s="57">
        <v>85.217925221856106</v>
      </c>
      <c r="G18" s="56">
        <v>1718555.0364000001</v>
      </c>
      <c r="H18" s="57">
        <v>-2.6868993440401101</v>
      </c>
      <c r="I18" s="56">
        <v>228528.1355</v>
      </c>
      <c r="J18" s="57">
        <v>13.664851640018499</v>
      </c>
      <c r="K18" s="56">
        <v>241762.57610000001</v>
      </c>
      <c r="L18" s="57">
        <v>14.067782001700699</v>
      </c>
      <c r="M18" s="57">
        <v>-5.4741477417603997E-2</v>
      </c>
      <c r="N18" s="56">
        <v>48362869.399400003</v>
      </c>
      <c r="O18" s="56">
        <v>535292766.71850002</v>
      </c>
      <c r="P18" s="56">
        <v>82427</v>
      </c>
      <c r="Q18" s="56">
        <v>84336</v>
      </c>
      <c r="R18" s="57">
        <v>-2.2635647884651902</v>
      </c>
      <c r="S18" s="56">
        <v>20.289215820058999</v>
      </c>
      <c r="T18" s="56">
        <v>20.303246213953699</v>
      </c>
      <c r="U18" s="58">
        <v>-6.9151977184228997E-2</v>
      </c>
    </row>
    <row r="19" spans="1:21" ht="12" customHeight="1" thickBot="1">
      <c r="A19" s="74"/>
      <c r="B19" s="69" t="s">
        <v>17</v>
      </c>
      <c r="C19" s="70"/>
      <c r="D19" s="56">
        <v>506947.99060000002</v>
      </c>
      <c r="E19" s="56">
        <v>509177.16850000003</v>
      </c>
      <c r="F19" s="57">
        <v>99.562199949662499</v>
      </c>
      <c r="G19" s="56">
        <v>429329.79790000001</v>
      </c>
      <c r="H19" s="57">
        <v>18.0789204661911</v>
      </c>
      <c r="I19" s="56">
        <v>29454.4869</v>
      </c>
      <c r="J19" s="57">
        <v>5.8101595126433097</v>
      </c>
      <c r="K19" s="56">
        <v>39359.136400000003</v>
      </c>
      <c r="L19" s="57">
        <v>9.1675762065710593</v>
      </c>
      <c r="M19" s="57">
        <v>-0.25164803920850298</v>
      </c>
      <c r="N19" s="56">
        <v>11891817.5119</v>
      </c>
      <c r="O19" s="56">
        <v>153986335.44440001</v>
      </c>
      <c r="P19" s="56">
        <v>9462</v>
      </c>
      <c r="Q19" s="56">
        <v>9054</v>
      </c>
      <c r="R19" s="57">
        <v>4.5062955599734797</v>
      </c>
      <c r="S19" s="56">
        <v>53.577255400549603</v>
      </c>
      <c r="T19" s="56">
        <v>44.5603821294456</v>
      </c>
      <c r="U19" s="58">
        <v>16.8296662523917</v>
      </c>
    </row>
    <row r="20" spans="1:21" ht="12" thickBot="1">
      <c r="A20" s="74"/>
      <c r="B20" s="69" t="s">
        <v>18</v>
      </c>
      <c r="C20" s="70"/>
      <c r="D20" s="56">
        <v>1018967.0363</v>
      </c>
      <c r="E20" s="56">
        <v>1050219.4017</v>
      </c>
      <c r="F20" s="57">
        <v>97.024206051667704</v>
      </c>
      <c r="G20" s="56">
        <v>872412.23759999999</v>
      </c>
      <c r="H20" s="57">
        <v>16.798801344553699</v>
      </c>
      <c r="I20" s="56">
        <v>57109.366399999999</v>
      </c>
      <c r="J20" s="57">
        <v>5.6046333556943502</v>
      </c>
      <c r="K20" s="56">
        <v>72735.4283</v>
      </c>
      <c r="L20" s="57">
        <v>8.3372773976778092</v>
      </c>
      <c r="M20" s="57">
        <v>-0.21483425979908599</v>
      </c>
      <c r="N20" s="56">
        <v>29286944.861099999</v>
      </c>
      <c r="O20" s="56">
        <v>296472967.99989998</v>
      </c>
      <c r="P20" s="56">
        <v>41056</v>
      </c>
      <c r="Q20" s="56">
        <v>42157</v>
      </c>
      <c r="R20" s="57">
        <v>-2.61166591550632</v>
      </c>
      <c r="S20" s="56">
        <v>24.8189554827553</v>
      </c>
      <c r="T20" s="56">
        <v>25.0408222050905</v>
      </c>
      <c r="U20" s="58">
        <v>-0.89394061119692703</v>
      </c>
    </row>
    <row r="21" spans="1:21" ht="12" customHeight="1" thickBot="1">
      <c r="A21" s="74"/>
      <c r="B21" s="69" t="s">
        <v>19</v>
      </c>
      <c r="C21" s="70"/>
      <c r="D21" s="56">
        <v>349385.74540000001</v>
      </c>
      <c r="E21" s="56">
        <v>368514.11369999999</v>
      </c>
      <c r="F21" s="57">
        <v>94.8093254535233</v>
      </c>
      <c r="G21" s="56">
        <v>325040.60509999999</v>
      </c>
      <c r="H21" s="57">
        <v>7.4898766240329104</v>
      </c>
      <c r="I21" s="56">
        <v>44723.145199999999</v>
      </c>
      <c r="J21" s="57">
        <v>12.8005065429324</v>
      </c>
      <c r="K21" s="56">
        <v>45795.3894</v>
      </c>
      <c r="L21" s="57">
        <v>14.0891287677461</v>
      </c>
      <c r="M21" s="57">
        <v>-2.3413802438374001E-2</v>
      </c>
      <c r="N21" s="56">
        <v>9711649.6824999992</v>
      </c>
      <c r="O21" s="56">
        <v>98492202.188899994</v>
      </c>
      <c r="P21" s="56">
        <v>31407</v>
      </c>
      <c r="Q21" s="56">
        <v>32182</v>
      </c>
      <c r="R21" s="57">
        <v>-2.40817848486732</v>
      </c>
      <c r="S21" s="56">
        <v>11.124454592925099</v>
      </c>
      <c r="T21" s="56">
        <v>11.636074196756001</v>
      </c>
      <c r="U21" s="58">
        <v>-4.5990533698270797</v>
      </c>
    </row>
    <row r="22" spans="1:21" ht="12" customHeight="1" thickBot="1">
      <c r="A22" s="74"/>
      <c r="B22" s="69" t="s">
        <v>20</v>
      </c>
      <c r="C22" s="70"/>
      <c r="D22" s="56">
        <v>1449182.4628999999</v>
      </c>
      <c r="E22" s="56">
        <v>1570819.6229000001</v>
      </c>
      <c r="F22" s="57">
        <v>92.256452731635903</v>
      </c>
      <c r="G22" s="56">
        <v>1342051.6029999999</v>
      </c>
      <c r="H22" s="57">
        <v>7.9826185267780403</v>
      </c>
      <c r="I22" s="56">
        <v>84698.871299999999</v>
      </c>
      <c r="J22" s="57">
        <v>5.8445967618533503</v>
      </c>
      <c r="K22" s="56">
        <v>153160.97529999999</v>
      </c>
      <c r="L22" s="57">
        <v>11.412450531531499</v>
      </c>
      <c r="M22" s="57">
        <v>-0.44699443749232898</v>
      </c>
      <c r="N22" s="56">
        <v>36864219.861199997</v>
      </c>
      <c r="O22" s="56">
        <v>348848152.0018</v>
      </c>
      <c r="P22" s="56">
        <v>88858</v>
      </c>
      <c r="Q22" s="56">
        <v>88677</v>
      </c>
      <c r="R22" s="57">
        <v>0.20411155090949201</v>
      </c>
      <c r="S22" s="56">
        <v>16.308970074725998</v>
      </c>
      <c r="T22" s="56">
        <v>16.538499975190899</v>
      </c>
      <c r="U22" s="58">
        <v>-1.40738439897317</v>
      </c>
    </row>
    <row r="23" spans="1:21" ht="12" thickBot="1">
      <c r="A23" s="74"/>
      <c r="B23" s="69" t="s">
        <v>21</v>
      </c>
      <c r="C23" s="70"/>
      <c r="D23" s="56">
        <v>2754015.3017000002</v>
      </c>
      <c r="E23" s="56">
        <v>2788230.5532999998</v>
      </c>
      <c r="F23" s="57">
        <v>98.772868636723601</v>
      </c>
      <c r="G23" s="56">
        <v>2697394.0841000001</v>
      </c>
      <c r="H23" s="57">
        <v>2.0991080959863502</v>
      </c>
      <c r="I23" s="56">
        <v>141874.38399999999</v>
      </c>
      <c r="J23" s="57">
        <v>5.1515466857582002</v>
      </c>
      <c r="K23" s="56">
        <v>324135.79619999998</v>
      </c>
      <c r="L23" s="57">
        <v>12.016627385321399</v>
      </c>
      <c r="M23" s="57">
        <v>-0.56229954956144401</v>
      </c>
      <c r="N23" s="56">
        <v>70124703.223399997</v>
      </c>
      <c r="O23" s="56">
        <v>751155011.9181</v>
      </c>
      <c r="P23" s="56">
        <v>82693</v>
      </c>
      <c r="Q23" s="56">
        <v>82615</v>
      </c>
      <c r="R23" s="57">
        <v>9.4413847364283002E-2</v>
      </c>
      <c r="S23" s="56">
        <v>33.304092265367103</v>
      </c>
      <c r="T23" s="56">
        <v>32.9130586673122</v>
      </c>
      <c r="U23" s="58">
        <v>1.1741307793020801</v>
      </c>
    </row>
    <row r="24" spans="1:21" ht="12" thickBot="1">
      <c r="A24" s="74"/>
      <c r="B24" s="69" t="s">
        <v>22</v>
      </c>
      <c r="C24" s="70"/>
      <c r="D24" s="56">
        <v>278442.71970000002</v>
      </c>
      <c r="E24" s="56">
        <v>319641.22019999998</v>
      </c>
      <c r="F24" s="57">
        <v>87.111017635891301</v>
      </c>
      <c r="G24" s="56">
        <v>277707.53580000001</v>
      </c>
      <c r="H24" s="57">
        <v>0.26473314736750198</v>
      </c>
      <c r="I24" s="56">
        <v>45310.159299999999</v>
      </c>
      <c r="J24" s="57">
        <v>16.272703897167101</v>
      </c>
      <c r="K24" s="56">
        <v>48855.667699999998</v>
      </c>
      <c r="L24" s="57">
        <v>17.5924890043981</v>
      </c>
      <c r="M24" s="57">
        <v>-7.2571076538577001E-2</v>
      </c>
      <c r="N24" s="56">
        <v>7713731.4795000004</v>
      </c>
      <c r="O24" s="56">
        <v>72538217.636600003</v>
      </c>
      <c r="P24" s="56">
        <v>27000</v>
      </c>
      <c r="Q24" s="56">
        <v>27790</v>
      </c>
      <c r="R24" s="57">
        <v>-2.8427491903562401</v>
      </c>
      <c r="S24" s="56">
        <v>10.3126933222222</v>
      </c>
      <c r="T24" s="56">
        <v>10.3378027383951</v>
      </c>
      <c r="U24" s="58">
        <v>-0.243480683351424</v>
      </c>
    </row>
    <row r="25" spans="1:21" ht="12" thickBot="1">
      <c r="A25" s="74"/>
      <c r="B25" s="69" t="s">
        <v>23</v>
      </c>
      <c r="C25" s="70"/>
      <c r="D25" s="56">
        <v>300715.11869999999</v>
      </c>
      <c r="E25" s="56">
        <v>322784.13130000001</v>
      </c>
      <c r="F25" s="57">
        <v>93.162918972776595</v>
      </c>
      <c r="G25" s="56">
        <v>263805.27720000001</v>
      </c>
      <c r="H25" s="57">
        <v>13.9913203752999</v>
      </c>
      <c r="I25" s="56">
        <v>23940.171399999999</v>
      </c>
      <c r="J25" s="57">
        <v>7.9610800758851301</v>
      </c>
      <c r="K25" s="56">
        <v>21379.712200000002</v>
      </c>
      <c r="L25" s="57">
        <v>8.1043534939565607</v>
      </c>
      <c r="M25" s="57">
        <v>0.119761163108641</v>
      </c>
      <c r="N25" s="56">
        <v>7897935.5515000001</v>
      </c>
      <c r="O25" s="56">
        <v>85808804.225799993</v>
      </c>
      <c r="P25" s="56">
        <v>19746</v>
      </c>
      <c r="Q25" s="56">
        <v>19989</v>
      </c>
      <c r="R25" s="57">
        <v>-1.21566861773975</v>
      </c>
      <c r="S25" s="56">
        <v>15.229166347614701</v>
      </c>
      <c r="T25" s="56">
        <v>14.632161243683999</v>
      </c>
      <c r="U25" s="58">
        <v>3.9201430354340099</v>
      </c>
    </row>
    <row r="26" spans="1:21" ht="12" thickBot="1">
      <c r="A26" s="74"/>
      <c r="B26" s="69" t="s">
        <v>24</v>
      </c>
      <c r="C26" s="70"/>
      <c r="D26" s="56">
        <v>577793.79429999995</v>
      </c>
      <c r="E26" s="56">
        <v>547671.39119999995</v>
      </c>
      <c r="F26" s="57">
        <v>105.500087020065</v>
      </c>
      <c r="G26" s="56">
        <v>478406.81069999997</v>
      </c>
      <c r="H26" s="57">
        <v>20.774575398410001</v>
      </c>
      <c r="I26" s="56">
        <v>125587.84759999999</v>
      </c>
      <c r="J26" s="57">
        <v>21.735755703667699</v>
      </c>
      <c r="K26" s="56">
        <v>98589.565900000001</v>
      </c>
      <c r="L26" s="57">
        <v>20.607893469523301</v>
      </c>
      <c r="M26" s="57">
        <v>0.273845223412227</v>
      </c>
      <c r="N26" s="56">
        <v>15893362.191500001</v>
      </c>
      <c r="O26" s="56">
        <v>169496872.24309999</v>
      </c>
      <c r="P26" s="56">
        <v>42010</v>
      </c>
      <c r="Q26" s="56">
        <v>42076</v>
      </c>
      <c r="R26" s="57">
        <v>-0.15685901701683</v>
      </c>
      <c r="S26" s="56">
        <v>13.7537204070459</v>
      </c>
      <c r="T26" s="56">
        <v>13.5163308940964</v>
      </c>
      <c r="U26" s="58">
        <v>1.7260021719500001</v>
      </c>
    </row>
    <row r="27" spans="1:21" ht="12" thickBot="1">
      <c r="A27" s="74"/>
      <c r="B27" s="69" t="s">
        <v>25</v>
      </c>
      <c r="C27" s="70"/>
      <c r="D27" s="56">
        <v>263339.47269999998</v>
      </c>
      <c r="E27" s="56">
        <v>337649.9265</v>
      </c>
      <c r="F27" s="57">
        <v>77.991864363696195</v>
      </c>
      <c r="G27" s="56">
        <v>292450.19919999997</v>
      </c>
      <c r="H27" s="57">
        <v>-9.9540799013413608</v>
      </c>
      <c r="I27" s="56">
        <v>69894.635599999994</v>
      </c>
      <c r="J27" s="57">
        <v>26.541647890221501</v>
      </c>
      <c r="K27" s="56">
        <v>80001.216499999995</v>
      </c>
      <c r="L27" s="57">
        <v>27.3555007720439</v>
      </c>
      <c r="M27" s="57">
        <v>-0.12633034023926401</v>
      </c>
      <c r="N27" s="56">
        <v>6463182.2148000002</v>
      </c>
      <c r="O27" s="56">
        <v>58041647.057400003</v>
      </c>
      <c r="P27" s="56">
        <v>31828</v>
      </c>
      <c r="Q27" s="56">
        <v>32817</v>
      </c>
      <c r="R27" s="57">
        <v>-3.0136819331444098</v>
      </c>
      <c r="S27" s="56">
        <v>8.2738303600603302</v>
      </c>
      <c r="T27" s="56">
        <v>8.1632769936313494</v>
      </c>
      <c r="U27" s="58">
        <v>1.3361812077105399</v>
      </c>
    </row>
    <row r="28" spans="1:21" ht="12" thickBot="1">
      <c r="A28" s="74"/>
      <c r="B28" s="69" t="s">
        <v>26</v>
      </c>
      <c r="C28" s="70"/>
      <c r="D28" s="56">
        <v>957504.23899999994</v>
      </c>
      <c r="E28" s="56">
        <v>1019543.8707</v>
      </c>
      <c r="F28" s="57">
        <v>93.914962025380603</v>
      </c>
      <c r="G28" s="56">
        <v>869954.74829999998</v>
      </c>
      <c r="H28" s="57">
        <v>10.063683297445399</v>
      </c>
      <c r="I28" s="56">
        <v>53322.395900000003</v>
      </c>
      <c r="J28" s="57">
        <v>5.5688939775022801</v>
      </c>
      <c r="K28" s="56">
        <v>63280.878700000001</v>
      </c>
      <c r="L28" s="57">
        <v>7.2740425664275898</v>
      </c>
      <c r="M28" s="57">
        <v>-0.157369540445398</v>
      </c>
      <c r="N28" s="56">
        <v>25328998.227600001</v>
      </c>
      <c r="O28" s="56">
        <v>244994009.6868</v>
      </c>
      <c r="P28" s="56">
        <v>44452</v>
      </c>
      <c r="Q28" s="56">
        <v>44643</v>
      </c>
      <c r="R28" s="57">
        <v>-0.42783863091637703</v>
      </c>
      <c r="S28" s="56">
        <v>21.540183546297101</v>
      </c>
      <c r="T28" s="56">
        <v>21.478668203301702</v>
      </c>
      <c r="U28" s="58">
        <v>0.28558411706735998</v>
      </c>
    </row>
    <row r="29" spans="1:21" ht="12" thickBot="1">
      <c r="A29" s="74"/>
      <c r="B29" s="69" t="s">
        <v>27</v>
      </c>
      <c r="C29" s="70"/>
      <c r="D29" s="56">
        <v>727235.84450000001</v>
      </c>
      <c r="E29" s="56">
        <v>767259.6594</v>
      </c>
      <c r="F29" s="57">
        <v>94.783537175498196</v>
      </c>
      <c r="G29" s="56">
        <v>714682.32909999997</v>
      </c>
      <c r="H29" s="57">
        <v>1.7565168311645101</v>
      </c>
      <c r="I29" s="56">
        <v>114441.6537</v>
      </c>
      <c r="J29" s="57">
        <v>15.7365254429507</v>
      </c>
      <c r="K29" s="56">
        <v>117422.1323</v>
      </c>
      <c r="L29" s="57">
        <v>16.429975601589302</v>
      </c>
      <c r="M29" s="57">
        <v>-2.5382596463035E-2</v>
      </c>
      <c r="N29" s="56">
        <v>18784281.348000001</v>
      </c>
      <c r="O29" s="56">
        <v>178963033.43009999</v>
      </c>
      <c r="P29" s="56">
        <v>112407</v>
      </c>
      <c r="Q29" s="56">
        <v>114242</v>
      </c>
      <c r="R29" s="57">
        <v>-1.6062393865653699</v>
      </c>
      <c r="S29" s="56">
        <v>6.4696668757283797</v>
      </c>
      <c r="T29" s="56">
        <v>6.4512800239841699</v>
      </c>
      <c r="U29" s="58">
        <v>0.28420090396285402</v>
      </c>
    </row>
    <row r="30" spans="1:21" ht="12" thickBot="1">
      <c r="A30" s="74"/>
      <c r="B30" s="69" t="s">
        <v>28</v>
      </c>
      <c r="C30" s="70"/>
      <c r="D30" s="56">
        <v>1303839.5736</v>
      </c>
      <c r="E30" s="56">
        <v>1348399.0575000001</v>
      </c>
      <c r="F30" s="57">
        <v>96.695378593439898</v>
      </c>
      <c r="G30" s="56">
        <v>1076619.43</v>
      </c>
      <c r="H30" s="57">
        <v>21.104964044722902</v>
      </c>
      <c r="I30" s="56">
        <v>165107.9853</v>
      </c>
      <c r="J30" s="57">
        <v>12.663213223703901</v>
      </c>
      <c r="K30" s="56">
        <v>163150.31479999999</v>
      </c>
      <c r="L30" s="57">
        <v>15.1539448623921</v>
      </c>
      <c r="M30" s="57">
        <v>1.1999183099339001E-2</v>
      </c>
      <c r="N30" s="56">
        <v>31393507.995700002</v>
      </c>
      <c r="O30" s="56">
        <v>284615508.41399997</v>
      </c>
      <c r="P30" s="56">
        <v>92679</v>
      </c>
      <c r="Q30" s="56">
        <v>91145</v>
      </c>
      <c r="R30" s="57">
        <v>1.68303253058313</v>
      </c>
      <c r="S30" s="56">
        <v>14.068338821092199</v>
      </c>
      <c r="T30" s="56">
        <v>14.226505342037401</v>
      </c>
      <c r="U30" s="58">
        <v>-1.1242729007075301</v>
      </c>
    </row>
    <row r="31" spans="1:21" ht="12" thickBot="1">
      <c r="A31" s="74"/>
      <c r="B31" s="69" t="s">
        <v>29</v>
      </c>
      <c r="C31" s="70"/>
      <c r="D31" s="56">
        <v>763463.99490000005</v>
      </c>
      <c r="E31" s="56">
        <v>972492.54969999997</v>
      </c>
      <c r="F31" s="57">
        <v>78.505896537255495</v>
      </c>
      <c r="G31" s="56">
        <v>825143.66119999997</v>
      </c>
      <c r="H31" s="57">
        <v>-7.47502152659085</v>
      </c>
      <c r="I31" s="56">
        <v>46090.731399999997</v>
      </c>
      <c r="J31" s="57">
        <v>6.0370537062506902</v>
      </c>
      <c r="K31" s="56">
        <v>43689.598400000003</v>
      </c>
      <c r="L31" s="57">
        <v>5.2947868903776802</v>
      </c>
      <c r="M31" s="57">
        <v>5.4958916720095001E-2</v>
      </c>
      <c r="N31" s="56">
        <v>24211707.781399999</v>
      </c>
      <c r="O31" s="56">
        <v>295323340.0801</v>
      </c>
      <c r="P31" s="56">
        <v>31648</v>
      </c>
      <c r="Q31" s="56">
        <v>32263</v>
      </c>
      <c r="R31" s="57">
        <v>-1.9062083501224301</v>
      </c>
      <c r="S31" s="56">
        <v>24.123609545626898</v>
      </c>
      <c r="T31" s="56">
        <v>24.929753782971201</v>
      </c>
      <c r="U31" s="58">
        <v>-3.34172311908624</v>
      </c>
    </row>
    <row r="32" spans="1:21" ht="12" thickBot="1">
      <c r="A32" s="74"/>
      <c r="B32" s="69" t="s">
        <v>30</v>
      </c>
      <c r="C32" s="70"/>
      <c r="D32" s="56">
        <v>120661.5892</v>
      </c>
      <c r="E32" s="56">
        <v>129631.16620000001</v>
      </c>
      <c r="F32" s="57">
        <v>93.080694046861097</v>
      </c>
      <c r="G32" s="56">
        <v>116423.7261</v>
      </c>
      <c r="H32" s="57">
        <v>3.6400339019900398</v>
      </c>
      <c r="I32" s="56">
        <v>28234.205999999998</v>
      </c>
      <c r="J32" s="57">
        <v>23.399497874340899</v>
      </c>
      <c r="K32" s="56">
        <v>29386.7991</v>
      </c>
      <c r="L32" s="57">
        <v>25.241245993758</v>
      </c>
      <c r="M32" s="57">
        <v>-3.9221457773535001E-2</v>
      </c>
      <c r="N32" s="56">
        <v>3025406.0517000002</v>
      </c>
      <c r="O32" s="56">
        <v>29487378.248100001</v>
      </c>
      <c r="P32" s="56">
        <v>22475</v>
      </c>
      <c r="Q32" s="56">
        <v>23172</v>
      </c>
      <c r="R32" s="57">
        <v>-3.0079406179872299</v>
      </c>
      <c r="S32" s="56">
        <v>5.3687025228031198</v>
      </c>
      <c r="T32" s="56">
        <v>5.2571650655964097</v>
      </c>
      <c r="U32" s="58">
        <v>2.0775495891783802</v>
      </c>
    </row>
    <row r="33" spans="1:21" ht="12" thickBot="1">
      <c r="A33" s="74"/>
      <c r="B33" s="69" t="s">
        <v>69</v>
      </c>
      <c r="C33" s="70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31.1769</v>
      </c>
      <c r="O33" s="56">
        <v>493.45690000000002</v>
      </c>
      <c r="P33" s="59"/>
      <c r="Q33" s="56">
        <v>1</v>
      </c>
      <c r="R33" s="59"/>
      <c r="S33" s="59"/>
      <c r="T33" s="56">
        <v>1.1111</v>
      </c>
      <c r="U33" s="60"/>
    </row>
    <row r="34" spans="1:21" ht="12" thickBot="1">
      <c r="A34" s="74"/>
      <c r="B34" s="69" t="s">
        <v>78</v>
      </c>
      <c r="C34" s="70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6">
        <v>1</v>
      </c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4"/>
      <c r="B35" s="69" t="s">
        <v>31</v>
      </c>
      <c r="C35" s="70"/>
      <c r="D35" s="56">
        <v>188652.10829999999</v>
      </c>
      <c r="E35" s="56">
        <v>207159.712</v>
      </c>
      <c r="F35" s="57">
        <v>91.066021707927504</v>
      </c>
      <c r="G35" s="56">
        <v>177970.4351</v>
      </c>
      <c r="H35" s="57">
        <v>6.0019368913707902</v>
      </c>
      <c r="I35" s="56">
        <v>26086.609400000001</v>
      </c>
      <c r="J35" s="57">
        <v>13.8278917925032</v>
      </c>
      <c r="K35" s="56">
        <v>22609.6181</v>
      </c>
      <c r="L35" s="57">
        <v>12.704142734323201</v>
      </c>
      <c r="M35" s="57">
        <v>0.15378372534297699</v>
      </c>
      <c r="N35" s="56">
        <v>4988849.5185000002</v>
      </c>
      <c r="O35" s="56">
        <v>47407089.645999998</v>
      </c>
      <c r="P35" s="56">
        <v>13379</v>
      </c>
      <c r="Q35" s="56">
        <v>13739</v>
      </c>
      <c r="R35" s="57">
        <v>-2.62027804061431</v>
      </c>
      <c r="S35" s="56">
        <v>14.100613521189899</v>
      </c>
      <c r="T35" s="56">
        <v>14.0614095640148</v>
      </c>
      <c r="U35" s="58">
        <v>0.27803015178143198</v>
      </c>
    </row>
    <row r="36" spans="1:21" ht="12" customHeight="1" thickBot="1">
      <c r="A36" s="74"/>
      <c r="B36" s="69" t="s">
        <v>77</v>
      </c>
      <c r="C36" s="70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6">
        <v>2.5640999999999998</v>
      </c>
      <c r="O36" s="56">
        <v>434485.3518</v>
      </c>
      <c r="P36" s="59"/>
      <c r="Q36" s="59"/>
      <c r="R36" s="59"/>
      <c r="S36" s="59"/>
      <c r="T36" s="59"/>
      <c r="U36" s="60"/>
    </row>
    <row r="37" spans="1:21" ht="12" customHeight="1" thickBot="1">
      <c r="A37" s="74"/>
      <c r="B37" s="69" t="s">
        <v>64</v>
      </c>
      <c r="C37" s="70"/>
      <c r="D37" s="56">
        <v>422927.15</v>
      </c>
      <c r="E37" s="59"/>
      <c r="F37" s="59"/>
      <c r="G37" s="56">
        <v>64361.56</v>
      </c>
      <c r="H37" s="57">
        <v>557.11140314187605</v>
      </c>
      <c r="I37" s="56">
        <v>-7149.11</v>
      </c>
      <c r="J37" s="57">
        <v>-1.6903880491001799</v>
      </c>
      <c r="K37" s="56">
        <v>2376.79</v>
      </c>
      <c r="L37" s="57">
        <v>3.6928719564908001</v>
      </c>
      <c r="M37" s="57">
        <v>-4.0078845838294503</v>
      </c>
      <c r="N37" s="56">
        <v>4146467.58</v>
      </c>
      <c r="O37" s="56">
        <v>39017401.950000003</v>
      </c>
      <c r="P37" s="56">
        <v>85</v>
      </c>
      <c r="Q37" s="56">
        <v>78</v>
      </c>
      <c r="R37" s="57">
        <v>8.9743589743589602</v>
      </c>
      <c r="S37" s="56">
        <v>4975.6135294117703</v>
      </c>
      <c r="T37" s="56">
        <v>3619.73512820513</v>
      </c>
      <c r="U37" s="58">
        <v>27.250476613422499</v>
      </c>
    </row>
    <row r="38" spans="1:21" ht="12" thickBot="1">
      <c r="A38" s="74"/>
      <c r="B38" s="69" t="s">
        <v>35</v>
      </c>
      <c r="C38" s="70"/>
      <c r="D38" s="56">
        <v>172160.76</v>
      </c>
      <c r="E38" s="59"/>
      <c r="F38" s="59"/>
      <c r="G38" s="56">
        <v>113662.45</v>
      </c>
      <c r="H38" s="57">
        <v>51.466698104783099</v>
      </c>
      <c r="I38" s="56">
        <v>-13911.14</v>
      </c>
      <c r="J38" s="57">
        <v>-8.0803198127145794</v>
      </c>
      <c r="K38" s="56">
        <v>-16016.25</v>
      </c>
      <c r="L38" s="57">
        <v>-14.09106525506</v>
      </c>
      <c r="M38" s="57">
        <v>-0.131435885428861</v>
      </c>
      <c r="N38" s="56">
        <v>5294290.2300000004</v>
      </c>
      <c r="O38" s="56">
        <v>92921021.099999994</v>
      </c>
      <c r="P38" s="56">
        <v>76</v>
      </c>
      <c r="Q38" s="56">
        <v>76</v>
      </c>
      <c r="R38" s="57">
        <v>0</v>
      </c>
      <c r="S38" s="56">
        <v>2265.2731578947401</v>
      </c>
      <c r="T38" s="56">
        <v>2020.6594736842101</v>
      </c>
      <c r="U38" s="58">
        <v>10.798418873150901</v>
      </c>
    </row>
    <row r="39" spans="1:21" ht="12" thickBot="1">
      <c r="A39" s="74"/>
      <c r="B39" s="69" t="s">
        <v>36</v>
      </c>
      <c r="C39" s="70"/>
      <c r="D39" s="56">
        <v>210005.96</v>
      </c>
      <c r="E39" s="59"/>
      <c r="F39" s="59"/>
      <c r="G39" s="56">
        <v>15449.6</v>
      </c>
      <c r="H39" s="57">
        <v>1259.29706917978</v>
      </c>
      <c r="I39" s="56">
        <v>-934.18</v>
      </c>
      <c r="J39" s="57">
        <v>-0.44483499420683098</v>
      </c>
      <c r="K39" s="56">
        <v>-57.18</v>
      </c>
      <c r="L39" s="57">
        <v>-0.37010666942833498</v>
      </c>
      <c r="M39" s="57">
        <v>15.3375306051067</v>
      </c>
      <c r="N39" s="56">
        <v>6054835.0999999996</v>
      </c>
      <c r="O39" s="56">
        <v>89349857.390000001</v>
      </c>
      <c r="P39" s="56">
        <v>74</v>
      </c>
      <c r="Q39" s="56">
        <v>81</v>
      </c>
      <c r="R39" s="57">
        <v>-8.6419753086419799</v>
      </c>
      <c r="S39" s="56">
        <v>2837.9183783783801</v>
      </c>
      <c r="T39" s="56">
        <v>2541.0261728395099</v>
      </c>
      <c r="U39" s="58">
        <v>10.461618903519</v>
      </c>
    </row>
    <row r="40" spans="1:21" ht="12" thickBot="1">
      <c r="A40" s="74"/>
      <c r="B40" s="69" t="s">
        <v>37</v>
      </c>
      <c r="C40" s="70"/>
      <c r="D40" s="56">
        <v>154080.53</v>
      </c>
      <c r="E40" s="59"/>
      <c r="F40" s="59"/>
      <c r="G40" s="56">
        <v>77146.25</v>
      </c>
      <c r="H40" s="57">
        <v>99.725236158594896</v>
      </c>
      <c r="I40" s="56">
        <v>-21256.91</v>
      </c>
      <c r="J40" s="57">
        <v>-13.795974092249001</v>
      </c>
      <c r="K40" s="56">
        <v>-15523.09</v>
      </c>
      <c r="L40" s="57">
        <v>-20.121639094576899</v>
      </c>
      <c r="M40" s="57">
        <v>0.369373623421625</v>
      </c>
      <c r="N40" s="56">
        <v>5202952.03</v>
      </c>
      <c r="O40" s="56">
        <v>65785964.07</v>
      </c>
      <c r="P40" s="56">
        <v>103</v>
      </c>
      <c r="Q40" s="56">
        <v>96</v>
      </c>
      <c r="R40" s="57">
        <v>7.2916666666666696</v>
      </c>
      <c r="S40" s="56">
        <v>1495.9274757281601</v>
      </c>
      <c r="T40" s="56">
        <v>1479.3015625</v>
      </c>
      <c r="U40" s="58">
        <v>1.1114117160033099</v>
      </c>
    </row>
    <row r="41" spans="1:21" ht="12" thickBot="1">
      <c r="A41" s="74"/>
      <c r="B41" s="69" t="s">
        <v>66</v>
      </c>
      <c r="C41" s="70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6">
        <v>5.0599999999999996</v>
      </c>
      <c r="O41" s="56">
        <v>1385.91</v>
      </c>
      <c r="P41" s="59"/>
      <c r="Q41" s="59"/>
      <c r="R41" s="59"/>
      <c r="S41" s="59"/>
      <c r="T41" s="59"/>
      <c r="U41" s="60"/>
    </row>
    <row r="42" spans="1:21" ht="12" customHeight="1" thickBot="1">
      <c r="A42" s="74"/>
      <c r="B42" s="69" t="s">
        <v>32</v>
      </c>
      <c r="C42" s="70"/>
      <c r="D42" s="56">
        <v>30844.4444</v>
      </c>
      <c r="E42" s="59"/>
      <c r="F42" s="59"/>
      <c r="G42" s="56">
        <v>115662.0506</v>
      </c>
      <c r="H42" s="57">
        <v>-73.332269106423695</v>
      </c>
      <c r="I42" s="56">
        <v>2367.4452000000001</v>
      </c>
      <c r="J42" s="57">
        <v>7.6754347372844904</v>
      </c>
      <c r="K42" s="56">
        <v>8089.6810999999998</v>
      </c>
      <c r="L42" s="57">
        <v>6.9942397338060003</v>
      </c>
      <c r="M42" s="57">
        <v>-0.70734999677552202</v>
      </c>
      <c r="N42" s="56">
        <v>878770.9388</v>
      </c>
      <c r="O42" s="56">
        <v>17166193.577</v>
      </c>
      <c r="P42" s="56">
        <v>71</v>
      </c>
      <c r="Q42" s="56">
        <v>66</v>
      </c>
      <c r="R42" s="57">
        <v>7.5757575757575699</v>
      </c>
      <c r="S42" s="56">
        <v>434.428794366197</v>
      </c>
      <c r="T42" s="56">
        <v>514.49106515151504</v>
      </c>
      <c r="U42" s="58">
        <v>-18.429319562512799</v>
      </c>
    </row>
    <row r="43" spans="1:21" ht="12" thickBot="1">
      <c r="A43" s="74"/>
      <c r="B43" s="69" t="s">
        <v>33</v>
      </c>
      <c r="C43" s="70"/>
      <c r="D43" s="56">
        <v>298947.9901</v>
      </c>
      <c r="E43" s="56">
        <v>782128.11569999997</v>
      </c>
      <c r="F43" s="57">
        <v>38.222381231295302</v>
      </c>
      <c r="G43" s="56">
        <v>260798.98300000001</v>
      </c>
      <c r="H43" s="57">
        <v>14.6277438129427</v>
      </c>
      <c r="I43" s="56">
        <v>9851.3561000000009</v>
      </c>
      <c r="J43" s="57">
        <v>3.29534113833803</v>
      </c>
      <c r="K43" s="56">
        <v>16058.7245</v>
      </c>
      <c r="L43" s="57">
        <v>6.1575103994941598</v>
      </c>
      <c r="M43" s="57">
        <v>-0.38654180785030601</v>
      </c>
      <c r="N43" s="56">
        <v>8250360.4184999997</v>
      </c>
      <c r="O43" s="56">
        <v>112847616.2251</v>
      </c>
      <c r="P43" s="56">
        <v>1523</v>
      </c>
      <c r="Q43" s="56">
        <v>1478</v>
      </c>
      <c r="R43" s="57">
        <v>3.04465493910691</v>
      </c>
      <c r="S43" s="56">
        <v>196.28889697964499</v>
      </c>
      <c r="T43" s="56">
        <v>198.24409086603501</v>
      </c>
      <c r="U43" s="58">
        <v>-0.99607971539647699</v>
      </c>
    </row>
    <row r="44" spans="1:21" ht="12" thickBot="1">
      <c r="A44" s="74"/>
      <c r="B44" s="69" t="s">
        <v>38</v>
      </c>
      <c r="C44" s="70"/>
      <c r="D44" s="56">
        <v>76693.22</v>
      </c>
      <c r="E44" s="59"/>
      <c r="F44" s="59"/>
      <c r="G44" s="56">
        <v>60292.34</v>
      </c>
      <c r="H44" s="57">
        <v>27.202261514480998</v>
      </c>
      <c r="I44" s="56">
        <v>-9089.81</v>
      </c>
      <c r="J44" s="57">
        <v>-11.8521689400967</v>
      </c>
      <c r="K44" s="56">
        <v>-4957.2700000000004</v>
      </c>
      <c r="L44" s="57">
        <v>-8.2220560688140498</v>
      </c>
      <c r="M44" s="57">
        <v>0.83363222096032696</v>
      </c>
      <c r="N44" s="56">
        <v>2697189.6</v>
      </c>
      <c r="O44" s="56">
        <v>43899538.119999997</v>
      </c>
      <c r="P44" s="56">
        <v>62</v>
      </c>
      <c r="Q44" s="56">
        <v>54</v>
      </c>
      <c r="R44" s="57">
        <v>14.814814814814801</v>
      </c>
      <c r="S44" s="56">
        <v>1236.9874193548401</v>
      </c>
      <c r="T44" s="56">
        <v>1238.81111111111</v>
      </c>
      <c r="U44" s="58">
        <v>-0.14743009732658199</v>
      </c>
    </row>
    <row r="45" spans="1:21" ht="12" thickBot="1">
      <c r="A45" s="74"/>
      <c r="B45" s="69" t="s">
        <v>39</v>
      </c>
      <c r="C45" s="70"/>
      <c r="D45" s="56">
        <v>78294.06</v>
      </c>
      <c r="E45" s="59"/>
      <c r="F45" s="59"/>
      <c r="G45" s="56">
        <v>38479.519999999997</v>
      </c>
      <c r="H45" s="57">
        <v>103.46942997209899</v>
      </c>
      <c r="I45" s="56">
        <v>10777.7</v>
      </c>
      <c r="J45" s="57">
        <v>13.7656675359536</v>
      </c>
      <c r="K45" s="56">
        <v>5359.14</v>
      </c>
      <c r="L45" s="57">
        <v>13.9272527308033</v>
      </c>
      <c r="M45" s="57">
        <v>1.0110875998761</v>
      </c>
      <c r="N45" s="56">
        <v>1556963.12</v>
      </c>
      <c r="O45" s="56">
        <v>19207152.079999998</v>
      </c>
      <c r="P45" s="56">
        <v>68</v>
      </c>
      <c r="Q45" s="56">
        <v>58</v>
      </c>
      <c r="R45" s="57">
        <v>17.241379310344801</v>
      </c>
      <c r="S45" s="56">
        <v>1151.3832352941199</v>
      </c>
      <c r="T45" s="56">
        <v>977.46827586206905</v>
      </c>
      <c r="U45" s="58">
        <v>15.104871610157</v>
      </c>
    </row>
    <row r="46" spans="1:21" ht="12" thickBot="1">
      <c r="A46" s="74"/>
      <c r="B46" s="69" t="s">
        <v>71</v>
      </c>
      <c r="C46" s="70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6">
        <v>-3564.1026000000002</v>
      </c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5"/>
      <c r="B47" s="69" t="s">
        <v>34</v>
      </c>
      <c r="C47" s="70"/>
      <c r="D47" s="61">
        <v>5998.7671</v>
      </c>
      <c r="E47" s="62"/>
      <c r="F47" s="62"/>
      <c r="G47" s="61">
        <v>6987.3078999999998</v>
      </c>
      <c r="H47" s="63">
        <v>-14.1476633654572</v>
      </c>
      <c r="I47" s="61">
        <v>525.60379999999998</v>
      </c>
      <c r="J47" s="63">
        <v>8.7618637503029593</v>
      </c>
      <c r="K47" s="61">
        <v>787.90369999999996</v>
      </c>
      <c r="L47" s="63">
        <v>11.276212688437599</v>
      </c>
      <c r="M47" s="63">
        <v>-0.332908577533016</v>
      </c>
      <c r="N47" s="61">
        <v>283487.47009999998</v>
      </c>
      <c r="O47" s="61">
        <v>6083536.9919999996</v>
      </c>
      <c r="P47" s="61">
        <v>5</v>
      </c>
      <c r="Q47" s="61">
        <v>11</v>
      </c>
      <c r="R47" s="63">
        <v>-54.545454545454497</v>
      </c>
      <c r="S47" s="61">
        <v>1199.75342</v>
      </c>
      <c r="T47" s="61">
        <v>1542.7755999999999</v>
      </c>
      <c r="U47" s="64">
        <v>-28.591056652291101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6" workbookViewId="0">
      <selection activeCell="H36" sqref="H36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81358</v>
      </c>
      <c r="D2" s="37">
        <v>669346.61428461503</v>
      </c>
      <c r="E2" s="37">
        <v>516545.67578717897</v>
      </c>
      <c r="F2" s="37">
        <v>152789.673540171</v>
      </c>
      <c r="G2" s="37">
        <v>516545.67578717897</v>
      </c>
      <c r="H2" s="37">
        <v>0.228270737073303</v>
      </c>
    </row>
    <row r="3" spans="1:8">
      <c r="A3" s="37">
        <v>2</v>
      </c>
      <c r="B3" s="37">
        <v>13</v>
      </c>
      <c r="C3" s="37">
        <v>18358</v>
      </c>
      <c r="D3" s="37">
        <v>176002.26269658099</v>
      </c>
      <c r="E3" s="37">
        <v>139480.67452393199</v>
      </c>
      <c r="F3" s="37">
        <v>36519.8973179487</v>
      </c>
      <c r="G3" s="37">
        <v>139480.67452393199</v>
      </c>
      <c r="H3" s="37">
        <v>0.20749874239475999</v>
      </c>
    </row>
    <row r="4" spans="1:8">
      <c r="A4" s="37">
        <v>3</v>
      </c>
      <c r="B4" s="37">
        <v>14</v>
      </c>
      <c r="C4" s="37">
        <v>122560</v>
      </c>
      <c r="D4" s="37">
        <v>147552.80563738701</v>
      </c>
      <c r="E4" s="37">
        <v>110020.71868955401</v>
      </c>
      <c r="F4" s="37">
        <v>37531.9074606543</v>
      </c>
      <c r="G4" s="37">
        <v>110020.71868955401</v>
      </c>
      <c r="H4" s="37">
        <v>0.25436285642552398</v>
      </c>
    </row>
    <row r="5" spans="1:8">
      <c r="A5" s="37">
        <v>4</v>
      </c>
      <c r="B5" s="37">
        <v>15</v>
      </c>
      <c r="C5" s="37">
        <v>2943</v>
      </c>
      <c r="D5" s="37">
        <v>41451.592108259603</v>
      </c>
      <c r="E5" s="37">
        <v>33329.087108146101</v>
      </c>
      <c r="F5" s="37">
        <v>8122.5050001134596</v>
      </c>
      <c r="G5" s="37">
        <v>33329.087108146101</v>
      </c>
      <c r="H5" s="37">
        <v>0.19595158079573399</v>
      </c>
    </row>
    <row r="6" spans="1:8">
      <c r="A6" s="37">
        <v>5</v>
      </c>
      <c r="B6" s="37">
        <v>16</v>
      </c>
      <c r="C6" s="37">
        <v>2627</v>
      </c>
      <c r="D6" s="37">
        <v>127942.44602307701</v>
      </c>
      <c r="E6" s="37">
        <v>112753.339182906</v>
      </c>
      <c r="F6" s="37">
        <v>15189.1068401709</v>
      </c>
      <c r="G6" s="37">
        <v>112753.339182906</v>
      </c>
      <c r="H6" s="37">
        <v>0.118718277728028</v>
      </c>
    </row>
    <row r="7" spans="1:8">
      <c r="A7" s="37">
        <v>6</v>
      </c>
      <c r="B7" s="37">
        <v>17</v>
      </c>
      <c r="C7" s="37">
        <v>26161</v>
      </c>
      <c r="D7" s="37">
        <v>302124.35255299101</v>
      </c>
      <c r="E7" s="37">
        <v>239557.349938461</v>
      </c>
      <c r="F7" s="37">
        <v>62523.712016239297</v>
      </c>
      <c r="G7" s="37">
        <v>239557.349938461</v>
      </c>
      <c r="H7" s="37">
        <v>0.206976602941151</v>
      </c>
    </row>
    <row r="8" spans="1:8">
      <c r="A8" s="37">
        <v>7</v>
      </c>
      <c r="B8" s="37">
        <v>18</v>
      </c>
      <c r="C8" s="37">
        <v>47327</v>
      </c>
      <c r="D8" s="37">
        <v>94587.796158974394</v>
      </c>
      <c r="E8" s="37">
        <v>79772.188354700906</v>
      </c>
      <c r="F8" s="37">
        <v>14790.0180606838</v>
      </c>
      <c r="G8" s="37">
        <v>79772.188354700906</v>
      </c>
      <c r="H8" s="37">
        <v>0.15640517095926701</v>
      </c>
    </row>
    <row r="9" spans="1:8">
      <c r="A9" s="37">
        <v>8</v>
      </c>
      <c r="B9" s="37">
        <v>19</v>
      </c>
      <c r="C9" s="37">
        <v>20027</v>
      </c>
      <c r="D9" s="37">
        <v>92462.744156410306</v>
      </c>
      <c r="E9" s="37">
        <v>94062.877284615402</v>
      </c>
      <c r="F9" s="37">
        <v>-1610.5775726495699</v>
      </c>
      <c r="G9" s="37">
        <v>94062.877284615402</v>
      </c>
      <c r="H9" s="37">
        <v>-1.7420632884928899E-2</v>
      </c>
    </row>
    <row r="10" spans="1:8">
      <c r="A10" s="37">
        <v>9</v>
      </c>
      <c r="B10" s="37">
        <v>21</v>
      </c>
      <c r="C10" s="37">
        <v>298672</v>
      </c>
      <c r="D10" s="37">
        <v>1067625.71719178</v>
      </c>
      <c r="E10" s="37">
        <v>1050528.6919666701</v>
      </c>
      <c r="F10" s="37">
        <v>11202.946259829099</v>
      </c>
      <c r="G10" s="37">
        <v>1050528.6919666701</v>
      </c>
      <c r="H10" s="37">
        <v>1.05515799440076E-2</v>
      </c>
    </row>
    <row r="11" spans="1:8">
      <c r="A11" s="37">
        <v>10</v>
      </c>
      <c r="B11" s="37">
        <v>22</v>
      </c>
      <c r="C11" s="37">
        <v>41261.928999999996</v>
      </c>
      <c r="D11" s="37">
        <v>617838.69461709401</v>
      </c>
      <c r="E11" s="37">
        <v>532018.04728461499</v>
      </c>
      <c r="F11" s="37">
        <v>85820.647332478606</v>
      </c>
      <c r="G11" s="37">
        <v>532018.04728461499</v>
      </c>
      <c r="H11" s="37">
        <v>0.13890461714390701</v>
      </c>
    </row>
    <row r="12" spans="1:8">
      <c r="A12" s="37">
        <v>11</v>
      </c>
      <c r="B12" s="37">
        <v>23</v>
      </c>
      <c r="C12" s="37">
        <v>221742.26500000001</v>
      </c>
      <c r="D12" s="37">
        <v>1672378.96306581</v>
      </c>
      <c r="E12" s="37">
        <v>1443851.0368196601</v>
      </c>
      <c r="F12" s="37">
        <v>228524.13137435901</v>
      </c>
      <c r="G12" s="37">
        <v>1443851.0368196601</v>
      </c>
      <c r="H12" s="37">
        <v>0.136646450940276</v>
      </c>
    </row>
    <row r="13" spans="1:8">
      <c r="A13" s="37">
        <v>12</v>
      </c>
      <c r="B13" s="37">
        <v>24</v>
      </c>
      <c r="C13" s="37">
        <v>15268</v>
      </c>
      <c r="D13" s="37">
        <v>506947.94036410202</v>
      </c>
      <c r="E13" s="37">
        <v>477493.50405640999</v>
      </c>
      <c r="F13" s="37">
        <v>29454.4363076923</v>
      </c>
      <c r="G13" s="37">
        <v>477493.50405640999</v>
      </c>
      <c r="H13" s="37">
        <v>5.8101501086161599E-2</v>
      </c>
    </row>
    <row r="14" spans="1:8">
      <c r="A14" s="37">
        <v>13</v>
      </c>
      <c r="B14" s="37">
        <v>25</v>
      </c>
      <c r="C14" s="37">
        <v>85073</v>
      </c>
      <c r="D14" s="37">
        <v>1018967.15434838</v>
      </c>
      <c r="E14" s="37">
        <v>961857.66989999998</v>
      </c>
      <c r="F14" s="37">
        <v>57098.451999999997</v>
      </c>
      <c r="G14" s="37">
        <v>961857.66989999998</v>
      </c>
      <c r="H14" s="37">
        <v>5.6036222534814502E-2</v>
      </c>
    </row>
    <row r="15" spans="1:8">
      <c r="A15" s="37">
        <v>14</v>
      </c>
      <c r="B15" s="37">
        <v>26</v>
      </c>
      <c r="C15" s="37">
        <v>64843</v>
      </c>
      <c r="D15" s="37">
        <v>349384.90401663998</v>
      </c>
      <c r="E15" s="37">
        <v>304662.60008608998</v>
      </c>
      <c r="F15" s="37">
        <v>44715.238428696801</v>
      </c>
      <c r="G15" s="37">
        <v>304662.60008608998</v>
      </c>
      <c r="H15" s="37">
        <v>0.12798533135010001</v>
      </c>
    </row>
    <row r="16" spans="1:8">
      <c r="A16" s="37">
        <v>15</v>
      </c>
      <c r="B16" s="37">
        <v>27</v>
      </c>
      <c r="C16" s="37">
        <v>200776.99100000001</v>
      </c>
      <c r="D16" s="37">
        <v>1449184.0533384399</v>
      </c>
      <c r="E16" s="37">
        <v>1364483.5916766301</v>
      </c>
      <c r="F16" s="37">
        <v>84692.597948778493</v>
      </c>
      <c r="G16" s="37">
        <v>1364483.5916766301</v>
      </c>
      <c r="H16" s="37">
        <v>5.8441891714126497E-2</v>
      </c>
    </row>
    <row r="17" spans="1:8">
      <c r="A17" s="37">
        <v>16</v>
      </c>
      <c r="B17" s="37">
        <v>29</v>
      </c>
      <c r="C17" s="37">
        <v>209624</v>
      </c>
      <c r="D17" s="37">
        <v>2754017.34469915</v>
      </c>
      <c r="E17" s="37">
        <v>2612140.9509641002</v>
      </c>
      <c r="F17" s="37">
        <v>135549.76980341901</v>
      </c>
      <c r="G17" s="37">
        <v>2612140.9509641002</v>
      </c>
      <c r="H17" s="37">
        <v>4.9332251544509799E-2</v>
      </c>
    </row>
    <row r="18" spans="1:8">
      <c r="A18" s="37">
        <v>17</v>
      </c>
      <c r="B18" s="37">
        <v>31</v>
      </c>
      <c r="C18" s="37">
        <v>30242.7</v>
      </c>
      <c r="D18" s="37">
        <v>278442.77862208599</v>
      </c>
      <c r="E18" s="37">
        <v>233132.558056487</v>
      </c>
      <c r="F18" s="37">
        <v>45309.981249359997</v>
      </c>
      <c r="G18" s="37">
        <v>233132.558056487</v>
      </c>
      <c r="H18" s="37">
        <v>0.16272650494539101</v>
      </c>
    </row>
    <row r="19" spans="1:8">
      <c r="A19" s="37">
        <v>18</v>
      </c>
      <c r="B19" s="37">
        <v>32</v>
      </c>
      <c r="C19" s="37">
        <v>18239.108</v>
      </c>
      <c r="D19" s="37">
        <v>300715.09327113698</v>
      </c>
      <c r="E19" s="37">
        <v>276774.94009083603</v>
      </c>
      <c r="F19" s="37">
        <v>23937.405523663401</v>
      </c>
      <c r="G19" s="37">
        <v>276774.94009083603</v>
      </c>
      <c r="H19" s="37">
        <v>7.9602337159612596E-2</v>
      </c>
    </row>
    <row r="20" spans="1:8">
      <c r="A20" s="37">
        <v>19</v>
      </c>
      <c r="B20" s="37">
        <v>33</v>
      </c>
      <c r="C20" s="37">
        <v>45868.735000000001</v>
      </c>
      <c r="D20" s="37">
        <v>577793.71121397801</v>
      </c>
      <c r="E20" s="37">
        <v>452205.94178940001</v>
      </c>
      <c r="F20" s="37">
        <v>125586.80411484301</v>
      </c>
      <c r="G20" s="37">
        <v>452205.94178940001</v>
      </c>
      <c r="H20" s="37">
        <v>0.21735614544329501</v>
      </c>
    </row>
    <row r="21" spans="1:8">
      <c r="A21" s="37">
        <v>20</v>
      </c>
      <c r="B21" s="37">
        <v>34</v>
      </c>
      <c r="C21" s="37">
        <v>48952.120999999999</v>
      </c>
      <c r="D21" s="37">
        <v>263339.16180945502</v>
      </c>
      <c r="E21" s="37">
        <v>193444.83778679001</v>
      </c>
      <c r="F21" s="37">
        <v>69893.111971382095</v>
      </c>
      <c r="G21" s="37">
        <v>193444.83778679001</v>
      </c>
      <c r="H21" s="37">
        <v>0.26541222803460801</v>
      </c>
    </row>
    <row r="22" spans="1:8">
      <c r="A22" s="37">
        <v>21</v>
      </c>
      <c r="B22" s="37">
        <v>35</v>
      </c>
      <c r="C22" s="37">
        <v>29703.602999999999</v>
      </c>
      <c r="D22" s="37">
        <v>957504.248739823</v>
      </c>
      <c r="E22" s="37">
        <v>904181.85186725704</v>
      </c>
      <c r="F22" s="37">
        <v>53319.128672566403</v>
      </c>
      <c r="G22" s="37">
        <v>904181.85186725704</v>
      </c>
      <c r="H22" s="37">
        <v>5.5685717044912E-2</v>
      </c>
    </row>
    <row r="23" spans="1:8">
      <c r="A23" s="37">
        <v>22</v>
      </c>
      <c r="B23" s="37">
        <v>36</v>
      </c>
      <c r="C23" s="37">
        <v>158869.826</v>
      </c>
      <c r="D23" s="37">
        <v>727236.10188230104</v>
      </c>
      <c r="E23" s="37">
        <v>612794.17889252503</v>
      </c>
      <c r="F23" s="37">
        <v>114436.657589776</v>
      </c>
      <c r="G23" s="37">
        <v>612794.17889252503</v>
      </c>
      <c r="H23" s="37">
        <v>0.15735946806562701</v>
      </c>
    </row>
    <row r="24" spans="1:8">
      <c r="A24" s="37">
        <v>23</v>
      </c>
      <c r="B24" s="37">
        <v>37</v>
      </c>
      <c r="C24" s="37">
        <v>179581.91699999999</v>
      </c>
      <c r="D24" s="37">
        <v>1303839.6721707999</v>
      </c>
      <c r="E24" s="37">
        <v>1138731.5552905099</v>
      </c>
      <c r="F24" s="37">
        <v>165102.609269671</v>
      </c>
      <c r="G24" s="37">
        <v>1138731.5552905099</v>
      </c>
      <c r="H24" s="37">
        <v>0.12662853433156099</v>
      </c>
    </row>
    <row r="25" spans="1:8">
      <c r="A25" s="37">
        <v>24</v>
      </c>
      <c r="B25" s="37">
        <v>38</v>
      </c>
      <c r="C25" s="37">
        <v>158279.04500000001</v>
      </c>
      <c r="D25" s="37">
        <v>763463.897672566</v>
      </c>
      <c r="E25" s="37">
        <v>717373.272150442</v>
      </c>
      <c r="F25" s="37">
        <v>46081.3441274336</v>
      </c>
      <c r="G25" s="37">
        <v>717373.272150442</v>
      </c>
      <c r="H25" s="37">
        <v>6.0358982898154799E-2</v>
      </c>
    </row>
    <row r="26" spans="1:8">
      <c r="A26" s="37">
        <v>25</v>
      </c>
      <c r="B26" s="37">
        <v>39</v>
      </c>
      <c r="C26" s="37">
        <v>59532.065999999999</v>
      </c>
      <c r="D26" s="37">
        <v>120661.52944986</v>
      </c>
      <c r="E26" s="37">
        <v>92427.396247759098</v>
      </c>
      <c r="F26" s="37">
        <v>28233.9296622779</v>
      </c>
      <c r="G26" s="37">
        <v>92427.396247759098</v>
      </c>
      <c r="H26" s="37">
        <v>0.23399319914094599</v>
      </c>
    </row>
    <row r="27" spans="1:8">
      <c r="A27" s="37">
        <v>26</v>
      </c>
      <c r="B27" s="37">
        <v>42</v>
      </c>
      <c r="C27" s="37">
        <v>9171.0939999999991</v>
      </c>
      <c r="D27" s="37">
        <v>188652.10740000001</v>
      </c>
      <c r="E27" s="37">
        <v>162565.50109999999</v>
      </c>
      <c r="F27" s="37">
        <v>26086.147300000001</v>
      </c>
      <c r="G27" s="37">
        <v>162565.50109999999</v>
      </c>
      <c r="H27" s="37">
        <v>0.13827680553678101</v>
      </c>
    </row>
    <row r="28" spans="1:8">
      <c r="A28" s="37">
        <v>27</v>
      </c>
      <c r="B28" s="37">
        <v>75</v>
      </c>
      <c r="C28" s="37">
        <v>73</v>
      </c>
      <c r="D28" s="37">
        <v>30844.444444444402</v>
      </c>
      <c r="E28" s="37">
        <v>28477</v>
      </c>
      <c r="F28" s="37">
        <v>2367.4444444444398</v>
      </c>
      <c r="G28" s="37">
        <v>28477</v>
      </c>
      <c r="H28" s="37">
        <v>7.6754322766570598E-2</v>
      </c>
    </row>
    <row r="29" spans="1:8">
      <c r="A29" s="37">
        <v>28</v>
      </c>
      <c r="B29" s="37">
        <v>76</v>
      </c>
      <c r="C29" s="37">
        <v>1618</v>
      </c>
      <c r="D29" s="37">
        <v>298947.984424786</v>
      </c>
      <c r="E29" s="37">
        <v>289096.63419487199</v>
      </c>
      <c r="F29" s="37">
        <v>9808.61518717949</v>
      </c>
      <c r="G29" s="37">
        <v>289096.63419487199</v>
      </c>
      <c r="H29" s="37">
        <v>3.28151319103882E-2</v>
      </c>
    </row>
    <row r="30" spans="1:8">
      <c r="A30" s="37">
        <v>29</v>
      </c>
      <c r="B30" s="37">
        <v>99</v>
      </c>
      <c r="C30" s="37">
        <v>6</v>
      </c>
      <c r="D30" s="37">
        <v>5998.7671129263999</v>
      </c>
      <c r="E30" s="37">
        <v>5473.1633915740103</v>
      </c>
      <c r="F30" s="37">
        <v>525.60372135239402</v>
      </c>
      <c r="G30" s="37">
        <v>5473.1633915740103</v>
      </c>
      <c r="H30" s="37">
        <v>8.7618624203596798E-2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198</v>
      </c>
      <c r="D34" s="34">
        <v>422927.15</v>
      </c>
      <c r="E34" s="34">
        <v>430076.26</v>
      </c>
      <c r="F34" s="30"/>
      <c r="G34" s="30"/>
      <c r="H34" s="30"/>
    </row>
    <row r="35" spans="1:8">
      <c r="A35" s="30"/>
      <c r="B35" s="33">
        <v>71</v>
      </c>
      <c r="C35" s="34">
        <v>72</v>
      </c>
      <c r="D35" s="34">
        <v>172160.76</v>
      </c>
      <c r="E35" s="34">
        <v>186071.9</v>
      </c>
      <c r="F35" s="30"/>
      <c r="G35" s="30"/>
      <c r="H35" s="30"/>
    </row>
    <row r="36" spans="1:8">
      <c r="A36" s="30"/>
      <c r="B36" s="33">
        <v>72</v>
      </c>
      <c r="C36" s="34">
        <v>74</v>
      </c>
      <c r="D36" s="34">
        <v>210005.96</v>
      </c>
      <c r="E36" s="34">
        <v>210940.14</v>
      </c>
      <c r="F36" s="30"/>
      <c r="G36" s="30"/>
      <c r="H36" s="30"/>
    </row>
    <row r="37" spans="1:8">
      <c r="A37" s="30"/>
      <c r="B37" s="33">
        <v>73</v>
      </c>
      <c r="C37" s="34">
        <v>95</v>
      </c>
      <c r="D37" s="34">
        <v>154080.53</v>
      </c>
      <c r="E37" s="34">
        <v>175337.44</v>
      </c>
      <c r="F37" s="30"/>
      <c r="G37" s="30"/>
      <c r="H37" s="30"/>
    </row>
    <row r="38" spans="1:8">
      <c r="A38" s="30"/>
      <c r="B38" s="33">
        <v>77</v>
      </c>
      <c r="C38" s="34">
        <v>60</v>
      </c>
      <c r="D38" s="34">
        <v>76693.22</v>
      </c>
      <c r="E38" s="34">
        <v>85783.03</v>
      </c>
      <c r="F38" s="30"/>
      <c r="G38" s="30"/>
      <c r="H38" s="30"/>
    </row>
    <row r="39" spans="1:8">
      <c r="A39" s="30"/>
      <c r="B39" s="33">
        <v>78</v>
      </c>
      <c r="C39" s="34">
        <v>62</v>
      </c>
      <c r="D39" s="34">
        <v>78294.06</v>
      </c>
      <c r="E39" s="34">
        <v>67516.36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2016-08-25T00:07:04Z</dcterms:modified>
</cp:coreProperties>
</file>