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<sst xmlns="http://schemas.openxmlformats.org/spreadsheetml/2006/main" count="121" uniqueCount="80">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</sst>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R20" sqref="R20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23862111.133000001</v>
      </c>
      <c r="F3" s="25">
        <f>RA!I7</f>
        <v>2388544.8624999998</v>
      </c>
      <c r="G3" s="16">
        <f>SUM(G4:G42)</f>
        <v>21473566.270499997</v>
      </c>
      <c r="H3" s="27">
        <f>RA!J7</f>
        <v>10.009780145549501</v>
      </c>
      <c r="I3" s="20">
        <f>SUM(I4:I42)</f>
        <v>23862120.428531718</v>
      </c>
      <c r="J3" s="21">
        <f>SUM(J4:J42)</f>
        <v>21473566.268294536</v>
      </c>
      <c r="K3" s="22">
        <f>E3-I3</f>
        <v>-9.2955317161977291</v>
      </c>
      <c r="L3" s="22">
        <f>G3-J3</f>
        <v>2.2054612636566162E-3</v>
      </c>
    </row>
    <row r="4" spans="1:13">
      <c r="A4" s="68">
        <f>RA!A8</f>
        <v>42616</v>
      </c>
      <c r="B4" s="12">
        <v>12</v>
      </c>
      <c r="C4" s="66" t="s">
        <v>6</v>
      </c>
      <c r="D4" s="66"/>
      <c r="E4" s="15">
        <f>VLOOKUP(C4,RA!B8:D35,3,0)</f>
        <v>1036600.8116</v>
      </c>
      <c r="F4" s="25">
        <f>VLOOKUP(C4,RA!B8:I38,8,0)</f>
        <v>253792.65969999999</v>
      </c>
      <c r="G4" s="16">
        <f t="shared" ref="G4:G42" si="0">E4-F4</f>
        <v>782808.15190000006</v>
      </c>
      <c r="H4" s="27">
        <f>RA!J8</f>
        <v>24.483162357192199</v>
      </c>
      <c r="I4" s="20">
        <f>VLOOKUP(B4,RMS!B:D,3,FALSE)</f>
        <v>1036602.08715726</v>
      </c>
      <c r="J4" s="21">
        <f>VLOOKUP(B4,RMS!B:E,4,FALSE)</f>
        <v>782808.17655555601</v>
      </c>
      <c r="K4" s="22">
        <f t="shared" ref="K4:K42" si="1">E4-I4</f>
        <v>-1.2755572600290179</v>
      </c>
      <c r="L4" s="22">
        <f t="shared" ref="L4:L42" si="2">G4-J4</f>
        <v>-2.4655555956996977E-2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187812.36050000001</v>
      </c>
      <c r="F5" s="25">
        <f>VLOOKUP(C5,RA!B9:I39,8,0)</f>
        <v>45668.631500000003</v>
      </c>
      <c r="G5" s="16">
        <f t="shared" si="0"/>
        <v>142143.72899999999</v>
      </c>
      <c r="H5" s="27">
        <f>RA!J9</f>
        <v>24.316094733285698</v>
      </c>
      <c r="I5" s="20">
        <f>VLOOKUP(B5,RMS!B:D,3,FALSE)</f>
        <v>187812.567248718</v>
      </c>
      <c r="J5" s="21">
        <f>VLOOKUP(B5,RMS!B:E,4,FALSE)</f>
        <v>142143.766780342</v>
      </c>
      <c r="K5" s="22">
        <f t="shared" si="1"/>
        <v>-0.20674871798837557</v>
      </c>
      <c r="L5" s="22">
        <f t="shared" si="2"/>
        <v>-3.7780342012410983E-2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200351.16279999999</v>
      </c>
      <c r="F6" s="25">
        <f>VLOOKUP(C6,RA!B10:I40,8,0)</f>
        <v>52446.661899999999</v>
      </c>
      <c r="G6" s="16">
        <f t="shared" si="0"/>
        <v>147904.50089999998</v>
      </c>
      <c r="H6" s="27">
        <f>RA!J10</f>
        <v>26.177368360150101</v>
      </c>
      <c r="I6" s="20">
        <f>VLOOKUP(B6,RMS!B:D,3,FALSE)</f>
        <v>200353.87074293199</v>
      </c>
      <c r="J6" s="21">
        <f>VLOOKUP(B6,RMS!B:E,4,FALSE)</f>
        <v>147904.506877899</v>
      </c>
      <c r="K6" s="22">
        <f>E6-I6</f>
        <v>-2.7079429320001509</v>
      </c>
      <c r="L6" s="22">
        <f t="shared" si="2"/>
        <v>-5.977899010758847E-3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82417.960099999997</v>
      </c>
      <c r="F7" s="25">
        <f>VLOOKUP(C7,RA!B11:I41,8,0)</f>
        <v>18370.238399999998</v>
      </c>
      <c r="G7" s="16">
        <f t="shared" si="0"/>
        <v>64047.721699999995</v>
      </c>
      <c r="H7" s="27">
        <f>RA!J11</f>
        <v>22.289120451065401</v>
      </c>
      <c r="I7" s="20">
        <f>VLOOKUP(B7,RMS!B:D,3,FALSE)</f>
        <v>82418.004607450304</v>
      </c>
      <c r="J7" s="21">
        <f>VLOOKUP(B7,RMS!B:E,4,FALSE)</f>
        <v>64047.721725406598</v>
      </c>
      <c r="K7" s="22">
        <f t="shared" si="1"/>
        <v>-4.4507450307719409E-2</v>
      </c>
      <c r="L7" s="22">
        <f t="shared" si="2"/>
        <v>-2.5406603526789695E-5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305078.22649999999</v>
      </c>
      <c r="F8" s="25">
        <f>VLOOKUP(C8,RA!B12:I42,8,0)</f>
        <v>75919.199299999993</v>
      </c>
      <c r="G8" s="16">
        <f t="shared" si="0"/>
        <v>229159.02720000001</v>
      </c>
      <c r="H8" s="27">
        <f>RA!J12</f>
        <v>24.885158200564</v>
      </c>
      <c r="I8" s="20">
        <f>VLOOKUP(B8,RMS!B:D,3,FALSE)</f>
        <v>305078.20169316197</v>
      </c>
      <c r="J8" s="21">
        <f>VLOOKUP(B8,RMS!B:E,4,FALSE)</f>
        <v>229159.02758632501</v>
      </c>
      <c r="K8" s="22">
        <f t="shared" si="1"/>
        <v>2.4806838016957045E-2</v>
      </c>
      <c r="L8" s="22">
        <f t="shared" si="2"/>
        <v>-3.8632500218227506E-4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353362.7023</v>
      </c>
      <c r="F9" s="25">
        <f>VLOOKUP(C9,RA!B13:I43,8,0)</f>
        <v>99272.0193</v>
      </c>
      <c r="G9" s="16">
        <f t="shared" si="0"/>
        <v>254090.68300000002</v>
      </c>
      <c r="H9" s="27">
        <f>RA!J13</f>
        <v>28.093519393486901</v>
      </c>
      <c r="I9" s="20">
        <f>VLOOKUP(B9,RMS!B:D,3,FALSE)</f>
        <v>353363.23945299099</v>
      </c>
      <c r="J9" s="21">
        <f>VLOOKUP(B9,RMS!B:E,4,FALSE)</f>
        <v>254090.68257948701</v>
      </c>
      <c r="K9" s="22">
        <f t="shared" si="1"/>
        <v>-0.5371529909898527</v>
      </c>
      <c r="L9" s="22">
        <f t="shared" si="2"/>
        <v>4.2051300988532603E-4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92382.314599999998</v>
      </c>
      <c r="F10" s="25">
        <f>VLOOKUP(C10,RA!B14:I43,8,0)</f>
        <v>14923.156499999999</v>
      </c>
      <c r="G10" s="16">
        <f t="shared" si="0"/>
        <v>77459.158100000001</v>
      </c>
      <c r="H10" s="27">
        <f>RA!J14</f>
        <v>16.153694096770302</v>
      </c>
      <c r="I10" s="20">
        <f>VLOOKUP(B10,RMS!B:D,3,FALSE)</f>
        <v>92382.316888034198</v>
      </c>
      <c r="J10" s="21">
        <f>VLOOKUP(B10,RMS!B:E,4,FALSE)</f>
        <v>77459.157294871795</v>
      </c>
      <c r="K10" s="22">
        <f t="shared" si="1"/>
        <v>-2.288034200319089E-3</v>
      </c>
      <c r="L10" s="22">
        <f t="shared" si="2"/>
        <v>8.0512820568401366E-4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118512.493</v>
      </c>
      <c r="F11" s="25">
        <f>VLOOKUP(C11,RA!B15:I44,8,0)</f>
        <v>648.70370000000003</v>
      </c>
      <c r="G11" s="16">
        <f t="shared" si="0"/>
        <v>117863.7893</v>
      </c>
      <c r="H11" s="27">
        <f>RA!J15</f>
        <v>0.54737157541694803</v>
      </c>
      <c r="I11" s="20">
        <f>VLOOKUP(B11,RMS!B:D,3,FALSE)</f>
        <v>118512.54380940201</v>
      </c>
      <c r="J11" s="21">
        <f>VLOOKUP(B11,RMS!B:E,4,FALSE)</f>
        <v>117863.789361538</v>
      </c>
      <c r="K11" s="22">
        <f t="shared" si="1"/>
        <v>-5.0809402004233561E-2</v>
      </c>
      <c r="L11" s="22">
        <f t="shared" si="2"/>
        <v>-6.1537997680716217E-5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1621078.0898</v>
      </c>
      <c r="F12" s="25">
        <f>VLOOKUP(C12,RA!B16:I45,8,0)</f>
        <v>-71200.508100000006</v>
      </c>
      <c r="G12" s="16">
        <f t="shared" si="0"/>
        <v>1692278.5978999999</v>
      </c>
      <c r="H12" s="27">
        <f>RA!J16</f>
        <v>-4.3921701581189296</v>
      </c>
      <c r="I12" s="20">
        <f>VLOOKUP(B12,RMS!B:D,3,FALSE)</f>
        <v>1621077.2150446</v>
      </c>
      <c r="J12" s="21">
        <f>VLOOKUP(B12,RMS!B:E,4,FALSE)</f>
        <v>1692278.59746667</v>
      </c>
      <c r="K12" s="22">
        <f t="shared" si="1"/>
        <v>0.87475540000014007</v>
      </c>
      <c r="L12" s="22">
        <f t="shared" si="2"/>
        <v>4.3332995846867561E-4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876414.65099999995</v>
      </c>
      <c r="F13" s="25">
        <f>VLOOKUP(C13,RA!B17:I46,8,0)</f>
        <v>133329.70939999999</v>
      </c>
      <c r="G13" s="16">
        <f t="shared" si="0"/>
        <v>743084.94160000002</v>
      </c>
      <c r="H13" s="27">
        <f>RA!J17</f>
        <v>15.213085409728</v>
      </c>
      <c r="I13" s="20">
        <f>VLOOKUP(B13,RMS!B:D,3,FALSE)</f>
        <v>876414.51342734997</v>
      </c>
      <c r="J13" s="21">
        <f>VLOOKUP(B13,RMS!B:E,4,FALSE)</f>
        <v>743084.94826410303</v>
      </c>
      <c r="K13" s="22">
        <f t="shared" si="1"/>
        <v>0.13757264998275787</v>
      </c>
      <c r="L13" s="22">
        <f t="shared" si="2"/>
        <v>-6.6641030134633183E-3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2047349.4890999999</v>
      </c>
      <c r="F14" s="25">
        <f>VLOOKUP(C14,RA!B18:I47,8,0)</f>
        <v>281822.33029999997</v>
      </c>
      <c r="G14" s="16">
        <f t="shared" si="0"/>
        <v>1765527.1587999999</v>
      </c>
      <c r="H14" s="27">
        <f>RA!J18</f>
        <v>13.7652282524508</v>
      </c>
      <c r="I14" s="20">
        <f>VLOOKUP(B14,RMS!B:D,3,FALSE)</f>
        <v>2047349.70040598</v>
      </c>
      <c r="J14" s="21">
        <f>VLOOKUP(B14,RMS!B:E,4,FALSE)</f>
        <v>1765527.13910769</v>
      </c>
      <c r="K14" s="22">
        <f t="shared" si="1"/>
        <v>-0.21130598010495305</v>
      </c>
      <c r="L14" s="22">
        <f t="shared" si="2"/>
        <v>1.9692309899255633E-2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699624.16240000003</v>
      </c>
      <c r="F15" s="25">
        <f>VLOOKUP(C15,RA!B19:I48,8,0)</f>
        <v>35066.568399999996</v>
      </c>
      <c r="G15" s="16">
        <f t="shared" si="0"/>
        <v>664557.59400000004</v>
      </c>
      <c r="H15" s="27">
        <f>RA!J19</f>
        <v>5.0122008764973396</v>
      </c>
      <c r="I15" s="20">
        <f>VLOOKUP(B15,RMS!B:D,3,FALSE)</f>
        <v>699624.17470683798</v>
      </c>
      <c r="J15" s="21">
        <f>VLOOKUP(B15,RMS!B:E,4,FALSE)</f>
        <v>664557.590973504</v>
      </c>
      <c r="K15" s="22">
        <f t="shared" si="1"/>
        <v>-1.2306837947107852E-2</v>
      </c>
      <c r="L15" s="22">
        <f t="shared" si="2"/>
        <v>3.0264960369095206E-3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1442833.2217999999</v>
      </c>
      <c r="F16" s="25">
        <f>VLOOKUP(C16,RA!B20:I49,8,0)</f>
        <v>108719.8207</v>
      </c>
      <c r="G16" s="16">
        <f t="shared" si="0"/>
        <v>1334113.4010999999</v>
      </c>
      <c r="H16" s="27">
        <f>RA!J20</f>
        <v>7.5351620032956497</v>
      </c>
      <c r="I16" s="20">
        <f>VLOOKUP(B16,RMS!B:D,3,FALSE)</f>
        <v>1442833.46139573</v>
      </c>
      <c r="J16" s="21">
        <f>VLOOKUP(B16,RMS!B:E,4,FALSE)</f>
        <v>1334113.4010999999</v>
      </c>
      <c r="K16" s="22">
        <f t="shared" si="1"/>
        <v>-0.23959573009051383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442583.25770000002</v>
      </c>
      <c r="F17" s="25">
        <f>VLOOKUP(C17,RA!B21:I50,8,0)</f>
        <v>51259.0671</v>
      </c>
      <c r="G17" s="16">
        <f t="shared" si="0"/>
        <v>391324.19060000003</v>
      </c>
      <c r="H17" s="27">
        <f>RA!J21</f>
        <v>11.5817908174794</v>
      </c>
      <c r="I17" s="20">
        <f>VLOOKUP(B17,RMS!B:D,3,FALSE)</f>
        <v>442582.76198888902</v>
      </c>
      <c r="J17" s="21">
        <f>VLOOKUP(B17,RMS!B:E,4,FALSE)</f>
        <v>391324.19059999997</v>
      </c>
      <c r="K17" s="22">
        <f t="shared" si="1"/>
        <v>0.49571111099794507</v>
      </c>
      <c r="L17" s="22">
        <f t="shared" si="2"/>
        <v>0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1789123.0959999999</v>
      </c>
      <c r="F18" s="25">
        <f>VLOOKUP(C18,RA!B22:I51,8,0)</f>
        <v>92273.7405</v>
      </c>
      <c r="G18" s="16">
        <f t="shared" si="0"/>
        <v>1696849.3554999998</v>
      </c>
      <c r="H18" s="27">
        <f>RA!J22</f>
        <v>5.1574841723467397</v>
      </c>
      <c r="I18" s="20">
        <f>VLOOKUP(B18,RMS!B:D,3,FALSE)</f>
        <v>1789125.5206219901</v>
      </c>
      <c r="J18" s="21">
        <f>VLOOKUP(B18,RMS!B:E,4,FALSE)</f>
        <v>1696849.35348688</v>
      </c>
      <c r="K18" s="22">
        <f t="shared" si="1"/>
        <v>-2.4246219901833683</v>
      </c>
      <c r="L18" s="22">
        <f t="shared" si="2"/>
        <v>2.0131198689341545E-3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3728685.0175999999</v>
      </c>
      <c r="F19" s="25">
        <f>VLOOKUP(C19,RA!B23:I52,8,0)</f>
        <v>271621.70679999999</v>
      </c>
      <c r="G19" s="16">
        <f t="shared" si="0"/>
        <v>3457063.3108000001</v>
      </c>
      <c r="H19" s="27">
        <f>RA!J23</f>
        <v>7.2846514392581101</v>
      </c>
      <c r="I19" s="20">
        <f>VLOOKUP(B19,RMS!B:D,3,FALSE)</f>
        <v>3728687.84367692</v>
      </c>
      <c r="J19" s="21">
        <f>VLOOKUP(B19,RMS!B:E,4,FALSE)</f>
        <v>3457063.3621974401</v>
      </c>
      <c r="K19" s="22">
        <f t="shared" si="1"/>
        <v>-2.8260769201442599</v>
      </c>
      <c r="L19" s="22">
        <f t="shared" si="2"/>
        <v>-5.1397440023720264E-2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382200.49530000001</v>
      </c>
      <c r="F20" s="25">
        <f>VLOOKUP(C20,RA!B24:I53,8,0)</f>
        <v>48931.933700000001</v>
      </c>
      <c r="G20" s="16">
        <f t="shared" si="0"/>
        <v>333268.56160000002</v>
      </c>
      <c r="H20" s="27">
        <f>RA!J24</f>
        <v>12.802687150259199</v>
      </c>
      <c r="I20" s="20">
        <f>VLOOKUP(B20,RMS!B:D,3,FALSE)</f>
        <v>382200.67976367899</v>
      </c>
      <c r="J20" s="21">
        <f>VLOOKUP(B20,RMS!B:E,4,FALSE)</f>
        <v>333268.564035883</v>
      </c>
      <c r="K20" s="22">
        <f t="shared" si="1"/>
        <v>-0.18446367897558957</v>
      </c>
      <c r="L20" s="22">
        <f t="shared" si="2"/>
        <v>-2.435882983263582E-3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429482.36739999999</v>
      </c>
      <c r="F21" s="25">
        <f>VLOOKUP(C21,RA!B25:I54,8,0)</f>
        <v>17825.856599999999</v>
      </c>
      <c r="G21" s="16">
        <f t="shared" si="0"/>
        <v>411656.51079999999</v>
      </c>
      <c r="H21" s="27">
        <f>RA!J25</f>
        <v>4.1505444584172704</v>
      </c>
      <c r="I21" s="20">
        <f>VLOOKUP(B21,RMS!B:D,3,FALSE)</f>
        <v>429482.34635541198</v>
      </c>
      <c r="J21" s="21">
        <f>VLOOKUP(B21,RMS!B:E,4,FALSE)</f>
        <v>411656.51066193398</v>
      </c>
      <c r="K21" s="22">
        <f t="shared" si="1"/>
        <v>2.1044588007498533E-2</v>
      </c>
      <c r="L21" s="22">
        <f t="shared" si="2"/>
        <v>1.380660105496645E-4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736662.12069999997</v>
      </c>
      <c r="F22" s="25">
        <f>VLOOKUP(C22,RA!B26:I55,8,0)</f>
        <v>142461.89019999999</v>
      </c>
      <c r="G22" s="16">
        <f t="shared" si="0"/>
        <v>594200.23049999995</v>
      </c>
      <c r="H22" s="27">
        <f>RA!J26</f>
        <v>19.338837466575299</v>
      </c>
      <c r="I22" s="20">
        <f>VLOOKUP(B22,RMS!B:D,3,FALSE)</f>
        <v>736662.08450154297</v>
      </c>
      <c r="J22" s="21">
        <f>VLOOKUP(B22,RMS!B:E,4,FALSE)</f>
        <v>594200.22152688401</v>
      </c>
      <c r="K22" s="22">
        <f t="shared" si="1"/>
        <v>3.6198457004502416E-2</v>
      </c>
      <c r="L22" s="22">
        <f t="shared" si="2"/>
        <v>8.9731159387156367E-3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336399.27669999999</v>
      </c>
      <c r="F23" s="25">
        <f>VLOOKUP(C23,RA!B27:I56,8,0)</f>
        <v>89587.766199999998</v>
      </c>
      <c r="G23" s="16">
        <f t="shared" si="0"/>
        <v>246811.51049999997</v>
      </c>
      <c r="H23" s="27">
        <f>RA!J27</f>
        <v>26.631378960988101</v>
      </c>
      <c r="I23" s="20">
        <f>VLOOKUP(B23,RMS!B:D,3,FALSE)</f>
        <v>336399.04074982199</v>
      </c>
      <c r="J23" s="21">
        <f>VLOOKUP(B23,RMS!B:E,4,FALSE)</f>
        <v>246811.49522135899</v>
      </c>
      <c r="K23" s="22">
        <f t="shared" si="1"/>
        <v>0.23595017800107598</v>
      </c>
      <c r="L23" s="22">
        <f t="shared" si="2"/>
        <v>1.5278640988981351E-2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1333248.8189999999</v>
      </c>
      <c r="F24" s="25">
        <f>VLOOKUP(C24,RA!B28:I57,8,0)</f>
        <v>80688.504000000001</v>
      </c>
      <c r="G24" s="16">
        <f t="shared" si="0"/>
        <v>1252560.3149999999</v>
      </c>
      <c r="H24" s="27">
        <f>RA!J28</f>
        <v>6.0520214119162103</v>
      </c>
      <c r="I24" s="20">
        <f>VLOOKUP(B24,RMS!B:D,3,FALSE)</f>
        <v>1333249.3714823001</v>
      </c>
      <c r="J24" s="21">
        <f>VLOOKUP(B24,RMS!B:E,4,FALSE)</f>
        <v>1252560.30788761</v>
      </c>
      <c r="K24" s="22">
        <f t="shared" si="1"/>
        <v>-0.55248230020515621</v>
      </c>
      <c r="L24" s="22">
        <f t="shared" si="2"/>
        <v>7.1123898960649967E-3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926809.33019999997</v>
      </c>
      <c r="F25" s="25">
        <f>VLOOKUP(C25,RA!B29:I58,8,0)</f>
        <v>137517.59289999999</v>
      </c>
      <c r="G25" s="16">
        <f t="shared" si="0"/>
        <v>789291.73729999992</v>
      </c>
      <c r="H25" s="27">
        <f>RA!J29</f>
        <v>14.8377436889122</v>
      </c>
      <c r="I25" s="20">
        <f>VLOOKUP(B25,RMS!B:D,3,FALSE)</f>
        <v>926809.33045486698</v>
      </c>
      <c r="J25" s="21">
        <f>VLOOKUP(B25,RMS!B:E,4,FALSE)</f>
        <v>789291.744945899</v>
      </c>
      <c r="K25" s="22">
        <f t="shared" si="1"/>
        <v>-2.5486701633781195E-4</v>
      </c>
      <c r="L25" s="22">
        <f t="shared" si="2"/>
        <v>-7.64589908067137E-3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1595864.2723000001</v>
      </c>
      <c r="F26" s="25">
        <f>VLOOKUP(C26,RA!B30:I59,8,0)</f>
        <v>189723.19320000001</v>
      </c>
      <c r="G26" s="16">
        <f t="shared" si="0"/>
        <v>1406141.0791</v>
      </c>
      <c r="H26" s="27">
        <f>RA!J30</f>
        <v>11.888429141067601</v>
      </c>
      <c r="I26" s="20">
        <f>VLOOKUP(B26,RMS!B:D,3,FALSE)</f>
        <v>1595864.3253407101</v>
      </c>
      <c r="J26" s="21">
        <f>VLOOKUP(B26,RMS!B:E,4,FALSE)</f>
        <v>1406141.1175804599</v>
      </c>
      <c r="K26" s="22">
        <f t="shared" si="1"/>
        <v>-5.3040710045024753E-2</v>
      </c>
      <c r="L26" s="22">
        <f t="shared" si="2"/>
        <v>-3.848045994527638E-2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1021984.52</v>
      </c>
      <c r="F27" s="25">
        <f>VLOOKUP(C27,RA!B31:I60,8,0)</f>
        <v>51921.655400000003</v>
      </c>
      <c r="G27" s="16">
        <f t="shared" si="0"/>
        <v>970062.86459999997</v>
      </c>
      <c r="H27" s="27">
        <f>RA!J31</f>
        <v>5.0804737629489702</v>
      </c>
      <c r="I27" s="20">
        <f>VLOOKUP(B27,RMS!B:D,3,FALSE)</f>
        <v>1021984.39812655</v>
      </c>
      <c r="J27" s="21">
        <f>VLOOKUP(B27,RMS!B:E,4,FALSE)</f>
        <v>970062.71911238902</v>
      </c>
      <c r="K27" s="22">
        <f t="shared" si="1"/>
        <v>0.12187344999983907</v>
      </c>
      <c r="L27" s="22">
        <f t="shared" si="2"/>
        <v>0.14548761094920337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144737.52170000001</v>
      </c>
      <c r="F28" s="25">
        <f>VLOOKUP(C28,RA!B32:I61,8,0)</f>
        <v>146869.84150000001</v>
      </c>
      <c r="G28" s="16">
        <f t="shared" si="0"/>
        <v>-2132.3197999999975</v>
      </c>
      <c r="H28" s="27">
        <f>RA!J32</f>
        <v>101.473232217158</v>
      </c>
      <c r="I28" s="20">
        <f>VLOOKUP(B28,RMS!B:D,3,FALSE)</f>
        <v>144737.45092029299</v>
      </c>
      <c r="J28" s="21">
        <f>VLOOKUP(B28,RMS!B:E,4,FALSE)</f>
        <v>-2132.2955437918099</v>
      </c>
      <c r="K28" s="22">
        <f t="shared" si="1"/>
        <v>7.0779707020847127E-2</v>
      </c>
      <c r="L28" s="22">
        <f t="shared" si="2"/>
        <v>-2.4256208187580341E-2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263963.91389999999</v>
      </c>
      <c r="F30" s="25">
        <f>VLOOKUP(C30,RA!B34:I64,8,0)</f>
        <v>35959.368000000002</v>
      </c>
      <c r="G30" s="16">
        <f t="shared" si="0"/>
        <v>228004.54589999997</v>
      </c>
      <c r="H30" s="27">
        <f>RA!J34</f>
        <v>0</v>
      </c>
      <c r="I30" s="20">
        <f>VLOOKUP(B30,RMS!B:D,3,FALSE)</f>
        <v>263963.91360000003</v>
      </c>
      <c r="J30" s="21">
        <f>VLOOKUP(B30,RMS!B:E,4,FALSE)</f>
        <v>228004.54749999999</v>
      </c>
      <c r="K30" s="22">
        <f t="shared" si="1"/>
        <v>2.9999995604157448E-4</v>
      </c>
      <c r="L30" s="22">
        <f t="shared" si="2"/>
        <v>-1.6000000177882612E-3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13.6228348294695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183145.17</v>
      </c>
      <c r="F32" s="25">
        <f>VLOOKUP(C32,RA!B34:I65,8,0)</f>
        <v>13554.82</v>
      </c>
      <c r="G32" s="16">
        <f t="shared" si="0"/>
        <v>169590.35</v>
      </c>
      <c r="H32" s="27">
        <f>RA!J34</f>
        <v>0</v>
      </c>
      <c r="I32" s="20">
        <f>VLOOKUP(B32,RMS!B:D,3,FALSE)</f>
        <v>183145.17</v>
      </c>
      <c r="J32" s="21">
        <f>VLOOKUP(B32,RMS!B:E,4,FALSE)</f>
        <v>169590.35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365823.23</v>
      </c>
      <c r="F33" s="25">
        <f>VLOOKUP(C33,RA!B34:I65,8,0)</f>
        <v>-42342.13</v>
      </c>
      <c r="G33" s="16">
        <f t="shared" si="0"/>
        <v>408165.36</v>
      </c>
      <c r="H33" s="27">
        <f>RA!J34</f>
        <v>0</v>
      </c>
      <c r="I33" s="20">
        <f>VLOOKUP(B33,RMS!B:D,3,FALSE)</f>
        <v>365823.23</v>
      </c>
      <c r="J33" s="21">
        <f>VLOOKUP(B33,RMS!B:E,4,FALSE)</f>
        <v>408165.36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92280.34</v>
      </c>
      <c r="F34" s="25">
        <f>VLOOKUP(C34,RA!B34:I66,8,0)</f>
        <v>-441.88</v>
      </c>
      <c r="G34" s="16">
        <f t="shared" si="0"/>
        <v>92722.22</v>
      </c>
      <c r="H34" s="27">
        <f>RA!J35</f>
        <v>13.6228348294695</v>
      </c>
      <c r="I34" s="20">
        <f>VLOOKUP(B34,RMS!B:D,3,FALSE)</f>
        <v>92280.34</v>
      </c>
      <c r="J34" s="21">
        <f>VLOOKUP(B34,RMS!B:E,4,FALSE)</f>
        <v>92722.22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191665.92000000001</v>
      </c>
      <c r="F35" s="25">
        <f>VLOOKUP(C35,RA!B34:I67,8,0)</f>
        <v>-27900.01</v>
      </c>
      <c r="G35" s="16">
        <f t="shared" si="0"/>
        <v>219565.93000000002</v>
      </c>
      <c r="H35" s="27">
        <f>RA!J34</f>
        <v>0</v>
      </c>
      <c r="I35" s="20">
        <f>VLOOKUP(B35,RMS!B:D,3,FALSE)</f>
        <v>191665.92000000001</v>
      </c>
      <c r="J35" s="21">
        <f>VLOOKUP(B35,RMS!B:E,4,FALSE)</f>
        <v>219565.93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13.6228348294695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97523.931200000006</v>
      </c>
      <c r="F37" s="25">
        <f>VLOOKUP(C37,RA!B8:I68,8,0)</f>
        <v>8487.9912000000004</v>
      </c>
      <c r="G37" s="16">
        <f t="shared" si="0"/>
        <v>89035.94</v>
      </c>
      <c r="H37" s="27">
        <f>RA!J35</f>
        <v>13.6228348294695</v>
      </c>
      <c r="I37" s="20">
        <f>VLOOKUP(B37,RMS!B:D,3,FALSE)</f>
        <v>97523.931623931596</v>
      </c>
      <c r="J37" s="21">
        <f>VLOOKUP(B37,RMS!B:E,4,FALSE)</f>
        <v>89035.940170940201</v>
      </c>
      <c r="K37" s="22">
        <f t="shared" si="1"/>
        <v>-4.2393158946651965E-4</v>
      </c>
      <c r="L37" s="22">
        <f t="shared" si="2"/>
        <v>-1.7094019858632237E-4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472653.29200000002</v>
      </c>
      <c r="F38" s="25">
        <f>VLOOKUP(C38,RA!B8:I69,8,0)</f>
        <v>30117.795900000001</v>
      </c>
      <c r="G38" s="16">
        <f t="shared" si="0"/>
        <v>442535.49609999999</v>
      </c>
      <c r="H38" s="27">
        <f>RA!J36</f>
        <v>0</v>
      </c>
      <c r="I38" s="20">
        <f>VLOOKUP(B38,RMS!B:D,3,FALSE)</f>
        <v>472653.27691196598</v>
      </c>
      <c r="J38" s="21">
        <f>VLOOKUP(B38,RMS!B:E,4,FALSE)</f>
        <v>442535.49568034202</v>
      </c>
      <c r="K38" s="22">
        <f t="shared" si="1"/>
        <v>1.5088034037034959E-2</v>
      </c>
      <c r="L38" s="22">
        <f t="shared" si="2"/>
        <v>4.1965796845033765E-4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162440.19</v>
      </c>
      <c r="F39" s="25">
        <f>VLOOKUP(C39,RA!B9:I70,8,0)</f>
        <v>-12465.03</v>
      </c>
      <c r="G39" s="16">
        <f t="shared" si="0"/>
        <v>174905.22</v>
      </c>
      <c r="H39" s="27">
        <f>RA!J37</f>
        <v>7.4011343023679004</v>
      </c>
      <c r="I39" s="20">
        <f>VLOOKUP(B39,RMS!B:D,3,FALSE)</f>
        <v>162440.19</v>
      </c>
      <c r="J39" s="21">
        <f>VLOOKUP(B39,RMS!B:E,4,FALSE)</f>
        <v>174905.22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88404.31</v>
      </c>
      <c r="F40" s="25">
        <f>VLOOKUP(C40,RA!B10:I71,8,0)</f>
        <v>12434.4</v>
      </c>
      <c r="G40" s="16">
        <f t="shared" si="0"/>
        <v>75969.91</v>
      </c>
      <c r="H40" s="27">
        <f>RA!J38</f>
        <v>-11.574478198117699</v>
      </c>
      <c r="I40" s="20">
        <f>VLOOKUP(B40,RMS!B:D,3,FALSE)</f>
        <v>88404.31</v>
      </c>
      <c r="J40" s="21">
        <f>VLOOKUP(B40,RMS!B:E,4,FALSE)</f>
        <v>75969.91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-0.47884522315370798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12613.095799999999</v>
      </c>
      <c r="F42" s="25">
        <f>VLOOKUP(C42,RA!B8:I72,8,0)</f>
        <v>1677.5983000000001</v>
      </c>
      <c r="G42" s="16">
        <f t="shared" si="0"/>
        <v>10935.497499999999</v>
      </c>
      <c r="H42" s="27">
        <f>RA!J39</f>
        <v>-0.47884522315370798</v>
      </c>
      <c r="I42" s="20">
        <f>VLOOKUP(B42,RMS!B:D,3,FALSE)</f>
        <v>12613.0958323879</v>
      </c>
      <c r="J42" s="21">
        <f>VLOOKUP(B42,RMS!B:E,4,FALSE)</f>
        <v>10935.497556917</v>
      </c>
      <c r="K42" s="22">
        <f t="shared" si="1"/>
        <v>-3.2387901228503324E-5</v>
      </c>
      <c r="L42" s="22">
        <f t="shared" si="2"/>
        <v>-5.6917000620160252E-5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23862111.133000001</v>
      </c>
      <c r="E7" s="53">
        <v>25380070.502799999</v>
      </c>
      <c r="F7" s="54">
        <v>94.019089231322198</v>
      </c>
      <c r="G7" s="53">
        <v>27323632.889899999</v>
      </c>
      <c r="H7" s="54">
        <v>-12.668600002232999</v>
      </c>
      <c r="I7" s="53">
        <v>2388544.8624999998</v>
      </c>
      <c r="J7" s="54">
        <v>10.009780145549501</v>
      </c>
      <c r="K7" s="53">
        <v>2670614.2947999998</v>
      </c>
      <c r="L7" s="54">
        <v>9.7740088426791001</v>
      </c>
      <c r="M7" s="54">
        <v>-0.10561968190210801</v>
      </c>
      <c r="N7" s="53">
        <v>62886747.8517</v>
      </c>
      <c r="O7" s="53">
        <v>5367136866.5462999</v>
      </c>
      <c r="P7" s="53">
        <v>1260020</v>
      </c>
      <c r="Q7" s="53">
        <v>1062103</v>
      </c>
      <c r="R7" s="54">
        <v>18.634445058530101</v>
      </c>
      <c r="S7" s="53">
        <v>18.937882837574001</v>
      </c>
      <c r="T7" s="53">
        <v>18.663514144955801</v>
      </c>
      <c r="U7" s="55">
        <v>1.44878228982301</v>
      </c>
    </row>
    <row r="8" spans="1:23" ht="12" thickBot="1">
      <c r="A8" s="73">
        <v>42616</v>
      </c>
      <c r="B8" s="69" t="s">
        <v>6</v>
      </c>
      <c r="C8" s="70"/>
      <c r="D8" s="56">
        <v>1036600.8116</v>
      </c>
      <c r="E8" s="56">
        <v>829103.91059999994</v>
      </c>
      <c r="F8" s="57">
        <v>125.026646038835</v>
      </c>
      <c r="G8" s="56">
        <v>888790.06030000001</v>
      </c>
      <c r="H8" s="57">
        <v>16.6305585427124</v>
      </c>
      <c r="I8" s="56">
        <v>253792.65969999999</v>
      </c>
      <c r="J8" s="57">
        <v>24.483162357192199</v>
      </c>
      <c r="K8" s="56">
        <v>201888.83040000001</v>
      </c>
      <c r="L8" s="57">
        <v>22.7150189249253</v>
      </c>
      <c r="M8" s="57">
        <v>0.25709113870818701</v>
      </c>
      <c r="N8" s="56">
        <v>2798597.5540999998</v>
      </c>
      <c r="O8" s="56">
        <v>192804361.33860001</v>
      </c>
      <c r="P8" s="56">
        <v>39747</v>
      </c>
      <c r="Q8" s="56">
        <v>32545</v>
      </c>
      <c r="R8" s="57">
        <v>22.129359348594299</v>
      </c>
      <c r="S8" s="56">
        <v>26.079976139079701</v>
      </c>
      <c r="T8" s="56">
        <v>26.689960347211599</v>
      </c>
      <c r="U8" s="58">
        <v>-2.33889864346096</v>
      </c>
    </row>
    <row r="9" spans="1:23" ht="12" thickBot="1">
      <c r="A9" s="74"/>
      <c r="B9" s="69" t="s">
        <v>7</v>
      </c>
      <c r="C9" s="70"/>
      <c r="D9" s="56">
        <v>187812.36050000001</v>
      </c>
      <c r="E9" s="56">
        <v>275945.99920000002</v>
      </c>
      <c r="F9" s="57">
        <v>68.061273236245597</v>
      </c>
      <c r="G9" s="56">
        <v>181384.51560000001</v>
      </c>
      <c r="H9" s="57">
        <v>3.5437671615669002</v>
      </c>
      <c r="I9" s="56">
        <v>45668.631500000003</v>
      </c>
      <c r="J9" s="57">
        <v>24.316094733285698</v>
      </c>
      <c r="K9" s="56">
        <v>34400.737300000001</v>
      </c>
      <c r="L9" s="57">
        <v>18.965641684576099</v>
      </c>
      <c r="M9" s="57">
        <v>0.32754804357056599</v>
      </c>
      <c r="N9" s="56">
        <v>464943.62030000001</v>
      </c>
      <c r="O9" s="56">
        <v>28900574.6686</v>
      </c>
      <c r="P9" s="56">
        <v>10435</v>
      </c>
      <c r="Q9" s="56">
        <v>6967</v>
      </c>
      <c r="R9" s="57">
        <v>49.777522606573797</v>
      </c>
      <c r="S9" s="56">
        <v>17.9983095831337</v>
      </c>
      <c r="T9" s="56">
        <v>17.613559422994101</v>
      </c>
      <c r="U9" s="58">
        <v>2.13770164560411</v>
      </c>
    </row>
    <row r="10" spans="1:23" ht="12" thickBot="1">
      <c r="A10" s="74"/>
      <c r="B10" s="69" t="s">
        <v>8</v>
      </c>
      <c r="C10" s="70"/>
      <c r="D10" s="56">
        <v>200351.16279999999</v>
      </c>
      <c r="E10" s="56">
        <v>183800.57610000001</v>
      </c>
      <c r="F10" s="57">
        <v>109.004643538764</v>
      </c>
      <c r="G10" s="56">
        <v>199371.24100000001</v>
      </c>
      <c r="H10" s="57">
        <v>0.49150609440205001</v>
      </c>
      <c r="I10" s="56">
        <v>52446.661899999999</v>
      </c>
      <c r="J10" s="57">
        <v>26.177368360150101</v>
      </c>
      <c r="K10" s="56">
        <v>48250.259599999998</v>
      </c>
      <c r="L10" s="57">
        <v>24.201213453850201</v>
      </c>
      <c r="M10" s="57">
        <v>8.6971600459534004E-2</v>
      </c>
      <c r="N10" s="56">
        <v>491159.82250000001</v>
      </c>
      <c r="O10" s="56">
        <v>46686600.060000002</v>
      </c>
      <c r="P10" s="56">
        <v>130304</v>
      </c>
      <c r="Q10" s="56">
        <v>108165</v>
      </c>
      <c r="R10" s="57">
        <v>20.467803818240601</v>
      </c>
      <c r="S10" s="56">
        <v>1.5375672488948899</v>
      </c>
      <c r="T10" s="56">
        <v>1.4276965210557899</v>
      </c>
      <c r="U10" s="58">
        <v>7.14575105043801</v>
      </c>
    </row>
    <row r="11" spans="1:23" ht="12" thickBot="1">
      <c r="A11" s="74"/>
      <c r="B11" s="69" t="s">
        <v>9</v>
      </c>
      <c r="C11" s="70"/>
      <c r="D11" s="56">
        <v>82417.960099999997</v>
      </c>
      <c r="E11" s="56">
        <v>75839.387000000002</v>
      </c>
      <c r="F11" s="57">
        <v>108.67434898966199</v>
      </c>
      <c r="G11" s="56">
        <v>62334.051200000002</v>
      </c>
      <c r="H11" s="57">
        <v>32.2198036440154</v>
      </c>
      <c r="I11" s="56">
        <v>18370.238399999998</v>
      </c>
      <c r="J11" s="57">
        <v>22.289120451065401</v>
      </c>
      <c r="K11" s="56">
        <v>12709.966700000001</v>
      </c>
      <c r="L11" s="57">
        <v>20.3900860850835</v>
      </c>
      <c r="M11" s="57">
        <v>0.44534119039037301</v>
      </c>
      <c r="N11" s="56">
        <v>218183.7433</v>
      </c>
      <c r="O11" s="56">
        <v>15940609.961200001</v>
      </c>
      <c r="P11" s="56">
        <v>3525</v>
      </c>
      <c r="Q11" s="56">
        <v>2709</v>
      </c>
      <c r="R11" s="57">
        <v>30.121816168327801</v>
      </c>
      <c r="S11" s="56">
        <v>23.380981588652499</v>
      </c>
      <c r="T11" s="56">
        <v>24.373029162052401</v>
      </c>
      <c r="U11" s="58">
        <v>-4.2429680278325499</v>
      </c>
    </row>
    <row r="12" spans="1:23" ht="12" thickBot="1">
      <c r="A12" s="74"/>
      <c r="B12" s="69" t="s">
        <v>10</v>
      </c>
      <c r="C12" s="70"/>
      <c r="D12" s="56">
        <v>305078.22649999999</v>
      </c>
      <c r="E12" s="56">
        <v>332705.29300000001</v>
      </c>
      <c r="F12" s="57">
        <v>91.6962347515163</v>
      </c>
      <c r="G12" s="56">
        <v>366154.88919999998</v>
      </c>
      <c r="H12" s="57">
        <v>-16.6805536404128</v>
      </c>
      <c r="I12" s="56">
        <v>75919.199299999993</v>
      </c>
      <c r="J12" s="57">
        <v>24.885158200564</v>
      </c>
      <c r="K12" s="56">
        <v>128318.5971</v>
      </c>
      <c r="L12" s="57">
        <v>35.044895175470501</v>
      </c>
      <c r="M12" s="57">
        <v>-0.40835388621934998</v>
      </c>
      <c r="N12" s="56">
        <v>843071.7219</v>
      </c>
      <c r="O12" s="56">
        <v>56891598.5458</v>
      </c>
      <c r="P12" s="56">
        <v>3062</v>
      </c>
      <c r="Q12" s="56">
        <v>2500</v>
      </c>
      <c r="R12" s="57">
        <v>22.48</v>
      </c>
      <c r="S12" s="56">
        <v>99.633646799477503</v>
      </c>
      <c r="T12" s="56">
        <v>103.49927928</v>
      </c>
      <c r="U12" s="58">
        <v>-3.8798464220651199</v>
      </c>
    </row>
    <row r="13" spans="1:23" ht="12" thickBot="1">
      <c r="A13" s="74"/>
      <c r="B13" s="69" t="s">
        <v>11</v>
      </c>
      <c r="C13" s="70"/>
      <c r="D13" s="56">
        <v>353362.7023</v>
      </c>
      <c r="E13" s="56">
        <v>434527.45429999998</v>
      </c>
      <c r="F13" s="57">
        <v>81.321145258646098</v>
      </c>
      <c r="G13" s="56">
        <v>433003.3026</v>
      </c>
      <c r="H13" s="57">
        <v>-18.3926080521308</v>
      </c>
      <c r="I13" s="56">
        <v>99272.0193</v>
      </c>
      <c r="J13" s="57">
        <v>28.093519393486901</v>
      </c>
      <c r="K13" s="56">
        <v>115081.4728</v>
      </c>
      <c r="L13" s="57">
        <v>26.5775046307926</v>
      </c>
      <c r="M13" s="57">
        <v>-0.13737618328430001</v>
      </c>
      <c r="N13" s="56">
        <v>981174.30339999998</v>
      </c>
      <c r="O13" s="56">
        <v>82176848.067699999</v>
      </c>
      <c r="P13" s="56">
        <v>16303</v>
      </c>
      <c r="Q13" s="56">
        <v>13641</v>
      </c>
      <c r="R13" s="57">
        <v>19.514698335899102</v>
      </c>
      <c r="S13" s="56">
        <v>21.6747041832792</v>
      </c>
      <c r="T13" s="56">
        <v>22.8542628472986</v>
      </c>
      <c r="U13" s="58">
        <v>-5.4420980976035498</v>
      </c>
    </row>
    <row r="14" spans="1:23" ht="12" thickBot="1">
      <c r="A14" s="74"/>
      <c r="B14" s="69" t="s">
        <v>12</v>
      </c>
      <c r="C14" s="70"/>
      <c r="D14" s="56">
        <v>92382.314599999998</v>
      </c>
      <c r="E14" s="56">
        <v>174168.75959999999</v>
      </c>
      <c r="F14" s="57">
        <v>53.041839886881803</v>
      </c>
      <c r="G14" s="56">
        <v>159883.28330000001</v>
      </c>
      <c r="H14" s="57">
        <v>-42.218903256660901</v>
      </c>
      <c r="I14" s="56">
        <v>14923.156499999999</v>
      </c>
      <c r="J14" s="57">
        <v>16.153694096770302</v>
      </c>
      <c r="K14" s="56">
        <v>30801.0759</v>
      </c>
      <c r="L14" s="57">
        <v>19.2647256575322</v>
      </c>
      <c r="M14" s="57">
        <v>-0.51549885632404202</v>
      </c>
      <c r="N14" s="56">
        <v>266669.32010000001</v>
      </c>
      <c r="O14" s="56">
        <v>35989883.147299998</v>
      </c>
      <c r="P14" s="56">
        <v>1825</v>
      </c>
      <c r="Q14" s="56">
        <v>1520</v>
      </c>
      <c r="R14" s="57">
        <v>20.065789473684202</v>
      </c>
      <c r="S14" s="56">
        <v>50.6204463561644</v>
      </c>
      <c r="T14" s="56">
        <v>48.916436315789497</v>
      </c>
      <c r="U14" s="58">
        <v>3.3662485478408102</v>
      </c>
    </row>
    <row r="15" spans="1:23" ht="12" thickBot="1">
      <c r="A15" s="74"/>
      <c r="B15" s="69" t="s">
        <v>13</v>
      </c>
      <c r="C15" s="70"/>
      <c r="D15" s="56">
        <v>118512.493</v>
      </c>
      <c r="E15" s="56">
        <v>121781.0695</v>
      </c>
      <c r="F15" s="57">
        <v>97.316022503809606</v>
      </c>
      <c r="G15" s="56">
        <v>128125.93859999999</v>
      </c>
      <c r="H15" s="57">
        <v>-7.50312208834817</v>
      </c>
      <c r="I15" s="56">
        <v>648.70370000000003</v>
      </c>
      <c r="J15" s="57">
        <v>0.54737157541694803</v>
      </c>
      <c r="K15" s="56">
        <v>4306.7777999999998</v>
      </c>
      <c r="L15" s="57">
        <v>3.3613629270224901</v>
      </c>
      <c r="M15" s="57">
        <v>-0.84937609272528503</v>
      </c>
      <c r="N15" s="56">
        <v>327259.50689999998</v>
      </c>
      <c r="O15" s="56">
        <v>31173045.993500002</v>
      </c>
      <c r="P15" s="56">
        <v>6659</v>
      </c>
      <c r="Q15" s="56">
        <v>5463</v>
      </c>
      <c r="R15" s="57">
        <v>21.892732930624199</v>
      </c>
      <c r="S15" s="56">
        <v>17.797340892025801</v>
      </c>
      <c r="T15" s="56">
        <v>20.023376313380901</v>
      </c>
      <c r="U15" s="58">
        <v>-12.507685473128699</v>
      </c>
    </row>
    <row r="16" spans="1:23" ht="12" thickBot="1">
      <c r="A16" s="74"/>
      <c r="B16" s="69" t="s">
        <v>14</v>
      </c>
      <c r="C16" s="70"/>
      <c r="D16" s="56">
        <v>1621078.0898</v>
      </c>
      <c r="E16" s="56">
        <v>1484918.1923</v>
      </c>
      <c r="F16" s="57">
        <v>109.169521809757</v>
      </c>
      <c r="G16" s="56">
        <v>1396310.7901000001</v>
      </c>
      <c r="H16" s="57">
        <v>16.0972257246471</v>
      </c>
      <c r="I16" s="56">
        <v>-71200.508100000006</v>
      </c>
      <c r="J16" s="57">
        <v>-4.3921701581189296</v>
      </c>
      <c r="K16" s="56">
        <v>95051.600300000006</v>
      </c>
      <c r="L16" s="57">
        <v>6.8073383786708899</v>
      </c>
      <c r="M16" s="57">
        <v>-1.7490721658055</v>
      </c>
      <c r="N16" s="56">
        <v>4024356.2133999998</v>
      </c>
      <c r="O16" s="56">
        <v>279771482.22049999</v>
      </c>
      <c r="P16" s="56">
        <v>77589</v>
      </c>
      <c r="Q16" s="56">
        <v>57778</v>
      </c>
      <c r="R16" s="57">
        <v>34.2881373533179</v>
      </c>
      <c r="S16" s="56">
        <v>20.893143226488299</v>
      </c>
      <c r="T16" s="56">
        <v>21.589275552978599</v>
      </c>
      <c r="U16" s="58">
        <v>-3.3318697859104098</v>
      </c>
    </row>
    <row r="17" spans="1:21" ht="12" thickBot="1">
      <c r="A17" s="74"/>
      <c r="B17" s="69" t="s">
        <v>15</v>
      </c>
      <c r="C17" s="70"/>
      <c r="D17" s="56">
        <v>876414.65099999995</v>
      </c>
      <c r="E17" s="56">
        <v>1740401.4897</v>
      </c>
      <c r="F17" s="57">
        <v>50.357038659572197</v>
      </c>
      <c r="G17" s="56">
        <v>754319.1348</v>
      </c>
      <c r="H17" s="57">
        <v>16.1861883872762</v>
      </c>
      <c r="I17" s="56">
        <v>133329.70939999999</v>
      </c>
      <c r="J17" s="57">
        <v>15.213085409728</v>
      </c>
      <c r="K17" s="56">
        <v>124298.66499999999</v>
      </c>
      <c r="L17" s="57">
        <v>16.478259567544502</v>
      </c>
      <c r="M17" s="57">
        <v>7.2656004792972004E-2</v>
      </c>
      <c r="N17" s="56">
        <v>2642558.8511000001</v>
      </c>
      <c r="O17" s="56">
        <v>275177802.40399998</v>
      </c>
      <c r="P17" s="56">
        <v>21552</v>
      </c>
      <c r="Q17" s="56">
        <v>18281</v>
      </c>
      <c r="R17" s="57">
        <v>17.892894261801899</v>
      </c>
      <c r="S17" s="56">
        <v>40.665119292873101</v>
      </c>
      <c r="T17" s="56">
        <v>53.4892573983918</v>
      </c>
      <c r="U17" s="58">
        <v>-31.5359657822675</v>
      </c>
    </row>
    <row r="18" spans="1:21" ht="12" thickBot="1">
      <c r="A18" s="74"/>
      <c r="B18" s="69" t="s">
        <v>16</v>
      </c>
      <c r="C18" s="70"/>
      <c r="D18" s="56">
        <v>2047349.4890999999</v>
      </c>
      <c r="E18" s="56">
        <v>2141655.1044999999</v>
      </c>
      <c r="F18" s="57">
        <v>95.596601189339694</v>
      </c>
      <c r="G18" s="56">
        <v>2306533.9844999998</v>
      </c>
      <c r="H18" s="57">
        <v>-11.2369684184898</v>
      </c>
      <c r="I18" s="56">
        <v>281822.33029999997</v>
      </c>
      <c r="J18" s="57">
        <v>13.7652282524508</v>
      </c>
      <c r="K18" s="56">
        <v>343291.65610000002</v>
      </c>
      <c r="L18" s="57">
        <v>14.883442360135801</v>
      </c>
      <c r="M18" s="57">
        <v>-0.17905860718646199</v>
      </c>
      <c r="N18" s="56">
        <v>5175774.6352000004</v>
      </c>
      <c r="O18" s="56">
        <v>553681844.81869996</v>
      </c>
      <c r="P18" s="56">
        <v>97438</v>
      </c>
      <c r="Q18" s="56">
        <v>75275</v>
      </c>
      <c r="R18" s="57">
        <v>29.442710063101998</v>
      </c>
      <c r="S18" s="56">
        <v>21.011817659434701</v>
      </c>
      <c r="T18" s="56">
        <v>21.034135140484899</v>
      </c>
      <c r="U18" s="58">
        <v>-0.106213947845434</v>
      </c>
    </row>
    <row r="19" spans="1:21" ht="12" thickBot="1">
      <c r="A19" s="74"/>
      <c r="B19" s="69" t="s">
        <v>17</v>
      </c>
      <c r="C19" s="70"/>
      <c r="D19" s="56">
        <v>699624.16240000003</v>
      </c>
      <c r="E19" s="56">
        <v>838289.66680000001</v>
      </c>
      <c r="F19" s="57">
        <v>83.458521571746502</v>
      </c>
      <c r="G19" s="56">
        <v>1457021.4746999999</v>
      </c>
      <c r="H19" s="57">
        <v>-51.982577158373601</v>
      </c>
      <c r="I19" s="56">
        <v>35066.568399999996</v>
      </c>
      <c r="J19" s="57">
        <v>5.0122008764973396</v>
      </c>
      <c r="K19" s="56">
        <v>44949.248299999999</v>
      </c>
      <c r="L19" s="57">
        <v>3.0850093207620701</v>
      </c>
      <c r="M19" s="57">
        <v>-0.21986307388370699</v>
      </c>
      <c r="N19" s="56">
        <v>1755441.5312000001</v>
      </c>
      <c r="O19" s="56">
        <v>159889855.1902</v>
      </c>
      <c r="P19" s="56">
        <v>13856</v>
      </c>
      <c r="Q19" s="56">
        <v>10683</v>
      </c>
      <c r="R19" s="57">
        <v>29.7013947393054</v>
      </c>
      <c r="S19" s="56">
        <v>50.492505946882197</v>
      </c>
      <c r="T19" s="56">
        <v>49.419777403351098</v>
      </c>
      <c r="U19" s="58">
        <v>2.1245302117894398</v>
      </c>
    </row>
    <row r="20" spans="1:21" ht="12" thickBot="1">
      <c r="A20" s="74"/>
      <c r="B20" s="69" t="s">
        <v>18</v>
      </c>
      <c r="C20" s="70"/>
      <c r="D20" s="56">
        <v>1442833.2217999999</v>
      </c>
      <c r="E20" s="56">
        <v>1617498.4842000001</v>
      </c>
      <c r="F20" s="57">
        <v>89.201519252960097</v>
      </c>
      <c r="G20" s="56">
        <v>1735019.2307</v>
      </c>
      <c r="H20" s="57">
        <v>-16.840505495844901</v>
      </c>
      <c r="I20" s="56">
        <v>108719.8207</v>
      </c>
      <c r="J20" s="57">
        <v>7.5351620032956497</v>
      </c>
      <c r="K20" s="56">
        <v>293151.77740000002</v>
      </c>
      <c r="L20" s="57">
        <v>16.896168769364401</v>
      </c>
      <c r="M20" s="57">
        <v>-0.62913470399446403</v>
      </c>
      <c r="N20" s="56">
        <v>4034739.4586</v>
      </c>
      <c r="O20" s="56">
        <v>309090834.04400003</v>
      </c>
      <c r="P20" s="56">
        <v>53377</v>
      </c>
      <c r="Q20" s="56">
        <v>46024</v>
      </c>
      <c r="R20" s="57">
        <v>15.9764470710933</v>
      </c>
      <c r="S20" s="56">
        <v>27.0309912846357</v>
      </c>
      <c r="T20" s="56">
        <v>27.7573856726925</v>
      </c>
      <c r="U20" s="58">
        <v>-2.6872650744025202</v>
      </c>
    </row>
    <row r="21" spans="1:21" ht="12" thickBot="1">
      <c r="A21" s="74"/>
      <c r="B21" s="69" t="s">
        <v>19</v>
      </c>
      <c r="C21" s="70"/>
      <c r="D21" s="56">
        <v>442583.25770000002</v>
      </c>
      <c r="E21" s="56">
        <v>469948.81400000001</v>
      </c>
      <c r="F21" s="57">
        <v>94.176907040773997</v>
      </c>
      <c r="G21" s="56">
        <v>555928.49730000005</v>
      </c>
      <c r="H21" s="57">
        <v>-20.388456456268798</v>
      </c>
      <c r="I21" s="56">
        <v>51259.0671</v>
      </c>
      <c r="J21" s="57">
        <v>11.5817908174794</v>
      </c>
      <c r="K21" s="56">
        <v>123919.31540000001</v>
      </c>
      <c r="L21" s="57">
        <v>22.290513258781299</v>
      </c>
      <c r="M21" s="57">
        <v>-0.58635127272499399</v>
      </c>
      <c r="N21" s="56">
        <v>1202559.2720999999</v>
      </c>
      <c r="O21" s="56">
        <v>102393929.32520001</v>
      </c>
      <c r="P21" s="56">
        <v>38976</v>
      </c>
      <c r="Q21" s="56">
        <v>34416</v>
      </c>
      <c r="R21" s="57">
        <v>13.2496513249651</v>
      </c>
      <c r="S21" s="56">
        <v>11.355276521449101</v>
      </c>
      <c r="T21" s="56">
        <v>11.147734257322201</v>
      </c>
      <c r="U21" s="58">
        <v>1.82771651341907</v>
      </c>
    </row>
    <row r="22" spans="1:21" ht="12" thickBot="1">
      <c r="A22" s="74"/>
      <c r="B22" s="69" t="s">
        <v>20</v>
      </c>
      <c r="C22" s="70"/>
      <c r="D22" s="56">
        <v>1789123.0959999999</v>
      </c>
      <c r="E22" s="56">
        <v>1933511.8617</v>
      </c>
      <c r="F22" s="57">
        <v>92.532305151050394</v>
      </c>
      <c r="G22" s="56">
        <v>1968884.0911000001</v>
      </c>
      <c r="H22" s="57">
        <v>-9.1300953627782793</v>
      </c>
      <c r="I22" s="56">
        <v>92273.7405</v>
      </c>
      <c r="J22" s="57">
        <v>5.1574841723467397</v>
      </c>
      <c r="K22" s="56">
        <v>227773.67989999999</v>
      </c>
      <c r="L22" s="57">
        <v>11.56866881751</v>
      </c>
      <c r="M22" s="57">
        <v>-0.59488848518182103</v>
      </c>
      <c r="N22" s="56">
        <v>4454791.3995000003</v>
      </c>
      <c r="O22" s="56">
        <v>363726840.95050001</v>
      </c>
      <c r="P22" s="56">
        <v>103817</v>
      </c>
      <c r="Q22" s="56">
        <v>83000</v>
      </c>
      <c r="R22" s="57">
        <v>25.0807228915663</v>
      </c>
      <c r="S22" s="56">
        <v>17.233430902453399</v>
      </c>
      <c r="T22" s="56">
        <v>16.642499479518101</v>
      </c>
      <c r="U22" s="58">
        <v>3.4289830404644301</v>
      </c>
    </row>
    <row r="23" spans="1:21" ht="12" thickBot="1">
      <c r="A23" s="74"/>
      <c r="B23" s="69" t="s">
        <v>21</v>
      </c>
      <c r="C23" s="70"/>
      <c r="D23" s="56">
        <v>3728685.0175999999</v>
      </c>
      <c r="E23" s="56">
        <v>4370246.5296999998</v>
      </c>
      <c r="F23" s="57">
        <v>85.319786704480507</v>
      </c>
      <c r="G23" s="56">
        <v>4223026.8639000002</v>
      </c>
      <c r="H23" s="57">
        <v>-11.7058655374849</v>
      </c>
      <c r="I23" s="56">
        <v>271621.70679999999</v>
      </c>
      <c r="J23" s="57">
        <v>7.2846514392581101</v>
      </c>
      <c r="K23" s="56">
        <v>540109.38899999997</v>
      </c>
      <c r="L23" s="57">
        <v>12.7896271183367</v>
      </c>
      <c r="M23" s="57">
        <v>-0.49709871309050702</v>
      </c>
      <c r="N23" s="56">
        <v>9903652.2005000003</v>
      </c>
      <c r="O23" s="56">
        <v>794937367.42939997</v>
      </c>
      <c r="P23" s="56">
        <v>106638</v>
      </c>
      <c r="Q23" s="56">
        <v>87670</v>
      </c>
      <c r="R23" s="57">
        <v>21.6356792517395</v>
      </c>
      <c r="S23" s="56">
        <v>34.965819103884201</v>
      </c>
      <c r="T23" s="56">
        <v>34.874804834036702</v>
      </c>
      <c r="U23" s="58">
        <v>0.26029497429197701</v>
      </c>
    </row>
    <row r="24" spans="1:21" ht="12" thickBot="1">
      <c r="A24" s="74"/>
      <c r="B24" s="69" t="s">
        <v>22</v>
      </c>
      <c r="C24" s="70"/>
      <c r="D24" s="56">
        <v>382200.49530000001</v>
      </c>
      <c r="E24" s="56">
        <v>343651.32610000001</v>
      </c>
      <c r="F24" s="57">
        <v>111.21752377256399</v>
      </c>
      <c r="G24" s="56">
        <v>334314.54749999999</v>
      </c>
      <c r="H24" s="57">
        <v>14.323620721290901</v>
      </c>
      <c r="I24" s="56">
        <v>48931.933700000001</v>
      </c>
      <c r="J24" s="57">
        <v>12.802687150259199</v>
      </c>
      <c r="K24" s="56">
        <v>55611.477700000003</v>
      </c>
      <c r="L24" s="57">
        <v>16.6344773554911</v>
      </c>
      <c r="M24" s="57">
        <v>-0.120110888547743</v>
      </c>
      <c r="N24" s="56">
        <v>1050614.0941999999</v>
      </c>
      <c r="O24" s="56">
        <v>75959724.722499996</v>
      </c>
      <c r="P24" s="56">
        <v>35995</v>
      </c>
      <c r="Q24" s="56">
        <v>32032</v>
      </c>
      <c r="R24" s="57">
        <v>12.372002997002999</v>
      </c>
      <c r="S24" s="56">
        <v>10.6181551687734</v>
      </c>
      <c r="T24" s="56">
        <v>10.356870801073899</v>
      </c>
      <c r="U24" s="58">
        <v>2.4607322415848398</v>
      </c>
    </row>
    <row r="25" spans="1:21" ht="12" thickBot="1">
      <c r="A25" s="74"/>
      <c r="B25" s="69" t="s">
        <v>23</v>
      </c>
      <c r="C25" s="70"/>
      <c r="D25" s="56">
        <v>429482.36739999999</v>
      </c>
      <c r="E25" s="56">
        <v>435274.29849999998</v>
      </c>
      <c r="F25" s="57">
        <v>98.669360649144807</v>
      </c>
      <c r="G25" s="56">
        <v>365292.31319999998</v>
      </c>
      <c r="H25" s="57">
        <v>17.572243346072199</v>
      </c>
      <c r="I25" s="56">
        <v>17825.856599999999</v>
      </c>
      <c r="J25" s="57">
        <v>4.1505444584172704</v>
      </c>
      <c r="K25" s="56">
        <v>30976.413</v>
      </c>
      <c r="L25" s="57">
        <v>8.4798972988627401</v>
      </c>
      <c r="M25" s="57">
        <v>-0.42453451275975701</v>
      </c>
      <c r="N25" s="56">
        <v>1129105.6203999999</v>
      </c>
      <c r="O25" s="56">
        <v>89390041.5458</v>
      </c>
      <c r="P25" s="56">
        <v>26999</v>
      </c>
      <c r="Q25" s="56">
        <v>23106</v>
      </c>
      <c r="R25" s="57">
        <v>16.848437635246299</v>
      </c>
      <c r="S25" s="56">
        <v>15.907343509018901</v>
      </c>
      <c r="T25" s="56">
        <v>15.616727118497399</v>
      </c>
      <c r="U25" s="58">
        <v>1.8269322615477801</v>
      </c>
    </row>
    <row r="26" spans="1:21" ht="12" thickBot="1">
      <c r="A26" s="74"/>
      <c r="B26" s="69" t="s">
        <v>24</v>
      </c>
      <c r="C26" s="70"/>
      <c r="D26" s="56">
        <v>736662.12069999997</v>
      </c>
      <c r="E26" s="56">
        <v>650980.36880000005</v>
      </c>
      <c r="F26" s="57">
        <v>113.161956336401</v>
      </c>
      <c r="G26" s="56">
        <v>549183.8835</v>
      </c>
      <c r="H26" s="57">
        <v>34.137607244623403</v>
      </c>
      <c r="I26" s="56">
        <v>142461.89019999999</v>
      </c>
      <c r="J26" s="57">
        <v>19.338837466575299</v>
      </c>
      <c r="K26" s="56">
        <v>118971.88430000001</v>
      </c>
      <c r="L26" s="57">
        <v>21.6633968829859</v>
      </c>
      <c r="M26" s="57">
        <v>0.19744165638973599</v>
      </c>
      <c r="N26" s="56">
        <v>2010770.0456000001</v>
      </c>
      <c r="O26" s="56">
        <v>175786434.65169999</v>
      </c>
      <c r="P26" s="56">
        <v>51655</v>
      </c>
      <c r="Q26" s="56">
        <v>45231</v>
      </c>
      <c r="R26" s="57">
        <v>14.2026486259424</v>
      </c>
      <c r="S26" s="56">
        <v>14.261196799922599</v>
      </c>
      <c r="T26" s="56">
        <v>14.3011696270257</v>
      </c>
      <c r="U26" s="58">
        <v>-0.28029083157568102</v>
      </c>
    </row>
    <row r="27" spans="1:21" ht="12" thickBot="1">
      <c r="A27" s="74"/>
      <c r="B27" s="69" t="s">
        <v>25</v>
      </c>
      <c r="C27" s="70"/>
      <c r="D27" s="56">
        <v>336399.27669999999</v>
      </c>
      <c r="E27" s="56">
        <v>493803.91850000003</v>
      </c>
      <c r="F27" s="57">
        <v>68.124059793178802</v>
      </c>
      <c r="G27" s="56">
        <v>360104.15149999998</v>
      </c>
      <c r="H27" s="57">
        <v>-6.5827829813286796</v>
      </c>
      <c r="I27" s="56">
        <v>89587.766199999998</v>
      </c>
      <c r="J27" s="57">
        <v>26.631378960988101</v>
      </c>
      <c r="K27" s="56">
        <v>103698.8168</v>
      </c>
      <c r="L27" s="57">
        <v>28.796895667002602</v>
      </c>
      <c r="M27" s="57">
        <v>-0.13607725753723399</v>
      </c>
      <c r="N27" s="56">
        <v>920466.26489999995</v>
      </c>
      <c r="O27" s="56">
        <v>61090143.405000001</v>
      </c>
      <c r="P27" s="56">
        <v>38901</v>
      </c>
      <c r="Q27" s="56">
        <v>33224</v>
      </c>
      <c r="R27" s="57">
        <v>17.0870455092704</v>
      </c>
      <c r="S27" s="56">
        <v>8.6475740135214991</v>
      </c>
      <c r="T27" s="56">
        <v>8.5756491602456002</v>
      </c>
      <c r="U27" s="58">
        <v>0.83173446290758501</v>
      </c>
    </row>
    <row r="28" spans="1:21" ht="12" thickBot="1">
      <c r="A28" s="74"/>
      <c r="B28" s="69" t="s">
        <v>26</v>
      </c>
      <c r="C28" s="70"/>
      <c r="D28" s="56">
        <v>1333248.8189999999</v>
      </c>
      <c r="E28" s="56">
        <v>1343106.4058999999</v>
      </c>
      <c r="F28" s="57">
        <v>99.266060614654407</v>
      </c>
      <c r="G28" s="56">
        <v>1200782.1608</v>
      </c>
      <c r="H28" s="57">
        <v>11.031697715408001</v>
      </c>
      <c r="I28" s="56">
        <v>80688.504000000001</v>
      </c>
      <c r="J28" s="57">
        <v>6.0520214119162103</v>
      </c>
      <c r="K28" s="56">
        <v>48656.859600000003</v>
      </c>
      <c r="L28" s="57">
        <v>4.0520971403825001</v>
      </c>
      <c r="M28" s="57">
        <v>0.658317134795111</v>
      </c>
      <c r="N28" s="56">
        <v>3569770.5358000002</v>
      </c>
      <c r="O28" s="56">
        <v>256540251.5456</v>
      </c>
      <c r="P28" s="56">
        <v>54250</v>
      </c>
      <c r="Q28" s="56">
        <v>48901</v>
      </c>
      <c r="R28" s="57">
        <v>10.9384266170426</v>
      </c>
      <c r="S28" s="56">
        <v>24.576015096774199</v>
      </c>
      <c r="T28" s="56">
        <v>23.432014525265298</v>
      </c>
      <c r="U28" s="58">
        <v>4.6549473826577401</v>
      </c>
    </row>
    <row r="29" spans="1:21" ht="12" thickBot="1">
      <c r="A29" s="74"/>
      <c r="B29" s="69" t="s">
        <v>27</v>
      </c>
      <c r="C29" s="70"/>
      <c r="D29" s="56">
        <v>926809.33019999997</v>
      </c>
      <c r="E29" s="56">
        <v>874506.08219999995</v>
      </c>
      <c r="F29" s="57">
        <v>105.980890134969</v>
      </c>
      <c r="G29" s="56">
        <v>755725.62950000004</v>
      </c>
      <c r="H29" s="57">
        <v>22.6383351340343</v>
      </c>
      <c r="I29" s="56">
        <v>137517.59289999999</v>
      </c>
      <c r="J29" s="57">
        <v>14.8377436889122</v>
      </c>
      <c r="K29" s="56">
        <v>127911.8965</v>
      </c>
      <c r="L29" s="57">
        <v>16.9257057729574</v>
      </c>
      <c r="M29" s="57">
        <v>7.5096192479641999E-2</v>
      </c>
      <c r="N29" s="56">
        <v>2590261.1645</v>
      </c>
      <c r="O29" s="56">
        <v>187080847.6564</v>
      </c>
      <c r="P29" s="56">
        <v>132322</v>
      </c>
      <c r="Q29" s="56">
        <v>124101</v>
      </c>
      <c r="R29" s="57">
        <v>6.6244429940129503</v>
      </c>
      <c r="S29" s="56">
        <v>7.0041968092985298</v>
      </c>
      <c r="T29" s="56">
        <v>6.7555464621558201</v>
      </c>
      <c r="U29" s="58">
        <v>3.55001942282097</v>
      </c>
    </row>
    <row r="30" spans="1:21" ht="12" thickBot="1">
      <c r="A30" s="74"/>
      <c r="B30" s="69" t="s">
        <v>28</v>
      </c>
      <c r="C30" s="70"/>
      <c r="D30" s="56">
        <v>1595864.2723000001</v>
      </c>
      <c r="E30" s="56">
        <v>1387452.6836000001</v>
      </c>
      <c r="F30" s="57">
        <v>115.021167291935</v>
      </c>
      <c r="G30" s="56">
        <v>1533848.5597999999</v>
      </c>
      <c r="H30" s="57">
        <v>4.0431444228161704</v>
      </c>
      <c r="I30" s="56">
        <v>189723.19320000001</v>
      </c>
      <c r="J30" s="57">
        <v>11.888429141067601</v>
      </c>
      <c r="K30" s="56">
        <v>197141.4601</v>
      </c>
      <c r="L30" s="57">
        <v>12.852733005513</v>
      </c>
      <c r="M30" s="57">
        <v>-3.7629156729574002E-2</v>
      </c>
      <c r="N30" s="56">
        <v>4197583.5733000003</v>
      </c>
      <c r="O30" s="56">
        <v>298694251.51490003</v>
      </c>
      <c r="P30" s="56">
        <v>106962</v>
      </c>
      <c r="Q30" s="56">
        <v>92909</v>
      </c>
      <c r="R30" s="57">
        <v>15.125552960423599</v>
      </c>
      <c r="S30" s="56">
        <v>14.919918029767601</v>
      </c>
      <c r="T30" s="56">
        <v>14.4185585357716</v>
      </c>
      <c r="U30" s="58">
        <v>3.3603367860046398</v>
      </c>
    </row>
    <row r="31" spans="1:21" ht="12" thickBot="1">
      <c r="A31" s="74"/>
      <c r="B31" s="69" t="s">
        <v>29</v>
      </c>
      <c r="C31" s="70"/>
      <c r="D31" s="56">
        <v>1021984.52</v>
      </c>
      <c r="E31" s="56">
        <v>1465540.0174</v>
      </c>
      <c r="F31" s="57">
        <v>69.734330544797601</v>
      </c>
      <c r="G31" s="56">
        <v>1263344.1499000001</v>
      </c>
      <c r="H31" s="57">
        <v>-19.104820323037501</v>
      </c>
      <c r="I31" s="56">
        <v>51921.655400000003</v>
      </c>
      <c r="J31" s="57">
        <v>5.0804737629489702</v>
      </c>
      <c r="K31" s="56">
        <v>43057.551399999997</v>
      </c>
      <c r="L31" s="57">
        <v>3.4082202702571802</v>
      </c>
      <c r="M31" s="57">
        <v>0.205866420913104</v>
      </c>
      <c r="N31" s="56">
        <v>2646525.7091999999</v>
      </c>
      <c r="O31" s="56">
        <v>311222845.95090002</v>
      </c>
      <c r="P31" s="56">
        <v>39126</v>
      </c>
      <c r="Q31" s="56">
        <v>33630</v>
      </c>
      <c r="R31" s="57">
        <v>16.342551293488</v>
      </c>
      <c r="S31" s="56">
        <v>26.120342483259201</v>
      </c>
      <c r="T31" s="56">
        <v>24.540145385072901</v>
      </c>
      <c r="U31" s="58">
        <v>6.0496798585207099</v>
      </c>
    </row>
    <row r="32" spans="1:21" ht="12" thickBot="1">
      <c r="A32" s="74"/>
      <c r="B32" s="69" t="s">
        <v>30</v>
      </c>
      <c r="C32" s="70"/>
      <c r="D32" s="56">
        <v>144737.52170000001</v>
      </c>
      <c r="E32" s="56">
        <v>128334.3708</v>
      </c>
      <c r="F32" s="57">
        <v>112.781572697748</v>
      </c>
      <c r="G32" s="56">
        <v>135280.18590000001</v>
      </c>
      <c r="H32" s="57">
        <v>6.9909246036895096</v>
      </c>
      <c r="I32" s="56">
        <v>146869.84150000001</v>
      </c>
      <c r="J32" s="57">
        <v>101.473232217158</v>
      </c>
      <c r="K32" s="56">
        <v>37120.132100000003</v>
      </c>
      <c r="L32" s="57">
        <v>27.439444921697099</v>
      </c>
      <c r="M32" s="57">
        <v>2.9566088047407599</v>
      </c>
      <c r="N32" s="56">
        <v>390298.95319999999</v>
      </c>
      <c r="O32" s="56">
        <v>30794547.6809</v>
      </c>
      <c r="P32" s="56">
        <v>28283</v>
      </c>
      <c r="Q32" s="56">
        <v>24257</v>
      </c>
      <c r="R32" s="57">
        <v>16.597270890876899</v>
      </c>
      <c r="S32" s="56">
        <v>5.1174741611568804</v>
      </c>
      <c r="T32" s="56">
        <v>4.93771969740693</v>
      </c>
      <c r="U32" s="58">
        <v>3.5125622150539599</v>
      </c>
    </row>
    <row r="33" spans="1:21" ht="12" thickBot="1">
      <c r="A33" s="74"/>
      <c r="B33" s="69" t="s">
        <v>69</v>
      </c>
      <c r="C33" s="70"/>
      <c r="D33" s="59"/>
      <c r="E33" s="59"/>
      <c r="F33" s="59"/>
      <c r="G33" s="56">
        <v>11.238899999999999</v>
      </c>
      <c r="H33" s="59"/>
      <c r="I33" s="59"/>
      <c r="J33" s="59"/>
      <c r="K33" s="56">
        <v>-32.784100000000002</v>
      </c>
      <c r="L33" s="57">
        <v>-291.70203489665403</v>
      </c>
      <c r="M33" s="59"/>
      <c r="N33" s="59"/>
      <c r="O33" s="56">
        <v>493.45690000000002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263963.91389999999</v>
      </c>
      <c r="E35" s="56">
        <v>257399.5515</v>
      </c>
      <c r="F35" s="57">
        <v>102.550261786295</v>
      </c>
      <c r="G35" s="56">
        <v>239056.90359999999</v>
      </c>
      <c r="H35" s="57">
        <v>10.4188625908397</v>
      </c>
      <c r="I35" s="56">
        <v>35959.368000000002</v>
      </c>
      <c r="J35" s="57">
        <v>13.6228348294695</v>
      </c>
      <c r="K35" s="56">
        <v>24501.3367</v>
      </c>
      <c r="L35" s="57">
        <v>10.249165086232599</v>
      </c>
      <c r="M35" s="57">
        <v>0.46764923237841199</v>
      </c>
      <c r="N35" s="56">
        <v>698336.94949999999</v>
      </c>
      <c r="O35" s="56">
        <v>49653830.486900002</v>
      </c>
      <c r="P35" s="56">
        <v>17502</v>
      </c>
      <c r="Q35" s="56">
        <v>15530</v>
      </c>
      <c r="R35" s="57">
        <v>12.698003863489999</v>
      </c>
      <c r="S35" s="56">
        <v>15.081928573877301</v>
      </c>
      <c r="T35" s="56">
        <v>14.656318396651599</v>
      </c>
      <c r="U35" s="58">
        <v>2.8219877526990298</v>
      </c>
    </row>
    <row r="36" spans="1:21" ht="12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5.5556000000000001</v>
      </c>
      <c r="O36" s="56">
        <v>434490.90740000003</v>
      </c>
      <c r="P36" s="59"/>
      <c r="Q36" s="56">
        <v>1</v>
      </c>
      <c r="R36" s="59"/>
      <c r="S36" s="59"/>
      <c r="T36" s="56">
        <v>5.5556000000000001</v>
      </c>
      <c r="U36" s="60"/>
    </row>
    <row r="37" spans="1:21" ht="12" thickBot="1">
      <c r="A37" s="74"/>
      <c r="B37" s="69" t="s">
        <v>64</v>
      </c>
      <c r="C37" s="70"/>
      <c r="D37" s="56">
        <v>183145.17</v>
      </c>
      <c r="E37" s="59"/>
      <c r="F37" s="59"/>
      <c r="G37" s="56">
        <v>89002.6</v>
      </c>
      <c r="H37" s="57">
        <v>105.775078480853</v>
      </c>
      <c r="I37" s="56">
        <v>13554.82</v>
      </c>
      <c r="J37" s="57">
        <v>7.4011343023679004</v>
      </c>
      <c r="K37" s="56">
        <v>3227.19</v>
      </c>
      <c r="L37" s="57">
        <v>3.62595025313867</v>
      </c>
      <c r="M37" s="57">
        <v>3.2001927373349601</v>
      </c>
      <c r="N37" s="56">
        <v>564687.92000000004</v>
      </c>
      <c r="O37" s="56">
        <v>40665097.420000002</v>
      </c>
      <c r="P37" s="56">
        <v>149</v>
      </c>
      <c r="Q37" s="56">
        <v>131</v>
      </c>
      <c r="R37" s="57">
        <v>13.740458015267199</v>
      </c>
      <c r="S37" s="56">
        <v>1229.1622147651001</v>
      </c>
      <c r="T37" s="56">
        <v>1908.3254198473301</v>
      </c>
      <c r="U37" s="58">
        <v>-55.254155791961097</v>
      </c>
    </row>
    <row r="38" spans="1:21" ht="12" thickBot="1">
      <c r="A38" s="74"/>
      <c r="B38" s="69" t="s">
        <v>35</v>
      </c>
      <c r="C38" s="70"/>
      <c r="D38" s="56">
        <v>365823.23</v>
      </c>
      <c r="E38" s="59"/>
      <c r="F38" s="59"/>
      <c r="G38" s="56">
        <v>1119219.01</v>
      </c>
      <c r="H38" s="57">
        <v>-67.314419543320696</v>
      </c>
      <c r="I38" s="56">
        <v>-42342.13</v>
      </c>
      <c r="J38" s="57">
        <v>-11.574478198117699</v>
      </c>
      <c r="K38" s="56">
        <v>-257220.55</v>
      </c>
      <c r="L38" s="57">
        <v>-22.982146273587698</v>
      </c>
      <c r="M38" s="57">
        <v>-0.83538589743315605</v>
      </c>
      <c r="N38" s="56">
        <v>766096.92</v>
      </c>
      <c r="O38" s="56">
        <v>95727955.060000002</v>
      </c>
      <c r="P38" s="56">
        <v>155</v>
      </c>
      <c r="Q38" s="56">
        <v>98</v>
      </c>
      <c r="R38" s="57">
        <v>58.163265306122497</v>
      </c>
      <c r="S38" s="56">
        <v>2360.1498709677398</v>
      </c>
      <c r="T38" s="56">
        <v>2317.4526530612202</v>
      </c>
      <c r="U38" s="58">
        <v>1.8090892630055799</v>
      </c>
    </row>
    <row r="39" spans="1:21" ht="12" thickBot="1">
      <c r="A39" s="74"/>
      <c r="B39" s="69" t="s">
        <v>36</v>
      </c>
      <c r="C39" s="70"/>
      <c r="D39" s="56">
        <v>92280.34</v>
      </c>
      <c r="E39" s="59"/>
      <c r="F39" s="59"/>
      <c r="G39" s="56">
        <v>549602.57999999996</v>
      </c>
      <c r="H39" s="57">
        <v>-83.209623943177306</v>
      </c>
      <c r="I39" s="56">
        <v>-441.88</v>
      </c>
      <c r="J39" s="57">
        <v>-0.47884522315370798</v>
      </c>
      <c r="K39" s="56">
        <v>-40682.949999999997</v>
      </c>
      <c r="L39" s="57">
        <v>-7.4022487303462103</v>
      </c>
      <c r="M39" s="57">
        <v>-0.98913844743313895</v>
      </c>
      <c r="N39" s="56">
        <v>185260.68</v>
      </c>
      <c r="O39" s="56">
        <v>90753256.859999999</v>
      </c>
      <c r="P39" s="56">
        <v>39</v>
      </c>
      <c r="Q39" s="56">
        <v>20</v>
      </c>
      <c r="R39" s="57">
        <v>95</v>
      </c>
      <c r="S39" s="56">
        <v>2366.1625641025598</v>
      </c>
      <c r="T39" s="56">
        <v>2712.1370000000002</v>
      </c>
      <c r="U39" s="58">
        <v>-14.621752585653701</v>
      </c>
    </row>
    <row r="40" spans="1:21" ht="12" thickBot="1">
      <c r="A40" s="74"/>
      <c r="B40" s="69" t="s">
        <v>37</v>
      </c>
      <c r="C40" s="70"/>
      <c r="D40" s="56">
        <v>191665.92000000001</v>
      </c>
      <c r="E40" s="59"/>
      <c r="F40" s="59"/>
      <c r="G40" s="56">
        <v>682789.65</v>
      </c>
      <c r="H40" s="57">
        <v>-71.928994530013796</v>
      </c>
      <c r="I40" s="56">
        <v>-27900.01</v>
      </c>
      <c r="J40" s="57">
        <v>-14.5565836639085</v>
      </c>
      <c r="K40" s="56">
        <v>-180261.08</v>
      </c>
      <c r="L40" s="57">
        <v>-26.400675522834899</v>
      </c>
      <c r="M40" s="57">
        <v>-0.84522443779877499</v>
      </c>
      <c r="N40" s="56">
        <v>502530.27</v>
      </c>
      <c r="O40" s="56">
        <v>67999588.629999995</v>
      </c>
      <c r="P40" s="56">
        <v>102</v>
      </c>
      <c r="Q40" s="56">
        <v>93</v>
      </c>
      <c r="R40" s="57">
        <v>9.6774193548386993</v>
      </c>
      <c r="S40" s="56">
        <v>1879.07764705882</v>
      </c>
      <c r="T40" s="56">
        <v>1615.1284946236599</v>
      </c>
      <c r="U40" s="58">
        <v>14.046740050806701</v>
      </c>
    </row>
    <row r="41" spans="1:21" ht="12" thickBot="1">
      <c r="A41" s="74"/>
      <c r="B41" s="69" t="s">
        <v>66</v>
      </c>
      <c r="C41" s="70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6">
        <v>1385.91</v>
      </c>
      <c r="P41" s="59"/>
      <c r="Q41" s="59"/>
      <c r="R41" s="59"/>
      <c r="S41" s="59"/>
      <c r="T41" s="59"/>
      <c r="U41" s="60"/>
    </row>
    <row r="42" spans="1:21" ht="12" thickBot="1">
      <c r="A42" s="74"/>
      <c r="B42" s="69" t="s">
        <v>32</v>
      </c>
      <c r="C42" s="70"/>
      <c r="D42" s="56">
        <v>97523.931200000006</v>
      </c>
      <c r="E42" s="59"/>
      <c r="F42" s="59"/>
      <c r="G42" s="56">
        <v>296174.36050000001</v>
      </c>
      <c r="H42" s="57">
        <v>-67.072122301417096</v>
      </c>
      <c r="I42" s="56">
        <v>8487.9912000000004</v>
      </c>
      <c r="J42" s="57">
        <v>8.7034957425916399</v>
      </c>
      <c r="K42" s="56">
        <v>22814.429199999999</v>
      </c>
      <c r="L42" s="57">
        <v>7.7030399125315201</v>
      </c>
      <c r="M42" s="57">
        <v>-0.627955136392367</v>
      </c>
      <c r="N42" s="56">
        <v>203264.52929999999</v>
      </c>
      <c r="O42" s="56">
        <v>17738963.662300002</v>
      </c>
      <c r="P42" s="56">
        <v>139</v>
      </c>
      <c r="Q42" s="56">
        <v>100</v>
      </c>
      <c r="R42" s="57">
        <v>39</v>
      </c>
      <c r="S42" s="56">
        <v>701.61101582733795</v>
      </c>
      <c r="T42" s="56">
        <v>523.20084999999995</v>
      </c>
      <c r="U42" s="58">
        <v>25.428643764516298</v>
      </c>
    </row>
    <row r="43" spans="1:21" ht="12" thickBot="1">
      <c r="A43" s="74"/>
      <c r="B43" s="69" t="s">
        <v>33</v>
      </c>
      <c r="C43" s="70"/>
      <c r="D43" s="56">
        <v>472653.29200000002</v>
      </c>
      <c r="E43" s="56">
        <v>975678.88729999994</v>
      </c>
      <c r="F43" s="57">
        <v>48.443529746551697</v>
      </c>
      <c r="G43" s="56">
        <v>460637.2844</v>
      </c>
      <c r="H43" s="57">
        <v>2.6085616616230398</v>
      </c>
      <c r="I43" s="56">
        <v>30117.795900000001</v>
      </c>
      <c r="J43" s="57">
        <v>6.3720694237754296</v>
      </c>
      <c r="K43" s="56">
        <v>9281.9523000000008</v>
      </c>
      <c r="L43" s="57">
        <v>2.01502410124924</v>
      </c>
      <c r="M43" s="57">
        <v>2.24476951901595</v>
      </c>
      <c r="N43" s="56">
        <v>1329966.3147</v>
      </c>
      <c r="O43" s="56">
        <v>116649677.22930001</v>
      </c>
      <c r="P43" s="56">
        <v>2144</v>
      </c>
      <c r="Q43" s="56">
        <v>1951</v>
      </c>
      <c r="R43" s="57">
        <v>9.8923628908252201</v>
      </c>
      <c r="S43" s="56">
        <v>220.45396082089599</v>
      </c>
      <c r="T43" s="56">
        <v>208.89773326499201</v>
      </c>
      <c r="U43" s="58">
        <v>5.2420140299914504</v>
      </c>
    </row>
    <row r="44" spans="1:21" ht="12" thickBot="1">
      <c r="A44" s="74"/>
      <c r="B44" s="69" t="s">
        <v>38</v>
      </c>
      <c r="C44" s="70"/>
      <c r="D44" s="56">
        <v>162440.19</v>
      </c>
      <c r="E44" s="59"/>
      <c r="F44" s="59"/>
      <c r="G44" s="56">
        <v>425764.69</v>
      </c>
      <c r="H44" s="57">
        <v>-61.8474256284616</v>
      </c>
      <c r="I44" s="56">
        <v>-12465.03</v>
      </c>
      <c r="J44" s="57">
        <v>-7.6736120537657602</v>
      </c>
      <c r="K44" s="56">
        <v>-58101.71</v>
      </c>
      <c r="L44" s="57">
        <v>-13.6464369555869</v>
      </c>
      <c r="M44" s="57">
        <v>-0.785461908091862</v>
      </c>
      <c r="N44" s="56">
        <v>348270.77</v>
      </c>
      <c r="O44" s="56">
        <v>45281587.859999999</v>
      </c>
      <c r="P44" s="56">
        <v>107</v>
      </c>
      <c r="Q44" s="56">
        <v>85</v>
      </c>
      <c r="R44" s="57">
        <v>25.882352941176499</v>
      </c>
      <c r="S44" s="56">
        <v>1518.13261682243</v>
      </c>
      <c r="T44" s="56">
        <v>1234.6778823529401</v>
      </c>
      <c r="U44" s="58">
        <v>18.671276232954</v>
      </c>
    </row>
    <row r="45" spans="1:21" ht="12" thickBot="1">
      <c r="A45" s="74"/>
      <c r="B45" s="69" t="s">
        <v>39</v>
      </c>
      <c r="C45" s="70"/>
      <c r="D45" s="56">
        <v>88404.31</v>
      </c>
      <c r="E45" s="59"/>
      <c r="F45" s="59"/>
      <c r="G45" s="56">
        <v>134339.47</v>
      </c>
      <c r="H45" s="57">
        <v>-34.1933461550801</v>
      </c>
      <c r="I45" s="56">
        <v>12434.4</v>
      </c>
      <c r="J45" s="57">
        <v>14.065377581703901</v>
      </c>
      <c r="K45" s="56">
        <v>14711.29</v>
      </c>
      <c r="L45" s="57">
        <v>10.9508322461001</v>
      </c>
      <c r="M45" s="57">
        <v>-0.15477160738453299</v>
      </c>
      <c r="N45" s="56">
        <v>168418.88</v>
      </c>
      <c r="O45" s="56">
        <v>20123715.579999998</v>
      </c>
      <c r="P45" s="56">
        <v>68</v>
      </c>
      <c r="Q45" s="56">
        <v>44</v>
      </c>
      <c r="R45" s="57">
        <v>54.545454545454497</v>
      </c>
      <c r="S45" s="56">
        <v>1300.0633823529399</v>
      </c>
      <c r="T45" s="56">
        <v>1055.7113636363599</v>
      </c>
      <c r="U45" s="58">
        <v>18.795392750339001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12613.095799999999</v>
      </c>
      <c r="E47" s="62"/>
      <c r="F47" s="62"/>
      <c r="G47" s="61">
        <v>13068.172</v>
      </c>
      <c r="H47" s="63">
        <v>-3.48232484237275</v>
      </c>
      <c r="I47" s="61">
        <v>1677.5983000000001</v>
      </c>
      <c r="J47" s="63">
        <v>13.300448411721399</v>
      </c>
      <c r="K47" s="61">
        <v>927.63019999999995</v>
      </c>
      <c r="L47" s="63">
        <v>7.09839295044479</v>
      </c>
      <c r="M47" s="63">
        <v>0.80847745146718997</v>
      </c>
      <c r="N47" s="61">
        <v>29579.947400000001</v>
      </c>
      <c r="O47" s="61">
        <v>6319943.0802999996</v>
      </c>
      <c r="P47" s="61">
        <v>19</v>
      </c>
      <c r="Q47" s="61">
        <v>22</v>
      </c>
      <c r="R47" s="63">
        <v>-13.636363636363599</v>
      </c>
      <c r="S47" s="61">
        <v>663.84714736842102</v>
      </c>
      <c r="T47" s="61">
        <v>288.54453636363598</v>
      </c>
      <c r="U47" s="64">
        <v>56.534491786631101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F26" sqref="F26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129119</v>
      </c>
      <c r="D2" s="37">
        <v>1036602.08715726</v>
      </c>
      <c r="E2" s="37">
        <v>782808.17655555601</v>
      </c>
      <c r="F2" s="37">
        <v>202062.67983247901</v>
      </c>
      <c r="G2" s="37">
        <v>782808.17655555601</v>
      </c>
      <c r="H2" s="37">
        <v>0.20516667593712101</v>
      </c>
    </row>
    <row r="3" spans="1:8">
      <c r="A3" s="37">
        <v>2</v>
      </c>
      <c r="B3" s="37">
        <v>13</v>
      </c>
      <c r="C3" s="37">
        <v>22398</v>
      </c>
      <c r="D3" s="37">
        <v>187812.567248718</v>
      </c>
      <c r="E3" s="37">
        <v>142143.766780342</v>
      </c>
      <c r="F3" s="37">
        <v>40936.425169230803</v>
      </c>
      <c r="G3" s="37">
        <v>142143.766780342</v>
      </c>
      <c r="H3" s="37">
        <v>0.22359832996300499</v>
      </c>
    </row>
    <row r="4" spans="1:8">
      <c r="A4" s="37">
        <v>3</v>
      </c>
      <c r="B4" s="37">
        <v>14</v>
      </c>
      <c r="C4" s="37">
        <v>151650</v>
      </c>
      <c r="D4" s="37">
        <v>200353.87074293199</v>
      </c>
      <c r="E4" s="37">
        <v>147904.506877899</v>
      </c>
      <c r="F4" s="37">
        <v>38392.893779562502</v>
      </c>
      <c r="G4" s="37">
        <v>147904.506877899</v>
      </c>
      <c r="H4" s="37">
        <v>0.20608389405364899</v>
      </c>
    </row>
    <row r="5" spans="1:8">
      <c r="A5" s="37">
        <v>4</v>
      </c>
      <c r="B5" s="37">
        <v>15</v>
      </c>
      <c r="C5" s="37">
        <v>4613</v>
      </c>
      <c r="D5" s="37">
        <v>82418.004607450304</v>
      </c>
      <c r="E5" s="37">
        <v>64047.721725406598</v>
      </c>
      <c r="F5" s="37">
        <v>14119.4505698132</v>
      </c>
      <c r="G5" s="37">
        <v>64047.721725406598</v>
      </c>
      <c r="H5" s="37">
        <v>0.18063146145913</v>
      </c>
    </row>
    <row r="6" spans="1:8">
      <c r="A6" s="37">
        <v>5</v>
      </c>
      <c r="B6" s="37">
        <v>16</v>
      </c>
      <c r="C6" s="37">
        <v>5489</v>
      </c>
      <c r="D6" s="37">
        <v>305078.20169316197</v>
      </c>
      <c r="E6" s="37">
        <v>229159.02758632501</v>
      </c>
      <c r="F6" s="37">
        <v>23242.986072649601</v>
      </c>
      <c r="G6" s="37">
        <v>229159.02758632501</v>
      </c>
      <c r="H6" s="37">
        <v>9.2087165770609297E-2</v>
      </c>
    </row>
    <row r="7" spans="1:8">
      <c r="A7" s="37">
        <v>6</v>
      </c>
      <c r="B7" s="37">
        <v>17</v>
      </c>
      <c r="C7" s="37">
        <v>29611</v>
      </c>
      <c r="D7" s="37">
        <v>353363.23945299099</v>
      </c>
      <c r="E7" s="37">
        <v>254090.68257948701</v>
      </c>
      <c r="F7" s="37">
        <v>79849.368839316201</v>
      </c>
      <c r="G7" s="37">
        <v>254090.68257948701</v>
      </c>
      <c r="H7" s="37">
        <v>0.239112884184039</v>
      </c>
    </row>
    <row r="8" spans="1:8">
      <c r="A8" s="37">
        <v>7</v>
      </c>
      <c r="B8" s="37">
        <v>18</v>
      </c>
      <c r="C8" s="37">
        <v>47785</v>
      </c>
      <c r="D8" s="37">
        <v>92382.316888034198</v>
      </c>
      <c r="E8" s="37">
        <v>77459.157294871795</v>
      </c>
      <c r="F8" s="37">
        <v>14923.1595931624</v>
      </c>
      <c r="G8" s="37">
        <v>77459.157294871795</v>
      </c>
      <c r="H8" s="37">
        <v>0.161536970449107</v>
      </c>
    </row>
    <row r="9" spans="1:8">
      <c r="A9" s="37">
        <v>8</v>
      </c>
      <c r="B9" s="37">
        <v>19</v>
      </c>
      <c r="C9" s="37">
        <v>23009</v>
      </c>
      <c r="D9" s="37">
        <v>118512.54380940201</v>
      </c>
      <c r="E9" s="37">
        <v>117863.789361538</v>
      </c>
      <c r="F9" s="37">
        <v>-5663.2626461538503</v>
      </c>
      <c r="G9" s="37">
        <v>117863.789361538</v>
      </c>
      <c r="H9" s="37">
        <v>-5.0474474692259297E-2</v>
      </c>
    </row>
    <row r="10" spans="1:8">
      <c r="A10" s="37">
        <v>9</v>
      </c>
      <c r="B10" s="37">
        <v>21</v>
      </c>
      <c r="C10" s="37">
        <v>399301</v>
      </c>
      <c r="D10" s="37">
        <v>1621077.2150446</v>
      </c>
      <c r="E10" s="37">
        <v>1692278.59746667</v>
      </c>
      <c r="F10" s="37">
        <v>-71227.815294017098</v>
      </c>
      <c r="G10" s="37">
        <v>1692278.59746667</v>
      </c>
      <c r="H10" s="37">
        <v>-4.3939286836253498E-2</v>
      </c>
    </row>
    <row r="11" spans="1:8">
      <c r="A11" s="37">
        <v>10</v>
      </c>
      <c r="B11" s="37">
        <v>22</v>
      </c>
      <c r="C11" s="37">
        <v>58164.767</v>
      </c>
      <c r="D11" s="37">
        <v>876414.51342734997</v>
      </c>
      <c r="E11" s="37">
        <v>743084.94826410303</v>
      </c>
      <c r="F11" s="37">
        <v>133329.56516324799</v>
      </c>
      <c r="G11" s="37">
        <v>743084.94826410303</v>
      </c>
      <c r="H11" s="37">
        <v>0.15213071340163301</v>
      </c>
    </row>
    <row r="12" spans="1:8">
      <c r="A12" s="37">
        <v>11</v>
      </c>
      <c r="B12" s="37">
        <v>23</v>
      </c>
      <c r="C12" s="37">
        <v>233601.40100000001</v>
      </c>
      <c r="D12" s="37">
        <v>2047349.70040598</v>
      </c>
      <c r="E12" s="37">
        <v>1765527.13910769</v>
      </c>
      <c r="F12" s="37">
        <v>281802.53172564099</v>
      </c>
      <c r="G12" s="37">
        <v>1765527.13910769</v>
      </c>
      <c r="H12" s="37">
        <v>0.13764394456850601</v>
      </c>
    </row>
    <row r="13" spans="1:8">
      <c r="A13" s="37">
        <v>12</v>
      </c>
      <c r="B13" s="37">
        <v>24</v>
      </c>
      <c r="C13" s="37">
        <v>22154</v>
      </c>
      <c r="D13" s="37">
        <v>699624.17470683798</v>
      </c>
      <c r="E13" s="37">
        <v>664557.590973504</v>
      </c>
      <c r="F13" s="37">
        <v>35060.814502564099</v>
      </c>
      <c r="G13" s="37">
        <v>664557.590973504</v>
      </c>
      <c r="H13" s="37">
        <v>5.0114196865227299E-2</v>
      </c>
    </row>
    <row r="14" spans="1:8">
      <c r="A14" s="37">
        <v>13</v>
      </c>
      <c r="B14" s="37">
        <v>25</v>
      </c>
      <c r="C14" s="37">
        <v>111250</v>
      </c>
      <c r="D14" s="37">
        <v>1442833.46139573</v>
      </c>
      <c r="E14" s="37">
        <v>1334113.4010999999</v>
      </c>
      <c r="F14" s="37">
        <v>108719.33379999999</v>
      </c>
      <c r="G14" s="37">
        <v>1334113.4010999999</v>
      </c>
      <c r="H14" s="37">
        <v>7.5351308000046996E-2</v>
      </c>
    </row>
    <row r="15" spans="1:8">
      <c r="A15" s="37">
        <v>14</v>
      </c>
      <c r="B15" s="37">
        <v>26</v>
      </c>
      <c r="C15" s="37">
        <v>86873</v>
      </c>
      <c r="D15" s="37">
        <v>442582.76198888902</v>
      </c>
      <c r="E15" s="37">
        <v>391324.19059999997</v>
      </c>
      <c r="F15" s="37">
        <v>51255.682500000003</v>
      </c>
      <c r="G15" s="37">
        <v>391324.19059999997</v>
      </c>
      <c r="H15" s="37">
        <v>0.115811146451341</v>
      </c>
    </row>
    <row r="16" spans="1:8">
      <c r="A16" s="37">
        <v>15</v>
      </c>
      <c r="B16" s="37">
        <v>27</v>
      </c>
      <c r="C16" s="37">
        <v>228527.47700000001</v>
      </c>
      <c r="D16" s="37">
        <v>1789125.5206219901</v>
      </c>
      <c r="E16" s="37">
        <v>1696849.35348688</v>
      </c>
      <c r="F16" s="37">
        <v>92273.517562453693</v>
      </c>
      <c r="G16" s="37">
        <v>1696849.35348688</v>
      </c>
      <c r="H16" s="37">
        <v>5.1574723600919803E-2</v>
      </c>
    </row>
    <row r="17" spans="1:8">
      <c r="A17" s="37">
        <v>16</v>
      </c>
      <c r="B17" s="37">
        <v>29</v>
      </c>
      <c r="C17" s="37">
        <v>290424</v>
      </c>
      <c r="D17" s="37">
        <v>3728687.84367692</v>
      </c>
      <c r="E17" s="37">
        <v>3457063.3621974401</v>
      </c>
      <c r="F17" s="37">
        <v>267940.41310341901</v>
      </c>
      <c r="G17" s="37">
        <v>3457063.3621974401</v>
      </c>
      <c r="H17" s="37">
        <v>7.1930239340973104E-2</v>
      </c>
    </row>
    <row r="18" spans="1:8">
      <c r="A18" s="37">
        <v>17</v>
      </c>
      <c r="B18" s="37">
        <v>31</v>
      </c>
      <c r="C18" s="37">
        <v>39774.343999999997</v>
      </c>
      <c r="D18" s="37">
        <v>382200.67976367899</v>
      </c>
      <c r="E18" s="37">
        <v>333268.564035883</v>
      </c>
      <c r="F18" s="37">
        <v>48931.370770531103</v>
      </c>
      <c r="G18" s="37">
        <v>333268.564035883</v>
      </c>
      <c r="H18" s="37">
        <v>0.12802558638665101</v>
      </c>
    </row>
    <row r="19" spans="1:8">
      <c r="A19" s="37">
        <v>18</v>
      </c>
      <c r="B19" s="37">
        <v>32</v>
      </c>
      <c r="C19" s="37">
        <v>24993.487000000001</v>
      </c>
      <c r="D19" s="37">
        <v>429482.34635541198</v>
      </c>
      <c r="E19" s="37">
        <v>411656.51066193398</v>
      </c>
      <c r="F19" s="37">
        <v>17825.835693478301</v>
      </c>
      <c r="G19" s="37">
        <v>411656.51066193398</v>
      </c>
      <c r="H19" s="37">
        <v>4.1505397939515798E-2</v>
      </c>
    </row>
    <row r="20" spans="1:8">
      <c r="A20" s="37">
        <v>19</v>
      </c>
      <c r="B20" s="37">
        <v>33</v>
      </c>
      <c r="C20" s="37">
        <v>57101.819000000003</v>
      </c>
      <c r="D20" s="37">
        <v>736662.08450154297</v>
      </c>
      <c r="E20" s="37">
        <v>594200.22152688401</v>
      </c>
      <c r="F20" s="37">
        <v>142460.96519688101</v>
      </c>
      <c r="G20" s="37">
        <v>594200.22152688401</v>
      </c>
      <c r="H20" s="37">
        <v>0.19338736418361199</v>
      </c>
    </row>
    <row r="21" spans="1:8">
      <c r="A21" s="37">
        <v>20</v>
      </c>
      <c r="B21" s="37">
        <v>34</v>
      </c>
      <c r="C21" s="37">
        <v>64266.841999999997</v>
      </c>
      <c r="D21" s="37">
        <v>336399.04074982199</v>
      </c>
      <c r="E21" s="37">
        <v>246811.49522135899</v>
      </c>
      <c r="F21" s="37">
        <v>89587.545528463597</v>
      </c>
      <c r="G21" s="37">
        <v>246811.49522135899</v>
      </c>
      <c r="H21" s="37">
        <v>0.26631332042081901</v>
      </c>
    </row>
    <row r="22" spans="1:8">
      <c r="A22" s="37">
        <v>21</v>
      </c>
      <c r="B22" s="37">
        <v>35</v>
      </c>
      <c r="C22" s="37">
        <v>41505.807999999997</v>
      </c>
      <c r="D22" s="37">
        <v>1333249.3714823001</v>
      </c>
      <c r="E22" s="37">
        <v>1252560.30788761</v>
      </c>
      <c r="F22" s="37">
        <v>80688.034994690301</v>
      </c>
      <c r="G22" s="37">
        <v>1252560.30788761</v>
      </c>
      <c r="H22" s="37">
        <v>6.0519883955192998E-2</v>
      </c>
    </row>
    <row r="23" spans="1:8">
      <c r="A23" s="37">
        <v>22</v>
      </c>
      <c r="B23" s="37">
        <v>36</v>
      </c>
      <c r="C23" s="37">
        <v>207510.932</v>
      </c>
      <c r="D23" s="37">
        <v>926809.33045486698</v>
      </c>
      <c r="E23" s="37">
        <v>789291.744945899</v>
      </c>
      <c r="F23" s="37">
        <v>137517.28400896801</v>
      </c>
      <c r="G23" s="37">
        <v>789291.744945899</v>
      </c>
      <c r="H23" s="37">
        <v>0.1483771518325</v>
      </c>
    </row>
    <row r="24" spans="1:8">
      <c r="A24" s="37">
        <v>23</v>
      </c>
      <c r="B24" s="37">
        <v>37</v>
      </c>
      <c r="C24" s="37">
        <v>201114.12299999999</v>
      </c>
      <c r="D24" s="37">
        <v>1595864.3253407101</v>
      </c>
      <c r="E24" s="37">
        <v>1406141.1175804599</v>
      </c>
      <c r="F24" s="37">
        <v>189720.91634431601</v>
      </c>
      <c r="G24" s="37">
        <v>1406141.1175804599</v>
      </c>
      <c r="H24" s="37">
        <v>0.11888303143457001</v>
      </c>
    </row>
    <row r="25" spans="1:8">
      <c r="A25" s="37">
        <v>24</v>
      </c>
      <c r="B25" s="37">
        <v>38</v>
      </c>
      <c r="C25" s="37">
        <v>205852.11900000001</v>
      </c>
      <c r="D25" s="37">
        <v>1021984.39812655</v>
      </c>
      <c r="E25" s="37">
        <v>970062.71911238902</v>
      </c>
      <c r="F25" s="37">
        <v>51917.547020354003</v>
      </c>
      <c r="G25" s="37">
        <v>970062.71911238902</v>
      </c>
      <c r="H25" s="37">
        <v>5.0800929079398198E-2</v>
      </c>
    </row>
    <row r="26" spans="1:8">
      <c r="A26" s="37">
        <v>25</v>
      </c>
      <c r="B26" s="37">
        <v>39</v>
      </c>
      <c r="C26" s="37">
        <v>90042.771999999997</v>
      </c>
      <c r="D26" s="37">
        <v>144737.45092029299</v>
      </c>
      <c r="E26" s="37">
        <v>-2132.2955437918099</v>
      </c>
      <c r="F26" s="37">
        <v>146868.42929594399</v>
      </c>
      <c r="G26" s="37">
        <v>-2132.2955437918099</v>
      </c>
      <c r="H26" s="37">
        <v>1.01473229585808</v>
      </c>
    </row>
    <row r="27" spans="1:8">
      <c r="A27" s="37">
        <v>26</v>
      </c>
      <c r="B27" s="37">
        <v>42</v>
      </c>
      <c r="C27" s="37">
        <v>12803.133</v>
      </c>
      <c r="D27" s="37">
        <v>263963.91360000003</v>
      </c>
      <c r="E27" s="37">
        <v>228004.54749999999</v>
      </c>
      <c r="F27" s="37">
        <v>35959.366099999999</v>
      </c>
      <c r="G27" s="37">
        <v>228004.54749999999</v>
      </c>
      <c r="H27" s="37">
        <v>0.13622834125156699</v>
      </c>
    </row>
    <row r="28" spans="1:8">
      <c r="A28" s="37">
        <v>27</v>
      </c>
      <c r="B28" s="37">
        <v>75</v>
      </c>
      <c r="C28" s="37">
        <v>140</v>
      </c>
      <c r="D28" s="37">
        <v>97523.931623931596</v>
      </c>
      <c r="E28" s="37">
        <v>89035.940170940201</v>
      </c>
      <c r="F28" s="37">
        <v>8487.9914529914495</v>
      </c>
      <c r="G28" s="37">
        <v>89035.940170940201</v>
      </c>
      <c r="H28" s="37">
        <v>8.7034959641727194E-2</v>
      </c>
    </row>
    <row r="29" spans="1:8">
      <c r="A29" s="37">
        <v>28</v>
      </c>
      <c r="B29" s="37">
        <v>76</v>
      </c>
      <c r="C29" s="37">
        <v>2274</v>
      </c>
      <c r="D29" s="37">
        <v>472653.27691196598</v>
      </c>
      <c r="E29" s="37">
        <v>442535.49568034202</v>
      </c>
      <c r="F29" s="37">
        <v>30032.311146153799</v>
      </c>
      <c r="G29" s="37">
        <v>442535.49568034202</v>
      </c>
      <c r="H29" s="37">
        <v>6.3551326840976002E-2</v>
      </c>
    </row>
    <row r="30" spans="1:8">
      <c r="A30" s="37">
        <v>29</v>
      </c>
      <c r="B30" s="37">
        <v>99</v>
      </c>
      <c r="C30" s="37">
        <v>13</v>
      </c>
      <c r="D30" s="37">
        <v>12613.0958323879</v>
      </c>
      <c r="E30" s="37">
        <v>10935.497556917</v>
      </c>
      <c r="F30" s="37">
        <v>1677.59827547084</v>
      </c>
      <c r="G30" s="37">
        <v>10935.497556917</v>
      </c>
      <c r="H30" s="37">
        <v>0.13300448183094801</v>
      </c>
    </row>
    <row r="31" spans="1:8">
      <c r="A31" s="30">
        <v>30</v>
      </c>
      <c r="B31" s="39">
        <v>43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143</v>
      </c>
      <c r="D34" s="34">
        <v>183145.17</v>
      </c>
      <c r="E34" s="34">
        <v>169590.35</v>
      </c>
      <c r="F34" s="30"/>
      <c r="G34" s="30"/>
      <c r="H34" s="30"/>
    </row>
    <row r="35" spans="1:8">
      <c r="A35" s="30"/>
      <c r="B35" s="33">
        <v>71</v>
      </c>
      <c r="C35" s="34">
        <v>147</v>
      </c>
      <c r="D35" s="34">
        <v>365823.23</v>
      </c>
      <c r="E35" s="34">
        <v>408165.36</v>
      </c>
      <c r="F35" s="30"/>
      <c r="G35" s="30"/>
      <c r="H35" s="30"/>
    </row>
    <row r="36" spans="1:8">
      <c r="A36" s="30"/>
      <c r="B36" s="33">
        <v>72</v>
      </c>
      <c r="C36" s="34">
        <v>33</v>
      </c>
      <c r="D36" s="34">
        <v>92280.34</v>
      </c>
      <c r="E36" s="34">
        <v>92722.22</v>
      </c>
      <c r="F36" s="30"/>
      <c r="G36" s="30"/>
      <c r="H36" s="30"/>
    </row>
    <row r="37" spans="1:8">
      <c r="A37" s="30"/>
      <c r="B37" s="33">
        <v>73</v>
      </c>
      <c r="C37" s="34">
        <v>96</v>
      </c>
      <c r="D37" s="34">
        <v>191665.92000000001</v>
      </c>
      <c r="E37" s="34">
        <v>219565.93</v>
      </c>
      <c r="F37" s="30"/>
      <c r="G37" s="30"/>
      <c r="H37" s="30"/>
    </row>
    <row r="38" spans="1:8">
      <c r="A38" s="30"/>
      <c r="B38" s="33">
        <v>77</v>
      </c>
      <c r="C38" s="34">
        <v>103</v>
      </c>
      <c r="D38" s="34">
        <v>162440.19</v>
      </c>
      <c r="E38" s="34">
        <v>174905.22</v>
      </c>
      <c r="F38" s="30"/>
      <c r="G38" s="30"/>
      <c r="H38" s="30"/>
    </row>
    <row r="39" spans="1:8">
      <c r="A39" s="30"/>
      <c r="B39" s="33">
        <v>78</v>
      </c>
      <c r="C39" s="34">
        <v>66</v>
      </c>
      <c r="D39" s="34">
        <v>88404.31</v>
      </c>
      <c r="E39" s="34">
        <v>75969.91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2016-09-05T00:10:12Z</dcterms:modified>
</cp:coreProperties>
</file>