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<sst xmlns="http://schemas.openxmlformats.org/spreadsheetml/2006/main" count="117" uniqueCount="75">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</sst>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20712330.920399997</v>
      </c>
      <c r="F3" s="25">
        <f>RA!I7</f>
        <v>720986.72080000001</v>
      </c>
      <c r="G3" s="16">
        <f>SUM(G4:G40)</f>
        <v>19991344.199600007</v>
      </c>
      <c r="H3" s="27">
        <f>RA!J7</f>
        <v>3.4809540440949802</v>
      </c>
      <c r="I3" s="20">
        <f>SUM(I4:I40)</f>
        <v>20712336.826424971</v>
      </c>
      <c r="J3" s="21">
        <f>SUM(J4:J40)</f>
        <v>19991344.087169345</v>
      </c>
      <c r="K3" s="22">
        <f>E3-I3</f>
        <v>-5.9060249738395214</v>
      </c>
      <c r="L3" s="22">
        <f>G3-J3</f>
        <v>0.11243066191673279</v>
      </c>
    </row>
    <row r="4" spans="1:13" x14ac:dyDescent="0.15">
      <c r="A4" s="42">
        <f>RA!A8</f>
        <v>42335</v>
      </c>
      <c r="B4" s="12">
        <v>12</v>
      </c>
      <c r="C4" s="39" t="s">
        <v>6</v>
      </c>
      <c r="D4" s="39"/>
      <c r="E4" s="15">
        <f>VLOOKUP(C4,RA!B8:D36,3,0)</f>
        <v>579220.03949999996</v>
      </c>
      <c r="F4" s="25">
        <f>VLOOKUP(C4,RA!B8:I39,8,0)</f>
        <v>138498.07579999999</v>
      </c>
      <c r="G4" s="16">
        <f t="shared" ref="G4:G40" si="0">E4-F4</f>
        <v>440721.96369999996</v>
      </c>
      <c r="H4" s="27">
        <f>RA!J8</f>
        <v>23.911133309468301</v>
      </c>
      <c r="I4" s="20">
        <f>VLOOKUP(B4,RMS!B:D,3,FALSE)</f>
        <v>579220.74309999996</v>
      </c>
      <c r="J4" s="21">
        <f>VLOOKUP(B4,RMS!B:E,4,FALSE)</f>
        <v>440721.975049573</v>
      </c>
      <c r="K4" s="22">
        <f t="shared" ref="K4:K40" si="1">E4-I4</f>
        <v>-0.70360000000800937</v>
      </c>
      <c r="L4" s="22">
        <f t="shared" ref="L4:L40" si="2">G4-J4</f>
        <v>-1.1349573032930493E-2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83640.672999999995</v>
      </c>
      <c r="F5" s="25">
        <f>VLOOKUP(C5,RA!B9:I40,8,0)</f>
        <v>19451.160100000001</v>
      </c>
      <c r="G5" s="16">
        <f t="shared" si="0"/>
        <v>64189.512899999994</v>
      </c>
      <c r="H5" s="27">
        <f>RA!J9</f>
        <v>23.255623612689</v>
      </c>
      <c r="I5" s="20">
        <f>VLOOKUP(B5,RMS!B:D,3,FALSE)</f>
        <v>83640.719144451999</v>
      </c>
      <c r="J5" s="21">
        <f>VLOOKUP(B5,RMS!B:E,4,FALSE)</f>
        <v>64189.513236790001</v>
      </c>
      <c r="K5" s="22">
        <f t="shared" si="1"/>
        <v>-4.6144452004227787E-2</v>
      </c>
      <c r="L5" s="22">
        <f t="shared" si="2"/>
        <v>-3.3679000625852495E-4</v>
      </c>
      <c r="M5" s="32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99815.938999999998</v>
      </c>
      <c r="F6" s="25">
        <f>VLOOKUP(C6,RA!B10:I41,8,0)</f>
        <v>30628.862700000001</v>
      </c>
      <c r="G6" s="16">
        <f t="shared" si="0"/>
        <v>69187.076300000001</v>
      </c>
      <c r="H6" s="27">
        <f>RA!J10</f>
        <v>30.6853424481635</v>
      </c>
      <c r="I6" s="20">
        <f>VLOOKUP(B6,RMS!B:D,3,FALSE)</f>
        <v>99817.921567233905</v>
      </c>
      <c r="J6" s="21">
        <f>VLOOKUP(B6,RMS!B:E,4,FALSE)</f>
        <v>69187.076780948701</v>
      </c>
      <c r="K6" s="22">
        <f>E6-I6</f>
        <v>-1.9825672339065932</v>
      </c>
      <c r="L6" s="22">
        <f t="shared" si="2"/>
        <v>-4.8094869998749346E-4</v>
      </c>
      <c r="M6" s="32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94514.666200000007</v>
      </c>
      <c r="F7" s="25">
        <f>VLOOKUP(C7,RA!B11:I42,8,0)</f>
        <v>19429.814600000002</v>
      </c>
      <c r="G7" s="16">
        <f t="shared" si="0"/>
        <v>75084.851600000009</v>
      </c>
      <c r="H7" s="27">
        <f>RA!J11</f>
        <v>20.557459896102301</v>
      </c>
      <c r="I7" s="20">
        <f>VLOOKUP(B7,RMS!B:D,3,FALSE)</f>
        <v>94514.691427350393</v>
      </c>
      <c r="J7" s="21">
        <f>VLOOKUP(B7,RMS!B:E,4,FALSE)</f>
        <v>75084.851405982903</v>
      </c>
      <c r="K7" s="22">
        <f t="shared" si="1"/>
        <v>-2.5227350386558101E-2</v>
      </c>
      <c r="L7" s="22">
        <f t="shared" si="2"/>
        <v>1.9401710596866906E-4</v>
      </c>
      <c r="M7" s="32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373119.40870000003</v>
      </c>
      <c r="F8" s="25">
        <f>VLOOKUP(C8,RA!B12:I43,8,0)</f>
        <v>30986.7556</v>
      </c>
      <c r="G8" s="16">
        <f t="shared" si="0"/>
        <v>342132.65310000005</v>
      </c>
      <c r="H8" s="27">
        <f>RA!J12</f>
        <v>8.3047825649065494</v>
      </c>
      <c r="I8" s="20">
        <f>VLOOKUP(B8,RMS!B:D,3,FALSE)</f>
        <v>373119.39303846197</v>
      </c>
      <c r="J8" s="21">
        <f>VLOOKUP(B8,RMS!B:E,4,FALSE)</f>
        <v>342132.65351623902</v>
      </c>
      <c r="K8" s="22">
        <f t="shared" si="1"/>
        <v>1.5661538054700941E-2</v>
      </c>
      <c r="L8" s="22">
        <f t="shared" si="2"/>
        <v>-4.162389668636024E-4</v>
      </c>
      <c r="M8" s="32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346381.15529999998</v>
      </c>
      <c r="F9" s="25">
        <f>VLOOKUP(C9,RA!B13:I44,8,0)</f>
        <v>103015.2194</v>
      </c>
      <c r="G9" s="16">
        <f t="shared" si="0"/>
        <v>243365.93589999998</v>
      </c>
      <c r="H9" s="27">
        <f>RA!J13</f>
        <v>29.740422602026001</v>
      </c>
      <c r="I9" s="20">
        <f>VLOOKUP(B9,RMS!B:D,3,FALSE)</f>
        <v>346381.45493589703</v>
      </c>
      <c r="J9" s="21">
        <f>VLOOKUP(B9,RMS!B:E,4,FALSE)</f>
        <v>243365.93380427401</v>
      </c>
      <c r="K9" s="22">
        <f t="shared" si="1"/>
        <v>-0.29963589704129845</v>
      </c>
      <c r="L9" s="22">
        <f t="shared" si="2"/>
        <v>2.0957259694114327E-3</v>
      </c>
      <c r="M9" s="32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209540.1594</v>
      </c>
      <c r="F10" s="25">
        <f>VLOOKUP(C10,RA!B14:I44,8,0)</f>
        <v>40541.885699999999</v>
      </c>
      <c r="G10" s="16">
        <f t="shared" si="0"/>
        <v>168998.27370000002</v>
      </c>
      <c r="H10" s="27">
        <f>RA!J14</f>
        <v>19.3480265625874</v>
      </c>
      <c r="I10" s="20">
        <f>VLOOKUP(B10,RMS!B:D,3,FALSE)</f>
        <v>209540.164721368</v>
      </c>
      <c r="J10" s="21">
        <f>VLOOKUP(B10,RMS!B:E,4,FALSE)</f>
        <v>168998.273976923</v>
      </c>
      <c r="K10" s="22">
        <f t="shared" si="1"/>
        <v>-5.3213679930195212E-3</v>
      </c>
      <c r="L10" s="22">
        <f t="shared" si="2"/>
        <v>-2.7692297589965165E-4</v>
      </c>
      <c r="M10" s="32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140729.611</v>
      </c>
      <c r="F11" s="25">
        <f>VLOOKUP(C11,RA!B15:I45,8,0)</f>
        <v>4858.6692999999996</v>
      </c>
      <c r="G11" s="16">
        <f t="shared" si="0"/>
        <v>135870.9417</v>
      </c>
      <c r="H11" s="27">
        <f>RA!J15</f>
        <v>3.4524854190068099</v>
      </c>
      <c r="I11" s="20">
        <f>VLOOKUP(B11,RMS!B:D,3,FALSE)</f>
        <v>140729.77356581201</v>
      </c>
      <c r="J11" s="21">
        <f>VLOOKUP(B11,RMS!B:E,4,FALSE)</f>
        <v>135870.942589743</v>
      </c>
      <c r="K11" s="22">
        <f t="shared" si="1"/>
        <v>-0.16256581200286746</v>
      </c>
      <c r="L11" s="22">
        <f t="shared" si="2"/>
        <v>-8.8974300888366997E-4</v>
      </c>
      <c r="M11" s="32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660047.50560000003</v>
      </c>
      <c r="F12" s="25">
        <f>VLOOKUP(C12,RA!B16:I46,8,0)</f>
        <v>-33099.4401</v>
      </c>
      <c r="G12" s="16">
        <f t="shared" si="0"/>
        <v>693146.94570000004</v>
      </c>
      <c r="H12" s="27">
        <f>RA!J16</f>
        <v>-5.0147057324172097</v>
      </c>
      <c r="I12" s="20">
        <f>VLOOKUP(B12,RMS!B:D,3,FALSE)</f>
        <v>660047.01216837601</v>
      </c>
      <c r="J12" s="21">
        <f>VLOOKUP(B12,RMS!B:E,4,FALSE)</f>
        <v>693146.94599401695</v>
      </c>
      <c r="K12" s="22">
        <f t="shared" si="1"/>
        <v>0.49343162402510643</v>
      </c>
      <c r="L12" s="22">
        <f t="shared" si="2"/>
        <v>-2.9401690699160099E-4</v>
      </c>
      <c r="M12" s="32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538710.72770000005</v>
      </c>
      <c r="F13" s="25">
        <f>VLOOKUP(C13,RA!B17:I47,8,0)</f>
        <v>34610.937700000002</v>
      </c>
      <c r="G13" s="16">
        <f t="shared" si="0"/>
        <v>504099.79000000004</v>
      </c>
      <c r="H13" s="27">
        <f>RA!J17</f>
        <v>6.4247723166326702</v>
      </c>
      <c r="I13" s="20">
        <f>VLOOKUP(B13,RMS!B:D,3,FALSE)</f>
        <v>538710.70857948705</v>
      </c>
      <c r="J13" s="21">
        <f>VLOOKUP(B13,RMS!B:E,4,FALSE)</f>
        <v>504099.79017692298</v>
      </c>
      <c r="K13" s="22">
        <f t="shared" si="1"/>
        <v>1.9120512995868921E-2</v>
      </c>
      <c r="L13" s="22">
        <f t="shared" si="2"/>
        <v>-1.7692294204607606E-4</v>
      </c>
      <c r="M13" s="32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VLOOKUP(C14,RA!B18:D44,3,0)</f>
        <v>1836153.6694</v>
      </c>
      <c r="F14" s="25">
        <f>VLOOKUP(C14,RA!B18:I48,8,0)</f>
        <v>97604.917799999996</v>
      </c>
      <c r="G14" s="16">
        <f t="shared" si="0"/>
        <v>1738548.7516000001</v>
      </c>
      <c r="H14" s="27">
        <f>RA!J18</f>
        <v>5.3157270781096599</v>
      </c>
      <c r="I14" s="20">
        <f>VLOOKUP(B14,RMS!B:D,3,FALSE)</f>
        <v>1836153.7291487199</v>
      </c>
      <c r="J14" s="21">
        <f>VLOOKUP(B14,RMS!B:E,4,FALSE)</f>
        <v>1738548.7379119699</v>
      </c>
      <c r="K14" s="22">
        <f t="shared" si="1"/>
        <v>-5.9748719912022352E-2</v>
      </c>
      <c r="L14" s="22">
        <f t="shared" si="2"/>
        <v>1.3688030187040567E-2</v>
      </c>
      <c r="M14" s="32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VLOOKUP(C15,RA!B18:D45,3,0)</f>
        <v>586110.49860000005</v>
      </c>
      <c r="F15" s="25">
        <f>VLOOKUP(C15,RA!B19:I49,8,0)</f>
        <v>1274.7753</v>
      </c>
      <c r="G15" s="16">
        <f t="shared" si="0"/>
        <v>584835.72330000007</v>
      </c>
      <c r="H15" s="27">
        <f>RA!J19</f>
        <v>0.21749743487703499</v>
      </c>
      <c r="I15" s="20">
        <f>VLOOKUP(B15,RMS!B:D,3,FALSE)</f>
        <v>586110.58641367499</v>
      </c>
      <c r="J15" s="21">
        <f>VLOOKUP(B15,RMS!B:E,4,FALSE)</f>
        <v>584835.724064957</v>
      </c>
      <c r="K15" s="22">
        <f t="shared" si="1"/>
        <v>-8.7813674937933683E-2</v>
      </c>
      <c r="L15" s="22">
        <f t="shared" si="2"/>
        <v>-7.6495693065226078E-4</v>
      </c>
      <c r="M15" s="32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VLOOKUP(C16,RA!B20:D46,3,0)</f>
        <v>1106716.905</v>
      </c>
      <c r="F16" s="25">
        <f>VLOOKUP(C16,RA!B20:I50,8,0)</f>
        <v>46030.048900000002</v>
      </c>
      <c r="G16" s="16">
        <f t="shared" si="0"/>
        <v>1060686.8561</v>
      </c>
      <c r="H16" s="27">
        <f>RA!J20</f>
        <v>4.1591529588137996</v>
      </c>
      <c r="I16" s="20">
        <f>VLOOKUP(B16,RMS!B:D,3,FALSE)</f>
        <v>1106717.2911</v>
      </c>
      <c r="J16" s="21">
        <f>VLOOKUP(B16,RMS!B:E,4,FALSE)</f>
        <v>1060686.8561</v>
      </c>
      <c r="K16" s="22">
        <f t="shared" si="1"/>
        <v>-0.38610000000335276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VLOOKUP(C17,RA!B20:D47,3,0)</f>
        <v>366145.27549999999</v>
      </c>
      <c r="F17" s="25">
        <f>VLOOKUP(C17,RA!B21:I51,8,0)</f>
        <v>18769.379199999999</v>
      </c>
      <c r="G17" s="16">
        <f t="shared" si="0"/>
        <v>347375.89629999996</v>
      </c>
      <c r="H17" s="27">
        <f>RA!J21</f>
        <v>5.1262109484736502</v>
      </c>
      <c r="I17" s="20">
        <f>VLOOKUP(B17,RMS!B:D,3,FALSE)</f>
        <v>366145.15049999999</v>
      </c>
      <c r="J17" s="21">
        <f>VLOOKUP(B17,RMS!B:E,4,FALSE)</f>
        <v>347375.89630000002</v>
      </c>
      <c r="K17" s="22">
        <f t="shared" si="1"/>
        <v>0.125</v>
      </c>
      <c r="L17" s="22">
        <f t="shared" si="2"/>
        <v>0</v>
      </c>
      <c r="M17" s="32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VLOOKUP(C18,RA!B22:D48,3,0)</f>
        <v>1027293.3191</v>
      </c>
      <c r="F18" s="25">
        <f>VLOOKUP(C18,RA!B22:I52,8,0)</f>
        <v>108090.9759</v>
      </c>
      <c r="G18" s="16">
        <f t="shared" si="0"/>
        <v>919202.3432</v>
      </c>
      <c r="H18" s="27">
        <f>RA!J22</f>
        <v>10.5219194839792</v>
      </c>
      <c r="I18" s="20">
        <f>VLOOKUP(B18,RMS!B:D,3,FALSE)</f>
        <v>1027294.4916</v>
      </c>
      <c r="J18" s="21">
        <f>VLOOKUP(B18,RMS!B:E,4,FALSE)</f>
        <v>919202.34180000005</v>
      </c>
      <c r="K18" s="22">
        <f t="shared" si="1"/>
        <v>-1.1724999999860302</v>
      </c>
      <c r="L18" s="22">
        <f t="shared" si="2"/>
        <v>1.39999995008111E-3</v>
      </c>
      <c r="M18" s="32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VLOOKUP(C19,RA!B22:D49,3,0)</f>
        <v>3179578.2355</v>
      </c>
      <c r="F19" s="25">
        <f>VLOOKUP(C19,RA!B23:I53,8,0)</f>
        <v>-37266.308100000002</v>
      </c>
      <c r="G19" s="16">
        <f t="shared" si="0"/>
        <v>3216844.5436</v>
      </c>
      <c r="H19" s="27">
        <f>RA!J23</f>
        <v>-1.1720519307850801</v>
      </c>
      <c r="I19" s="20">
        <f>VLOOKUP(B19,RMS!B:D,3,FALSE)</f>
        <v>3179579.93774701</v>
      </c>
      <c r="J19" s="21">
        <f>VLOOKUP(B19,RMS!B:E,4,FALSE)</f>
        <v>3216844.56828376</v>
      </c>
      <c r="K19" s="22">
        <f t="shared" si="1"/>
        <v>-1.7022470100782812</v>
      </c>
      <c r="L19" s="22">
        <f t="shared" si="2"/>
        <v>-2.4683760013431311E-2</v>
      </c>
      <c r="M19" s="32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VLOOKUP(C20,RA!B24:D50,3,0)</f>
        <v>300461.37349999999</v>
      </c>
      <c r="F20" s="25">
        <f>VLOOKUP(C20,RA!B24:I54,8,0)</f>
        <v>44287.440399999999</v>
      </c>
      <c r="G20" s="16">
        <f t="shared" si="0"/>
        <v>256173.93309999999</v>
      </c>
      <c r="H20" s="27">
        <f>RA!J24</f>
        <v>14.7398116051014</v>
      </c>
      <c r="I20" s="20">
        <f>VLOOKUP(B20,RMS!B:D,3,FALSE)</f>
        <v>300461.40859422099</v>
      </c>
      <c r="J20" s="21">
        <f>VLOOKUP(B20,RMS!B:E,4,FALSE)</f>
        <v>256173.92685915501</v>
      </c>
      <c r="K20" s="22">
        <f t="shared" si="1"/>
        <v>-3.5094221006147563E-2</v>
      </c>
      <c r="L20" s="22">
        <f t="shared" si="2"/>
        <v>6.2408449884969741E-3</v>
      </c>
      <c r="M20" s="32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VLOOKUP(C21,RA!B24:D51,3,0)</f>
        <v>414142.8125</v>
      </c>
      <c r="F21" s="25">
        <f>VLOOKUP(C21,RA!B25:I55,8,0)</f>
        <v>21678.767199999998</v>
      </c>
      <c r="G21" s="16">
        <f t="shared" si="0"/>
        <v>392464.0453</v>
      </c>
      <c r="H21" s="27">
        <f>RA!J25</f>
        <v>5.2346114783774</v>
      </c>
      <c r="I21" s="20">
        <f>VLOOKUP(B21,RMS!B:D,3,FALSE)</f>
        <v>414142.81967209699</v>
      </c>
      <c r="J21" s="21">
        <f>VLOOKUP(B21,RMS!B:E,4,FALSE)</f>
        <v>392464.04964556103</v>
      </c>
      <c r="K21" s="22">
        <f t="shared" si="1"/>
        <v>-7.172096986323595E-3</v>
      </c>
      <c r="L21" s="22">
        <f t="shared" si="2"/>
        <v>-4.345561028458178E-3</v>
      </c>
      <c r="M21" s="32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VLOOKUP(C22,RA!B26:D52,3,0)</f>
        <v>579531.61869999999</v>
      </c>
      <c r="F22" s="25">
        <f>VLOOKUP(C22,RA!B26:I56,8,0)</f>
        <v>127140.1323</v>
      </c>
      <c r="G22" s="16">
        <f t="shared" si="0"/>
        <v>452391.48639999999</v>
      </c>
      <c r="H22" s="27">
        <f>RA!J26</f>
        <v>21.9384289307975</v>
      </c>
      <c r="I22" s="20">
        <f>VLOOKUP(B22,RMS!B:D,3,FALSE)</f>
        <v>579531.57324160798</v>
      </c>
      <c r="J22" s="21">
        <f>VLOOKUP(B22,RMS!B:E,4,FALSE)</f>
        <v>452391.46827339299</v>
      </c>
      <c r="K22" s="22">
        <f t="shared" si="1"/>
        <v>4.5458392007276416E-2</v>
      </c>
      <c r="L22" s="22">
        <f t="shared" si="2"/>
        <v>1.8126606999430805E-2</v>
      </c>
      <c r="M22" s="32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VLOOKUP(C23,RA!B26:D53,3,0)</f>
        <v>255841.72</v>
      </c>
      <c r="F23" s="25">
        <f>VLOOKUP(C23,RA!B27:I57,8,0)</f>
        <v>66712.556899999996</v>
      </c>
      <c r="G23" s="16">
        <f t="shared" si="0"/>
        <v>189129.16310000001</v>
      </c>
      <c r="H23" s="27">
        <f>RA!J27</f>
        <v>26.0757146645199</v>
      </c>
      <c r="I23" s="20">
        <f>VLOOKUP(B23,RMS!B:D,3,FALSE)</f>
        <v>255841.49568935001</v>
      </c>
      <c r="J23" s="21">
        <f>VLOOKUP(B23,RMS!B:E,4,FALSE)</f>
        <v>189129.182611667</v>
      </c>
      <c r="K23" s="22">
        <f t="shared" si="1"/>
        <v>0.22431064999545924</v>
      </c>
      <c r="L23" s="22">
        <f t="shared" si="2"/>
        <v>-1.9511666992912069E-2</v>
      </c>
      <c r="M23" s="32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VLOOKUP(C24,RA!B28:D54,3,0)</f>
        <v>1270204.1832999999</v>
      </c>
      <c r="F24" s="25">
        <f>VLOOKUP(C24,RA!B28:I58,8,0)</f>
        <v>58384.3796</v>
      </c>
      <c r="G24" s="16">
        <f t="shared" si="0"/>
        <v>1211819.8036999998</v>
      </c>
      <c r="H24" s="27">
        <f>RA!J28</f>
        <v>4.5964562522788199</v>
      </c>
      <c r="I24" s="20">
        <f>VLOOKUP(B24,RMS!B:D,3,FALSE)</f>
        <v>1270204.1830734501</v>
      </c>
      <c r="J24" s="21">
        <f>VLOOKUP(B24,RMS!B:E,4,FALSE)</f>
        <v>1211819.8041920401</v>
      </c>
      <c r="K24" s="22">
        <f t="shared" si="1"/>
        <v>2.2654980421066284E-4</v>
      </c>
      <c r="L24" s="22">
        <f t="shared" si="2"/>
        <v>-4.9204030074179173E-4</v>
      </c>
      <c r="M24" s="32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VLOOKUP(C25,RA!B28:D55,3,0)</f>
        <v>718028.83519999997</v>
      </c>
      <c r="F25" s="25">
        <f>VLOOKUP(C25,RA!B29:I59,8,0)</f>
        <v>106874.4604</v>
      </c>
      <c r="G25" s="16">
        <f t="shared" si="0"/>
        <v>611154.37479999999</v>
      </c>
      <c r="H25" s="27">
        <f>RA!J29</f>
        <v>14.8844245747082</v>
      </c>
      <c r="I25" s="20">
        <f>VLOOKUP(B25,RMS!B:D,3,FALSE)</f>
        <v>718029.05446371704</v>
      </c>
      <c r="J25" s="21">
        <f>VLOOKUP(B25,RMS!B:E,4,FALSE)</f>
        <v>611154.33775531605</v>
      </c>
      <c r="K25" s="22">
        <f t="shared" si="1"/>
        <v>-0.21926371706649661</v>
      </c>
      <c r="L25" s="22">
        <f t="shared" si="2"/>
        <v>3.7044683936983347E-2</v>
      </c>
      <c r="M25" s="32"/>
    </row>
    <row r="26" spans="1:13" x14ac:dyDescent="0.15">
      <c r="A26" s="42"/>
      <c r="B26" s="12">
        <v>37</v>
      </c>
      <c r="C26" s="39" t="s">
        <v>73</v>
      </c>
      <c r="D26" s="39"/>
      <c r="E26" s="15">
        <f>VLOOKUP(C26,RA!B30:D56,3,0)</f>
        <v>785631.65060000005</v>
      </c>
      <c r="F26" s="25">
        <f>VLOOKUP(C26,RA!B30:I60,8,0)</f>
        <v>95331.522400000002</v>
      </c>
      <c r="G26" s="16">
        <f t="shared" si="0"/>
        <v>690300.12820000004</v>
      </c>
      <c r="H26" s="27">
        <f>RA!J30</f>
        <v>12.134379047381</v>
      </c>
      <c r="I26" s="20">
        <f>VLOOKUP(B26,RMS!B:D,3,FALSE)</f>
        <v>785631.65962520195</v>
      </c>
      <c r="J26" s="21">
        <f>VLOOKUP(B26,RMS!B:E,4,FALSE)</f>
        <v>690300.156316265</v>
      </c>
      <c r="K26" s="22">
        <f t="shared" si="1"/>
        <v>-9.0252018999308348E-3</v>
      </c>
      <c r="L26" s="22">
        <f t="shared" si="2"/>
        <v>-2.8116264962591231E-2</v>
      </c>
      <c r="M26" s="32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VLOOKUP(C27,RA!B30:D57,3,0)</f>
        <v>747083.71180000005</v>
      </c>
      <c r="F27" s="25">
        <f>VLOOKUP(C27,RA!B31:I61,8,0)</f>
        <v>18860.935700000002</v>
      </c>
      <c r="G27" s="16">
        <f t="shared" si="0"/>
        <v>728222.77610000002</v>
      </c>
      <c r="H27" s="27">
        <f>RA!J31</f>
        <v>2.5246080729771299</v>
      </c>
      <c r="I27" s="20">
        <f>VLOOKUP(B27,RMS!B:D,3,FALSE)</f>
        <v>747083.69250265497</v>
      </c>
      <c r="J27" s="21">
        <f>VLOOKUP(B27,RMS!B:E,4,FALSE)</f>
        <v>728222.66898849502</v>
      </c>
      <c r="K27" s="22">
        <f t="shared" si="1"/>
        <v>1.9297345075756311E-2</v>
      </c>
      <c r="L27" s="22">
        <f t="shared" si="2"/>
        <v>0.10711150499992073</v>
      </c>
      <c r="M27" s="32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VLOOKUP(C28,RA!B32:D58,3,0)</f>
        <v>106127.99490000001</v>
      </c>
      <c r="F28" s="25">
        <f>VLOOKUP(C28,RA!B32:I62,8,0)</f>
        <v>27898.245599999998</v>
      </c>
      <c r="G28" s="16">
        <f t="shared" si="0"/>
        <v>78229.74930000001</v>
      </c>
      <c r="H28" s="27">
        <f>RA!J32</f>
        <v>26.287357663062799</v>
      </c>
      <c r="I28" s="20">
        <f>VLOOKUP(B28,RMS!B:D,3,FALSE)</f>
        <v>106127.948485364</v>
      </c>
      <c r="J28" s="21">
        <f>VLOOKUP(B28,RMS!B:E,4,FALSE)</f>
        <v>78229.743405163696</v>
      </c>
      <c r="K28" s="22">
        <f t="shared" si="1"/>
        <v>4.6414636002737097E-2</v>
      </c>
      <c r="L28" s="22">
        <f t="shared" si="2"/>
        <v>5.8948363148374483E-3</v>
      </c>
      <c r="M28" s="32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39" t="s">
        <v>32</v>
      </c>
      <c r="D30" s="39"/>
      <c r="E30" s="15">
        <f>VLOOKUP(C30,RA!B34:D61,3,0)</f>
        <v>250200.6391</v>
      </c>
      <c r="F30" s="25">
        <f>VLOOKUP(C30,RA!B34:I65,8,0)</f>
        <v>22140.7363</v>
      </c>
      <c r="G30" s="16">
        <f t="shared" si="0"/>
        <v>228059.90280000001</v>
      </c>
      <c r="H30" s="27">
        <f>RA!J34</f>
        <v>0</v>
      </c>
      <c r="I30" s="20">
        <f>VLOOKUP(B30,RMS!B:D,3,FALSE)</f>
        <v>250200.6385</v>
      </c>
      <c r="J30" s="21">
        <f>VLOOKUP(B30,RMS!B:E,4,FALSE)</f>
        <v>228059.8928</v>
      </c>
      <c r="K30" s="22">
        <f t="shared" si="1"/>
        <v>5.9999999939464033E-4</v>
      </c>
      <c r="L30" s="22">
        <f t="shared" si="2"/>
        <v>1.0000000009313226E-2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VLOOKUP(C31,RA!B35:D62,3,0)</f>
        <v>464578.69</v>
      </c>
      <c r="F31" s="25">
        <f>VLOOKUP(C31,RA!B35:I66,8,0)</f>
        <v>-8031.97</v>
      </c>
      <c r="G31" s="16">
        <f t="shared" si="0"/>
        <v>472610.66</v>
      </c>
      <c r="H31" s="27">
        <f>RA!J35</f>
        <v>8.8491925438890693</v>
      </c>
      <c r="I31" s="20">
        <f>VLOOKUP(B31,RMS!B:D,3,FALSE)</f>
        <v>464578.69</v>
      </c>
      <c r="J31" s="21">
        <f>VLOOKUP(B31,RMS!B:E,4,FALSE)</f>
        <v>472610.66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39" t="s">
        <v>36</v>
      </c>
      <c r="D32" s="39"/>
      <c r="E32" s="15">
        <f>VLOOKUP(C32,RA!B34:D62,3,0)</f>
        <v>1025272.76</v>
      </c>
      <c r="F32" s="25">
        <f>VLOOKUP(C32,RA!B34:I66,8,0)</f>
        <v>-211560.01</v>
      </c>
      <c r="G32" s="16">
        <f t="shared" si="0"/>
        <v>1236832.77</v>
      </c>
      <c r="H32" s="27">
        <f>RA!J35</f>
        <v>8.8491925438890693</v>
      </c>
      <c r="I32" s="20">
        <f>VLOOKUP(B32,RMS!B:D,3,FALSE)</f>
        <v>1025272.76</v>
      </c>
      <c r="J32" s="21">
        <f>VLOOKUP(B32,RMS!B:E,4,FALSE)</f>
        <v>1236832.77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39" t="s">
        <v>37</v>
      </c>
      <c r="D33" s="39"/>
      <c r="E33" s="15">
        <f>VLOOKUP(C33,RA!B34:D63,3,0)</f>
        <v>632556.47</v>
      </c>
      <c r="F33" s="25">
        <f>VLOOKUP(C33,RA!B34:I67,8,0)</f>
        <v>-41252.06</v>
      </c>
      <c r="G33" s="16">
        <f t="shared" si="0"/>
        <v>673808.53</v>
      </c>
      <c r="H33" s="27">
        <f>RA!J34</f>
        <v>0</v>
      </c>
      <c r="I33" s="20">
        <f>VLOOKUP(B33,RMS!B:D,3,FALSE)</f>
        <v>632556.47</v>
      </c>
      <c r="J33" s="21">
        <f>VLOOKUP(B33,RMS!B:E,4,FALSE)</f>
        <v>673808.53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39" t="s">
        <v>38</v>
      </c>
      <c r="D34" s="39"/>
      <c r="E34" s="15">
        <f>VLOOKUP(C34,RA!B35:D64,3,0)</f>
        <v>358736.59</v>
      </c>
      <c r="F34" s="25">
        <f>VLOOKUP(C34,RA!B35:I68,8,0)</f>
        <v>-93054.22</v>
      </c>
      <c r="G34" s="16">
        <f t="shared" si="0"/>
        <v>451790.81000000006</v>
      </c>
      <c r="H34" s="27">
        <f>RA!J35</f>
        <v>8.8491925438890693</v>
      </c>
      <c r="I34" s="20">
        <f>VLOOKUP(B34,RMS!B:D,3,FALSE)</f>
        <v>358736.59</v>
      </c>
      <c r="J34" s="21">
        <f>VLOOKUP(B34,RMS!B:E,4,FALSE)</f>
        <v>451790.81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39" t="s">
        <v>71</v>
      </c>
      <c r="D35" s="39"/>
      <c r="E35" s="15">
        <f>VLOOKUP(C35,RA!B36:D65,3,0)</f>
        <v>3.58</v>
      </c>
      <c r="F35" s="25">
        <f>VLOOKUP(C35,RA!B36:I69,8,0)</f>
        <v>-52.29</v>
      </c>
      <c r="G35" s="16">
        <f t="shared" si="0"/>
        <v>55.87</v>
      </c>
      <c r="H35" s="27">
        <f>RA!J36</f>
        <v>-1.7288718085627199</v>
      </c>
      <c r="I35" s="20">
        <f>VLOOKUP(B35,RMS!B:D,3,FALSE)</f>
        <v>3.58</v>
      </c>
      <c r="J35" s="21">
        <f>VLOOKUP(B35,RMS!B:E,4,FALSE)</f>
        <v>55.87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39" t="s">
        <v>33</v>
      </c>
      <c r="D36" s="39"/>
      <c r="E36" s="15">
        <f>VLOOKUP(C36,RA!B8:D65,3,0)</f>
        <v>87333.332200000004</v>
      </c>
      <c r="F36" s="25">
        <f>VLOOKUP(C36,RA!B8:I69,8,0)</f>
        <v>5133.6954999999998</v>
      </c>
      <c r="G36" s="16">
        <f t="shared" si="0"/>
        <v>82199.636700000003</v>
      </c>
      <c r="H36" s="27">
        <f>RA!J36</f>
        <v>-1.7288718085627199</v>
      </c>
      <c r="I36" s="20">
        <f>VLOOKUP(B36,RMS!B:D,3,FALSE)</f>
        <v>87333.333333333299</v>
      </c>
      <c r="J36" s="21">
        <f>VLOOKUP(B36,RMS!B:E,4,FALSE)</f>
        <v>82199.636752136794</v>
      </c>
      <c r="K36" s="22">
        <f t="shared" si="1"/>
        <v>-1.1333332950016484E-3</v>
      </c>
      <c r="L36" s="22">
        <f t="shared" si="2"/>
        <v>-5.2136791055090725E-5</v>
      </c>
      <c r="M36" s="32"/>
    </row>
    <row r="37" spans="1:13" x14ac:dyDescent="0.15">
      <c r="A37" s="42"/>
      <c r="B37" s="12">
        <v>76</v>
      </c>
      <c r="C37" s="39" t="s">
        <v>34</v>
      </c>
      <c r="D37" s="39"/>
      <c r="E37" s="15">
        <f>VLOOKUP(C37,RA!B8:D66,3,0)</f>
        <v>503162.92729999998</v>
      </c>
      <c r="F37" s="25">
        <f>VLOOKUP(C37,RA!B8:I70,8,0)</f>
        <v>20677.0769</v>
      </c>
      <c r="G37" s="16">
        <f t="shared" si="0"/>
        <v>482485.8504</v>
      </c>
      <c r="H37" s="27">
        <f>RA!J37</f>
        <v>-20.6345099815195</v>
      </c>
      <c r="I37" s="20">
        <f>VLOOKUP(B37,RMS!B:D,3,FALSE)</f>
        <v>503162.91764444398</v>
      </c>
      <c r="J37" s="21">
        <f>VLOOKUP(B37,RMS!B:E,4,FALSE)</f>
        <v>482485.84710085503</v>
      </c>
      <c r="K37" s="22">
        <f t="shared" si="1"/>
        <v>9.6555560012347996E-3</v>
      </c>
      <c r="L37" s="22">
        <f t="shared" si="2"/>
        <v>3.2991449697874486E-3</v>
      </c>
      <c r="M37" s="32"/>
    </row>
    <row r="38" spans="1:13" x14ac:dyDescent="0.15">
      <c r="A38" s="42"/>
      <c r="B38" s="12">
        <v>77</v>
      </c>
      <c r="C38" s="39" t="s">
        <v>39</v>
      </c>
      <c r="D38" s="39"/>
      <c r="E38" s="15">
        <f>VLOOKUP(C38,RA!B9:D67,3,0)</f>
        <v>673193.26</v>
      </c>
      <c r="F38" s="25">
        <f>VLOOKUP(C38,RA!B9:I71,8,0)</f>
        <v>-156144.91</v>
      </c>
      <c r="G38" s="16">
        <f t="shared" si="0"/>
        <v>829338.17</v>
      </c>
      <c r="H38" s="27">
        <f>RA!J38</f>
        <v>-6.5214825800453804</v>
      </c>
      <c r="I38" s="20">
        <f>VLOOKUP(B38,RMS!B:D,3,FALSE)</f>
        <v>673193.26</v>
      </c>
      <c r="J38" s="21">
        <f>VLOOKUP(B38,RMS!B:E,4,FALSE)</f>
        <v>829338.17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39" t="s">
        <v>40</v>
      </c>
      <c r="D39" s="39"/>
      <c r="E39" s="15">
        <f>VLOOKUP(C39,RA!B10:D68,3,0)</f>
        <v>306271.15000000002</v>
      </c>
      <c r="F39" s="25">
        <f>VLOOKUP(C39,RA!B10:I72,8,0)</f>
        <v>-7890.86</v>
      </c>
      <c r="G39" s="16">
        <f t="shared" si="0"/>
        <v>314162.01</v>
      </c>
      <c r="H39" s="27">
        <f>RA!J39</f>
        <v>-25.9394281469866</v>
      </c>
      <c r="I39" s="20">
        <f>VLOOKUP(B39,RMS!B:D,3,FALSE)</f>
        <v>306271.15000000002</v>
      </c>
      <c r="J39" s="21">
        <f>VLOOKUP(B39,RMS!B:E,4,FALSE)</f>
        <v>314162.01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VLOOKUP(C40,RA!B8:D69,3,0)</f>
        <v>6249.8328000000001</v>
      </c>
      <c r="F40" s="25">
        <f>VLOOKUP(C40,RA!B8:I73,8,0)</f>
        <v>427.36180000000002</v>
      </c>
      <c r="G40" s="16">
        <f t="shared" si="0"/>
        <v>5822.4710000000005</v>
      </c>
      <c r="H40" s="27">
        <f>RA!J40</f>
        <v>-1460.6145251396599</v>
      </c>
      <c r="I40" s="20">
        <f>VLOOKUP(B40,RMS!B:D,3,FALSE)</f>
        <v>6249.83284169125</v>
      </c>
      <c r="J40" s="21">
        <f>VLOOKUP(B40,RMS!B:E,4,FALSE)</f>
        <v>5822.4714771953704</v>
      </c>
      <c r="K40" s="22">
        <f t="shared" si="1"/>
        <v>-4.1691249862196855E-5</v>
      </c>
      <c r="L40" s="22">
        <f t="shared" si="2"/>
        <v>-4.7719536996737588E-4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20712330.920400001</v>
      </c>
      <c r="E7" s="66">
        <v>18744140.130199999</v>
      </c>
      <c r="F7" s="67">
        <v>110.500299168319</v>
      </c>
      <c r="G7" s="66">
        <v>13852384.3489</v>
      </c>
      <c r="H7" s="67">
        <v>49.521774726419203</v>
      </c>
      <c r="I7" s="66">
        <v>720986.72080000001</v>
      </c>
      <c r="J7" s="67">
        <v>3.4809540440949802</v>
      </c>
      <c r="K7" s="66">
        <v>1530025.8067000001</v>
      </c>
      <c r="L7" s="67">
        <v>11.045216246988501</v>
      </c>
      <c r="M7" s="67">
        <v>-0.52877479736433797</v>
      </c>
      <c r="N7" s="66">
        <v>612609763.61189997</v>
      </c>
      <c r="O7" s="66">
        <v>7216496105.8252001</v>
      </c>
      <c r="P7" s="66">
        <v>931579</v>
      </c>
      <c r="Q7" s="66">
        <v>843834</v>
      </c>
      <c r="R7" s="67">
        <v>10.398372191687001</v>
      </c>
      <c r="S7" s="66">
        <v>22.233574308137001</v>
      </c>
      <c r="T7" s="66">
        <v>17.999523320700501</v>
      </c>
      <c r="U7" s="68">
        <v>19.0435011876923</v>
      </c>
      <c r="V7" s="56"/>
      <c r="W7" s="56"/>
    </row>
    <row r="8" spans="1:23" ht="14.25" thickBot="1" x14ac:dyDescent="0.2">
      <c r="A8" s="53">
        <v>42335</v>
      </c>
      <c r="B8" s="43" t="s">
        <v>6</v>
      </c>
      <c r="C8" s="44"/>
      <c r="D8" s="69">
        <v>579220.03949999996</v>
      </c>
      <c r="E8" s="69">
        <v>823602.03670000006</v>
      </c>
      <c r="F8" s="70">
        <v>70.327659924301898</v>
      </c>
      <c r="G8" s="69">
        <v>510970.11420000001</v>
      </c>
      <c r="H8" s="70">
        <v>13.3569309443577</v>
      </c>
      <c r="I8" s="69">
        <v>138498.07579999999</v>
      </c>
      <c r="J8" s="70">
        <v>23.911133309468301</v>
      </c>
      <c r="K8" s="69">
        <v>143589.0037</v>
      </c>
      <c r="L8" s="70">
        <v>28.101252834485202</v>
      </c>
      <c r="M8" s="70">
        <v>-3.5454859138353001E-2</v>
      </c>
      <c r="N8" s="69">
        <v>21334693.841899998</v>
      </c>
      <c r="O8" s="69">
        <v>257392173.0483</v>
      </c>
      <c r="P8" s="69">
        <v>23531</v>
      </c>
      <c r="Q8" s="69">
        <v>22325</v>
      </c>
      <c r="R8" s="70">
        <v>5.4020156774916099</v>
      </c>
      <c r="S8" s="69">
        <v>24.615190153414598</v>
      </c>
      <c r="T8" s="69">
        <v>24.818714418812998</v>
      </c>
      <c r="U8" s="71">
        <v>-0.82682386010378695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83640.672999999995</v>
      </c>
      <c r="E9" s="69">
        <v>105825.39780000001</v>
      </c>
      <c r="F9" s="70">
        <v>79.036483432902301</v>
      </c>
      <c r="G9" s="69">
        <v>69653.176800000001</v>
      </c>
      <c r="H9" s="70">
        <v>20.081634237822701</v>
      </c>
      <c r="I9" s="69">
        <v>19451.160100000001</v>
      </c>
      <c r="J9" s="70">
        <v>23.255623612689</v>
      </c>
      <c r="K9" s="69">
        <v>15781.227500000001</v>
      </c>
      <c r="L9" s="70">
        <v>22.656866815010801</v>
      </c>
      <c r="M9" s="70">
        <v>0.232550516111627</v>
      </c>
      <c r="N9" s="69">
        <v>2349993.3509999998</v>
      </c>
      <c r="O9" s="69">
        <v>41021785.539300002</v>
      </c>
      <c r="P9" s="69">
        <v>4685</v>
      </c>
      <c r="Q9" s="69">
        <v>3761</v>
      </c>
      <c r="R9" s="70">
        <v>24.567934060090401</v>
      </c>
      <c r="S9" s="69">
        <v>17.852865101387401</v>
      </c>
      <c r="T9" s="69">
        <v>17.036098936453101</v>
      </c>
      <c r="U9" s="71">
        <v>4.57498648141841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99815.938999999998</v>
      </c>
      <c r="E10" s="69">
        <v>123013.33960000001</v>
      </c>
      <c r="F10" s="70">
        <v>81.142369863764003</v>
      </c>
      <c r="G10" s="69">
        <v>90979.125899999999</v>
      </c>
      <c r="H10" s="70">
        <v>9.7130116524893904</v>
      </c>
      <c r="I10" s="69">
        <v>30628.862700000001</v>
      </c>
      <c r="J10" s="70">
        <v>30.6853424481635</v>
      </c>
      <c r="K10" s="69">
        <v>25195.739099999999</v>
      </c>
      <c r="L10" s="70">
        <v>27.693977987537501</v>
      </c>
      <c r="M10" s="70">
        <v>0.215636603412837</v>
      </c>
      <c r="N10" s="69">
        <v>3449097.1079000002</v>
      </c>
      <c r="O10" s="69">
        <v>62582081.889600001</v>
      </c>
      <c r="P10" s="69">
        <v>82449</v>
      </c>
      <c r="Q10" s="69">
        <v>74218</v>
      </c>
      <c r="R10" s="70">
        <v>11.0903015440998</v>
      </c>
      <c r="S10" s="69">
        <v>1.2106385644458999</v>
      </c>
      <c r="T10" s="69">
        <v>1.18454222021612</v>
      </c>
      <c r="U10" s="71">
        <v>2.15558507684944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94514.666200000007</v>
      </c>
      <c r="E11" s="69">
        <v>77779.680500000002</v>
      </c>
      <c r="F11" s="70">
        <v>121.515883830353</v>
      </c>
      <c r="G11" s="69">
        <v>55841.637499999997</v>
      </c>
      <c r="H11" s="70">
        <v>69.254825666600496</v>
      </c>
      <c r="I11" s="69">
        <v>19429.814600000002</v>
      </c>
      <c r="J11" s="70">
        <v>20.557459896102301</v>
      </c>
      <c r="K11" s="69">
        <v>11203.025299999999</v>
      </c>
      <c r="L11" s="70">
        <v>20.062136071851398</v>
      </c>
      <c r="M11" s="70">
        <v>0.734336402864323</v>
      </c>
      <c r="N11" s="69">
        <v>2240838.6134000001</v>
      </c>
      <c r="O11" s="69">
        <v>21579286.082899999</v>
      </c>
      <c r="P11" s="69">
        <v>4319</v>
      </c>
      <c r="Q11" s="69">
        <v>4236</v>
      </c>
      <c r="R11" s="70">
        <v>1.9593956562795201</v>
      </c>
      <c r="S11" s="69">
        <v>21.8834605695763</v>
      </c>
      <c r="T11" s="69">
        <v>21.784992351274798</v>
      </c>
      <c r="U11" s="71">
        <v>0.44996639351638101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373119.40870000003</v>
      </c>
      <c r="E12" s="69">
        <v>339153.15830000001</v>
      </c>
      <c r="F12" s="70">
        <v>110.015018161781</v>
      </c>
      <c r="G12" s="69">
        <v>178734.16990000001</v>
      </c>
      <c r="H12" s="70">
        <v>108.756618227369</v>
      </c>
      <c r="I12" s="69">
        <v>30986.7556</v>
      </c>
      <c r="J12" s="70">
        <v>8.3047825649065494</v>
      </c>
      <c r="K12" s="69">
        <v>32442.752199999999</v>
      </c>
      <c r="L12" s="70">
        <v>18.151398928448501</v>
      </c>
      <c r="M12" s="70">
        <v>-4.4878948340271001E-2</v>
      </c>
      <c r="N12" s="69">
        <v>15267749.7991</v>
      </c>
      <c r="O12" s="69">
        <v>86315827.349399999</v>
      </c>
      <c r="P12" s="69">
        <v>3597</v>
      </c>
      <c r="Q12" s="69">
        <v>3719</v>
      </c>
      <c r="R12" s="70">
        <v>-3.28045173433719</v>
      </c>
      <c r="S12" s="69">
        <v>103.730722463164</v>
      </c>
      <c r="T12" s="69">
        <v>114.28911892982001</v>
      </c>
      <c r="U12" s="71">
        <v>-10.1786589507323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346381.15529999998</v>
      </c>
      <c r="E13" s="69">
        <v>462957.24060000002</v>
      </c>
      <c r="F13" s="70">
        <v>74.819254333528605</v>
      </c>
      <c r="G13" s="69">
        <v>300371.45159999997</v>
      </c>
      <c r="H13" s="70">
        <v>15.3176020740048</v>
      </c>
      <c r="I13" s="69">
        <v>103015.2194</v>
      </c>
      <c r="J13" s="70">
        <v>29.740422602026001</v>
      </c>
      <c r="K13" s="69">
        <v>85408.257800000007</v>
      </c>
      <c r="L13" s="70">
        <v>28.4342128205103</v>
      </c>
      <c r="M13" s="70">
        <v>0.206150576695173</v>
      </c>
      <c r="N13" s="69">
        <v>16256456.5856</v>
      </c>
      <c r="O13" s="69">
        <v>124592761.7087</v>
      </c>
      <c r="P13" s="69">
        <v>10105</v>
      </c>
      <c r="Q13" s="69">
        <v>9866</v>
      </c>
      <c r="R13" s="70">
        <v>2.4224609770930399</v>
      </c>
      <c r="S13" s="69">
        <v>34.2781944878773</v>
      </c>
      <c r="T13" s="69">
        <v>34.233448520170299</v>
      </c>
      <c r="U13" s="71">
        <v>0.13053770297858999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209540.1594</v>
      </c>
      <c r="E14" s="69">
        <v>217003.52179999999</v>
      </c>
      <c r="F14" s="70">
        <v>96.560718306277806</v>
      </c>
      <c r="G14" s="69">
        <v>189082.69390000001</v>
      </c>
      <c r="H14" s="70">
        <v>10.819322000362099</v>
      </c>
      <c r="I14" s="69">
        <v>40541.885699999999</v>
      </c>
      <c r="J14" s="70">
        <v>19.3480265625874</v>
      </c>
      <c r="K14" s="69">
        <v>34170.849800000004</v>
      </c>
      <c r="L14" s="70">
        <v>18.0719076374446</v>
      </c>
      <c r="M14" s="70">
        <v>0.186446516176487</v>
      </c>
      <c r="N14" s="69">
        <v>5756155.8650000002</v>
      </c>
      <c r="O14" s="69">
        <v>61092340.686899997</v>
      </c>
      <c r="P14" s="69">
        <v>3542</v>
      </c>
      <c r="Q14" s="69">
        <v>3313</v>
      </c>
      <c r="R14" s="70">
        <v>6.9121642016299401</v>
      </c>
      <c r="S14" s="69">
        <v>59.158712422360303</v>
      </c>
      <c r="T14" s="69">
        <v>60.7299775731965</v>
      </c>
      <c r="U14" s="71">
        <v>-2.6560164792267398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140729.611</v>
      </c>
      <c r="E15" s="69">
        <v>183957.44260000001</v>
      </c>
      <c r="F15" s="70">
        <v>76.501178213270094</v>
      </c>
      <c r="G15" s="69">
        <v>114743.064</v>
      </c>
      <c r="H15" s="70">
        <v>22.647597243873498</v>
      </c>
      <c r="I15" s="69">
        <v>4858.6692999999996</v>
      </c>
      <c r="J15" s="70">
        <v>3.4524854190068099</v>
      </c>
      <c r="K15" s="69">
        <v>237.26130000000001</v>
      </c>
      <c r="L15" s="70">
        <v>0.20677615860074999</v>
      </c>
      <c r="M15" s="70">
        <v>19.478136552400201</v>
      </c>
      <c r="N15" s="69">
        <v>6819059.3870000001</v>
      </c>
      <c r="O15" s="69">
        <v>49182962.752099998</v>
      </c>
      <c r="P15" s="69">
        <v>4729</v>
      </c>
      <c r="Q15" s="69">
        <v>4777</v>
      </c>
      <c r="R15" s="70">
        <v>-1.00481473728281</v>
      </c>
      <c r="S15" s="69">
        <v>29.758851977162202</v>
      </c>
      <c r="T15" s="69">
        <v>29.953514444211901</v>
      </c>
      <c r="U15" s="71">
        <v>-0.65413298604075898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660047.50560000003</v>
      </c>
      <c r="E16" s="69">
        <v>860423.4584</v>
      </c>
      <c r="F16" s="70">
        <v>76.711937494985406</v>
      </c>
      <c r="G16" s="69">
        <v>553527.26670000004</v>
      </c>
      <c r="H16" s="70">
        <v>19.2439009436787</v>
      </c>
      <c r="I16" s="69">
        <v>-33099.4401</v>
      </c>
      <c r="J16" s="70">
        <v>-5.0147057324172097</v>
      </c>
      <c r="K16" s="69">
        <v>41704.410000000003</v>
      </c>
      <c r="L16" s="70">
        <v>7.5343009294974603</v>
      </c>
      <c r="M16" s="70">
        <v>-1.7936676265172</v>
      </c>
      <c r="N16" s="69">
        <v>24336898.519900002</v>
      </c>
      <c r="O16" s="69">
        <v>356503362.8603</v>
      </c>
      <c r="P16" s="69">
        <v>31309</v>
      </c>
      <c r="Q16" s="69">
        <v>26092</v>
      </c>
      <c r="R16" s="70">
        <v>19.994634370688299</v>
      </c>
      <c r="S16" s="69">
        <v>21.081717895812702</v>
      </c>
      <c r="T16" s="69">
        <v>19.895876881802899</v>
      </c>
      <c r="U16" s="71">
        <v>5.6249733530747399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538710.72770000005</v>
      </c>
      <c r="E17" s="69">
        <v>617218.5625</v>
      </c>
      <c r="F17" s="70">
        <v>87.280383389311993</v>
      </c>
      <c r="G17" s="69">
        <v>563140.9584</v>
      </c>
      <c r="H17" s="70">
        <v>-4.3382088153224201</v>
      </c>
      <c r="I17" s="69">
        <v>34610.937700000002</v>
      </c>
      <c r="J17" s="70">
        <v>6.4247723166326702</v>
      </c>
      <c r="K17" s="69">
        <v>53292.934099999999</v>
      </c>
      <c r="L17" s="70">
        <v>9.4635158933238106</v>
      </c>
      <c r="M17" s="70">
        <v>-0.35055297133658803</v>
      </c>
      <c r="N17" s="69">
        <v>16385353.148499999</v>
      </c>
      <c r="O17" s="69">
        <v>338232536.9339</v>
      </c>
      <c r="P17" s="69">
        <v>9020</v>
      </c>
      <c r="Q17" s="69">
        <v>8370</v>
      </c>
      <c r="R17" s="70">
        <v>7.7658303464755098</v>
      </c>
      <c r="S17" s="69">
        <v>59.724027461197302</v>
      </c>
      <c r="T17" s="69">
        <v>50.411638470728803</v>
      </c>
      <c r="U17" s="71">
        <v>15.5923660649289</v>
      </c>
    </row>
    <row r="18" spans="1:21" ht="12" thickBot="1" x14ac:dyDescent="0.2">
      <c r="A18" s="54"/>
      <c r="B18" s="43" t="s">
        <v>16</v>
      </c>
      <c r="C18" s="44"/>
      <c r="D18" s="69">
        <v>1836153.6694</v>
      </c>
      <c r="E18" s="69">
        <v>1825688.7720000001</v>
      </c>
      <c r="F18" s="70">
        <v>100.573202703577</v>
      </c>
      <c r="G18" s="69">
        <v>1255793.379</v>
      </c>
      <c r="H18" s="70">
        <v>46.2146321285868</v>
      </c>
      <c r="I18" s="69">
        <v>97604.917799999996</v>
      </c>
      <c r="J18" s="70">
        <v>5.3157270781096599</v>
      </c>
      <c r="K18" s="69">
        <v>198069.0704</v>
      </c>
      <c r="L18" s="70">
        <v>15.7724251228115</v>
      </c>
      <c r="M18" s="70">
        <v>-0.50721777204847196</v>
      </c>
      <c r="N18" s="69">
        <v>51270024.218800001</v>
      </c>
      <c r="O18" s="69">
        <v>734856218.35010004</v>
      </c>
      <c r="P18" s="69">
        <v>75244</v>
      </c>
      <c r="Q18" s="69">
        <v>63435</v>
      </c>
      <c r="R18" s="70">
        <v>18.6159060455585</v>
      </c>
      <c r="S18" s="69">
        <v>24.4026589415767</v>
      </c>
      <c r="T18" s="69">
        <v>21.937898401513401</v>
      </c>
      <c r="U18" s="71">
        <v>10.100376954676699</v>
      </c>
    </row>
    <row r="19" spans="1:21" ht="12" thickBot="1" x14ac:dyDescent="0.2">
      <c r="A19" s="54"/>
      <c r="B19" s="43" t="s">
        <v>17</v>
      </c>
      <c r="C19" s="44"/>
      <c r="D19" s="69">
        <v>586110.49860000005</v>
      </c>
      <c r="E19" s="69">
        <v>927382.45149999997</v>
      </c>
      <c r="F19" s="70">
        <v>63.200516426851998</v>
      </c>
      <c r="G19" s="69">
        <v>621943.58360000001</v>
      </c>
      <c r="H19" s="70">
        <v>-5.7614687159544404</v>
      </c>
      <c r="I19" s="69">
        <v>1274.7753</v>
      </c>
      <c r="J19" s="70">
        <v>0.21749743487703499</v>
      </c>
      <c r="K19" s="69">
        <v>32071.124100000001</v>
      </c>
      <c r="L19" s="70">
        <v>5.1565969881645097</v>
      </c>
      <c r="M19" s="70">
        <v>-0.96025161774731804</v>
      </c>
      <c r="N19" s="69">
        <v>20490402.753199998</v>
      </c>
      <c r="O19" s="69">
        <v>233514154.06459999</v>
      </c>
      <c r="P19" s="69">
        <v>15122</v>
      </c>
      <c r="Q19" s="69">
        <v>12665</v>
      </c>
      <c r="R19" s="70">
        <v>19.399921042242401</v>
      </c>
      <c r="S19" s="69">
        <v>38.758795040338597</v>
      </c>
      <c r="T19" s="69">
        <v>41.443602881958199</v>
      </c>
      <c r="U19" s="71">
        <v>-6.9269641608448502</v>
      </c>
    </row>
    <row r="20" spans="1:21" ht="12" thickBot="1" x14ac:dyDescent="0.2">
      <c r="A20" s="54"/>
      <c r="B20" s="43" t="s">
        <v>18</v>
      </c>
      <c r="C20" s="44"/>
      <c r="D20" s="69">
        <v>1106716.905</v>
      </c>
      <c r="E20" s="69">
        <v>1099433.9993</v>
      </c>
      <c r="F20" s="70">
        <v>100.66242318362301</v>
      </c>
      <c r="G20" s="69">
        <v>965341.98629999999</v>
      </c>
      <c r="H20" s="70">
        <v>14.645060580226801</v>
      </c>
      <c r="I20" s="69">
        <v>46030.048900000002</v>
      </c>
      <c r="J20" s="70">
        <v>4.1591529588137996</v>
      </c>
      <c r="K20" s="69">
        <v>61262.797100000003</v>
      </c>
      <c r="L20" s="70">
        <v>6.3462273442399804</v>
      </c>
      <c r="M20" s="70">
        <v>-0.248645979633209</v>
      </c>
      <c r="N20" s="69">
        <v>48222122.022</v>
      </c>
      <c r="O20" s="69">
        <v>407955025.85680002</v>
      </c>
      <c r="P20" s="69">
        <v>45139</v>
      </c>
      <c r="Q20" s="69">
        <v>42636</v>
      </c>
      <c r="R20" s="70">
        <v>5.87062576226662</v>
      </c>
      <c r="S20" s="69">
        <v>24.517975697290598</v>
      </c>
      <c r="T20" s="69">
        <v>25.628696247302798</v>
      </c>
      <c r="U20" s="71">
        <v>-4.5302294272805703</v>
      </c>
    </row>
    <row r="21" spans="1:21" ht="12" thickBot="1" x14ac:dyDescent="0.2">
      <c r="A21" s="54"/>
      <c r="B21" s="43" t="s">
        <v>19</v>
      </c>
      <c r="C21" s="44"/>
      <c r="D21" s="69">
        <v>366145.27549999999</v>
      </c>
      <c r="E21" s="69">
        <v>374786.20649999997</v>
      </c>
      <c r="F21" s="70">
        <v>97.694437295146301</v>
      </c>
      <c r="G21" s="69">
        <v>304451.0171</v>
      </c>
      <c r="H21" s="70">
        <v>20.264099948707301</v>
      </c>
      <c r="I21" s="69">
        <v>18769.379199999999</v>
      </c>
      <c r="J21" s="70">
        <v>5.1262109484736502</v>
      </c>
      <c r="K21" s="69">
        <v>28708.868999999999</v>
      </c>
      <c r="L21" s="70">
        <v>9.4297168961568207</v>
      </c>
      <c r="M21" s="70">
        <v>-0.34621669700746499</v>
      </c>
      <c r="N21" s="69">
        <v>13816308.9508</v>
      </c>
      <c r="O21" s="69">
        <v>143811535.5961</v>
      </c>
      <c r="P21" s="69">
        <v>31847</v>
      </c>
      <c r="Q21" s="69">
        <v>28375</v>
      </c>
      <c r="R21" s="70">
        <v>12.2361233480176</v>
      </c>
      <c r="S21" s="69">
        <v>11.4970099381417</v>
      </c>
      <c r="T21" s="69">
        <v>11.6612935118943</v>
      </c>
      <c r="U21" s="71">
        <v>-1.42892434325482</v>
      </c>
    </row>
    <row r="22" spans="1:21" ht="12" thickBot="1" x14ac:dyDescent="0.2">
      <c r="A22" s="54"/>
      <c r="B22" s="43" t="s">
        <v>20</v>
      </c>
      <c r="C22" s="44"/>
      <c r="D22" s="69">
        <v>1027293.3191</v>
      </c>
      <c r="E22" s="69">
        <v>1073559.5352</v>
      </c>
      <c r="F22" s="70">
        <v>95.690391209521394</v>
      </c>
      <c r="G22" s="69">
        <v>830756.06099999999</v>
      </c>
      <c r="H22" s="70">
        <v>23.657637581773798</v>
      </c>
      <c r="I22" s="69">
        <v>108090.9759</v>
      </c>
      <c r="J22" s="70">
        <v>10.5219194839792</v>
      </c>
      <c r="K22" s="69">
        <v>65630.145999999993</v>
      </c>
      <c r="L22" s="70">
        <v>7.9000502170275499</v>
      </c>
      <c r="M22" s="70">
        <v>0.64697143748545105</v>
      </c>
      <c r="N22" s="69">
        <v>31217697.032900002</v>
      </c>
      <c r="O22" s="69">
        <v>466666506.43660003</v>
      </c>
      <c r="P22" s="69">
        <v>62480</v>
      </c>
      <c r="Q22" s="69">
        <v>54279</v>
      </c>
      <c r="R22" s="70">
        <v>15.108974004679499</v>
      </c>
      <c r="S22" s="69">
        <v>16.441954531049898</v>
      </c>
      <c r="T22" s="69">
        <v>16.632481595091999</v>
      </c>
      <c r="U22" s="71">
        <v>-1.1587859805979099</v>
      </c>
    </row>
    <row r="23" spans="1:21" ht="12" thickBot="1" x14ac:dyDescent="0.2">
      <c r="A23" s="54"/>
      <c r="B23" s="43" t="s">
        <v>21</v>
      </c>
      <c r="C23" s="44"/>
      <c r="D23" s="69">
        <v>3179578.2355</v>
      </c>
      <c r="E23" s="69">
        <v>2940648.1044999999</v>
      </c>
      <c r="F23" s="70">
        <v>108.12508408042299</v>
      </c>
      <c r="G23" s="69">
        <v>2008113.1158</v>
      </c>
      <c r="H23" s="70">
        <v>58.336610148243899</v>
      </c>
      <c r="I23" s="69">
        <v>-37266.308100000002</v>
      </c>
      <c r="J23" s="70">
        <v>-1.1720519307850801</v>
      </c>
      <c r="K23" s="69">
        <v>213510.2261</v>
      </c>
      <c r="L23" s="70">
        <v>10.632380438137901</v>
      </c>
      <c r="M23" s="70">
        <v>-1.1745410923903301</v>
      </c>
      <c r="N23" s="69">
        <v>90942560.850500003</v>
      </c>
      <c r="O23" s="69">
        <v>1047250748.7197</v>
      </c>
      <c r="P23" s="69">
        <v>88761</v>
      </c>
      <c r="Q23" s="69">
        <v>76661</v>
      </c>
      <c r="R23" s="70">
        <v>15.7837753225238</v>
      </c>
      <c r="S23" s="69">
        <v>35.821793755140199</v>
      </c>
      <c r="T23" s="69">
        <v>30.0599783201367</v>
      </c>
      <c r="U23" s="71">
        <v>16.0846647557305</v>
      </c>
    </row>
    <row r="24" spans="1:21" ht="12" thickBot="1" x14ac:dyDescent="0.2">
      <c r="A24" s="54"/>
      <c r="B24" s="43" t="s">
        <v>22</v>
      </c>
      <c r="C24" s="44"/>
      <c r="D24" s="69">
        <v>300461.37349999999</v>
      </c>
      <c r="E24" s="69">
        <v>347084.40950000001</v>
      </c>
      <c r="F24" s="70">
        <v>86.567234158640602</v>
      </c>
      <c r="G24" s="69">
        <v>232612.46059999999</v>
      </c>
      <c r="H24" s="70">
        <v>29.168219417390901</v>
      </c>
      <c r="I24" s="69">
        <v>44287.440399999999</v>
      </c>
      <c r="J24" s="70">
        <v>14.7398116051014</v>
      </c>
      <c r="K24" s="69">
        <v>37396.894800000002</v>
      </c>
      <c r="L24" s="70">
        <v>16.076909510151999</v>
      </c>
      <c r="M24" s="70">
        <v>0.184254485214639</v>
      </c>
      <c r="N24" s="69">
        <v>7629534.2385</v>
      </c>
      <c r="O24" s="69">
        <v>96657961.192399994</v>
      </c>
      <c r="P24" s="69">
        <v>26854</v>
      </c>
      <c r="Q24" s="69">
        <v>24812</v>
      </c>
      <c r="R24" s="70">
        <v>8.2298887635015205</v>
      </c>
      <c r="S24" s="69">
        <v>11.1887008825501</v>
      </c>
      <c r="T24" s="69">
        <v>11.038179985490901</v>
      </c>
      <c r="U24" s="71">
        <v>1.3452937802095</v>
      </c>
    </row>
    <row r="25" spans="1:21" ht="12" thickBot="1" x14ac:dyDescent="0.2">
      <c r="A25" s="54"/>
      <c r="B25" s="43" t="s">
        <v>23</v>
      </c>
      <c r="C25" s="44"/>
      <c r="D25" s="69">
        <v>414142.8125</v>
      </c>
      <c r="E25" s="69">
        <v>425093.22830000002</v>
      </c>
      <c r="F25" s="70">
        <v>97.4239966503837</v>
      </c>
      <c r="G25" s="69">
        <v>300792.28970000002</v>
      </c>
      <c r="H25" s="70">
        <v>37.683985488142604</v>
      </c>
      <c r="I25" s="69">
        <v>21678.767199999998</v>
      </c>
      <c r="J25" s="70">
        <v>5.2346114783774</v>
      </c>
      <c r="K25" s="69">
        <v>18551.0085</v>
      </c>
      <c r="L25" s="70">
        <v>6.1673816567911901</v>
      </c>
      <c r="M25" s="70">
        <v>0.168603162464186</v>
      </c>
      <c r="N25" s="69">
        <v>11025543.0583</v>
      </c>
      <c r="O25" s="69">
        <v>109418729.6717</v>
      </c>
      <c r="P25" s="69">
        <v>25299</v>
      </c>
      <c r="Q25" s="69">
        <v>22924</v>
      </c>
      <c r="R25" s="70">
        <v>10.360321060896901</v>
      </c>
      <c r="S25" s="69">
        <v>16.369928159215799</v>
      </c>
      <c r="T25" s="69">
        <v>16.448535168382499</v>
      </c>
      <c r="U25" s="71">
        <v>-0.48019153414826099</v>
      </c>
    </row>
    <row r="26" spans="1:21" ht="12" thickBot="1" x14ac:dyDescent="0.2">
      <c r="A26" s="54"/>
      <c r="B26" s="43" t="s">
        <v>24</v>
      </c>
      <c r="C26" s="44"/>
      <c r="D26" s="69">
        <v>579531.61869999999</v>
      </c>
      <c r="E26" s="69">
        <v>645036.70759999997</v>
      </c>
      <c r="F26" s="70">
        <v>89.844750209065495</v>
      </c>
      <c r="G26" s="69">
        <v>533699.62360000005</v>
      </c>
      <c r="H26" s="70">
        <v>8.58760116614779</v>
      </c>
      <c r="I26" s="69">
        <v>127140.1323</v>
      </c>
      <c r="J26" s="70">
        <v>21.9384289307975</v>
      </c>
      <c r="K26" s="69">
        <v>109339.64380000001</v>
      </c>
      <c r="L26" s="70">
        <v>20.487112781242701</v>
      </c>
      <c r="M26" s="70">
        <v>0.16279994960071401</v>
      </c>
      <c r="N26" s="69">
        <v>16288414.1993</v>
      </c>
      <c r="O26" s="69">
        <v>216185522.28780001</v>
      </c>
      <c r="P26" s="69">
        <v>44962</v>
      </c>
      <c r="Q26" s="69">
        <v>42661</v>
      </c>
      <c r="R26" s="70">
        <v>5.3936850988021803</v>
      </c>
      <c r="S26" s="69">
        <v>12.889364768026301</v>
      </c>
      <c r="T26" s="69">
        <v>12.6037416633459</v>
      </c>
      <c r="U26" s="71">
        <v>2.2159595125195102</v>
      </c>
    </row>
    <row r="27" spans="1:21" ht="12" thickBot="1" x14ac:dyDescent="0.2">
      <c r="A27" s="54"/>
      <c r="B27" s="43" t="s">
        <v>25</v>
      </c>
      <c r="C27" s="44"/>
      <c r="D27" s="69">
        <v>255841.72</v>
      </c>
      <c r="E27" s="69">
        <v>317148.32270000002</v>
      </c>
      <c r="F27" s="70">
        <v>80.669422376863196</v>
      </c>
      <c r="G27" s="69">
        <v>203715.04939999999</v>
      </c>
      <c r="H27" s="70">
        <v>25.588031298388699</v>
      </c>
      <c r="I27" s="69">
        <v>66712.556899999996</v>
      </c>
      <c r="J27" s="70">
        <v>26.0757146645199</v>
      </c>
      <c r="K27" s="69">
        <v>58876.880100000002</v>
      </c>
      <c r="L27" s="70">
        <v>28.901585952245298</v>
      </c>
      <c r="M27" s="70">
        <v>0.133085801874886</v>
      </c>
      <c r="N27" s="69">
        <v>7266960.0979000004</v>
      </c>
      <c r="O27" s="69">
        <v>88109502.759399995</v>
      </c>
      <c r="P27" s="69">
        <v>33381</v>
      </c>
      <c r="Q27" s="69">
        <v>31019</v>
      </c>
      <c r="R27" s="70">
        <v>7.6146877720107096</v>
      </c>
      <c r="S27" s="69">
        <v>7.6642916629220199</v>
      </c>
      <c r="T27" s="69">
        <v>7.6660717012153903</v>
      </c>
      <c r="U27" s="71">
        <v>-2.3225085521935002E-2</v>
      </c>
    </row>
    <row r="28" spans="1:21" ht="12" thickBot="1" x14ac:dyDescent="0.2">
      <c r="A28" s="54"/>
      <c r="B28" s="43" t="s">
        <v>26</v>
      </c>
      <c r="C28" s="44"/>
      <c r="D28" s="69">
        <v>1270204.1832999999</v>
      </c>
      <c r="E28" s="69">
        <v>1191511.0556000001</v>
      </c>
      <c r="F28" s="70">
        <v>106.604481538811</v>
      </c>
      <c r="G28" s="69">
        <v>947211.80290000001</v>
      </c>
      <c r="H28" s="70">
        <v>34.0992774172704</v>
      </c>
      <c r="I28" s="69">
        <v>58384.3796</v>
      </c>
      <c r="J28" s="70">
        <v>4.5964562522788199</v>
      </c>
      <c r="K28" s="69">
        <v>26932.455099999999</v>
      </c>
      <c r="L28" s="70">
        <v>2.84334031919188</v>
      </c>
      <c r="M28" s="70">
        <v>1.16780755349704</v>
      </c>
      <c r="N28" s="69">
        <v>37025793.979099996</v>
      </c>
      <c r="O28" s="69">
        <v>331037402.5747</v>
      </c>
      <c r="P28" s="69">
        <v>51595</v>
      </c>
      <c r="Q28" s="69">
        <v>47487</v>
      </c>
      <c r="R28" s="70">
        <v>8.6507886368901108</v>
      </c>
      <c r="S28" s="69">
        <v>24.618745678844899</v>
      </c>
      <c r="T28" s="69">
        <v>23.787133489165502</v>
      </c>
      <c r="U28" s="71">
        <v>3.3779632826460699</v>
      </c>
    </row>
    <row r="29" spans="1:21" ht="12" thickBot="1" x14ac:dyDescent="0.2">
      <c r="A29" s="54"/>
      <c r="B29" s="43" t="s">
        <v>27</v>
      </c>
      <c r="C29" s="44"/>
      <c r="D29" s="69">
        <v>718028.83519999997</v>
      </c>
      <c r="E29" s="69">
        <v>709461.84640000004</v>
      </c>
      <c r="F29" s="70">
        <v>101.207533406267</v>
      </c>
      <c r="G29" s="69">
        <v>557193.90480000002</v>
      </c>
      <c r="H29" s="70">
        <v>28.8651632787926</v>
      </c>
      <c r="I29" s="69">
        <v>106874.4604</v>
      </c>
      <c r="J29" s="70">
        <v>14.8844245747082</v>
      </c>
      <c r="K29" s="69">
        <v>71218.923899999994</v>
      </c>
      <c r="L29" s="70">
        <v>12.7817126652818</v>
      </c>
      <c r="M29" s="70">
        <v>0.50064694251860198</v>
      </c>
      <c r="N29" s="69">
        <v>20298167.566199999</v>
      </c>
      <c r="O29" s="69">
        <v>233044943.4447</v>
      </c>
      <c r="P29" s="69">
        <v>114977</v>
      </c>
      <c r="Q29" s="69">
        <v>108649</v>
      </c>
      <c r="R29" s="70">
        <v>5.8242597722942602</v>
      </c>
      <c r="S29" s="69">
        <v>6.2449779973385997</v>
      </c>
      <c r="T29" s="69">
        <v>6.05229642150411</v>
      </c>
      <c r="U29" s="71">
        <v>3.0853843827248602</v>
      </c>
    </row>
    <row r="30" spans="1:21" ht="12" thickBot="1" x14ac:dyDescent="0.2">
      <c r="A30" s="54"/>
      <c r="B30" s="43" t="s">
        <v>28</v>
      </c>
      <c r="C30" s="44"/>
      <c r="D30" s="69">
        <v>785631.65060000005</v>
      </c>
      <c r="E30" s="69">
        <v>914584.0503</v>
      </c>
      <c r="F30" s="70">
        <v>85.900432042555195</v>
      </c>
      <c r="G30" s="69">
        <v>707830.13119999995</v>
      </c>
      <c r="H30" s="70">
        <v>10.9915523471855</v>
      </c>
      <c r="I30" s="69">
        <v>95331.522400000002</v>
      </c>
      <c r="J30" s="70">
        <v>12.134379047381</v>
      </c>
      <c r="K30" s="69">
        <v>71522.083700000003</v>
      </c>
      <c r="L30" s="70">
        <v>10.104413551701599</v>
      </c>
      <c r="M30" s="70">
        <v>0.33289632332118402</v>
      </c>
      <c r="N30" s="69">
        <v>25563865.954799999</v>
      </c>
      <c r="O30" s="69">
        <v>406608349.28049999</v>
      </c>
      <c r="P30" s="69">
        <v>67803</v>
      </c>
      <c r="Q30" s="69">
        <v>62865</v>
      </c>
      <c r="R30" s="70">
        <v>7.8549272250059596</v>
      </c>
      <c r="S30" s="69">
        <v>11.5869747739776</v>
      </c>
      <c r="T30" s="69">
        <v>11.718226235584201</v>
      </c>
      <c r="U30" s="71">
        <v>-1.13275004189535</v>
      </c>
    </row>
    <row r="31" spans="1:21" ht="12" thickBot="1" x14ac:dyDescent="0.2">
      <c r="A31" s="54"/>
      <c r="B31" s="43" t="s">
        <v>29</v>
      </c>
      <c r="C31" s="44"/>
      <c r="D31" s="69">
        <v>747083.71180000005</v>
      </c>
      <c r="E31" s="69">
        <v>608672.91509999998</v>
      </c>
      <c r="F31" s="70">
        <v>122.73976601657399</v>
      </c>
      <c r="G31" s="69">
        <v>504413.8175</v>
      </c>
      <c r="H31" s="70">
        <v>48.109287628703797</v>
      </c>
      <c r="I31" s="69">
        <v>18860.935700000002</v>
      </c>
      <c r="J31" s="70">
        <v>2.5246080729771299</v>
      </c>
      <c r="K31" s="69">
        <v>33067.377999999997</v>
      </c>
      <c r="L31" s="70">
        <v>6.5556051108770399</v>
      </c>
      <c r="M31" s="70">
        <v>-0.42962106944191297</v>
      </c>
      <c r="N31" s="69">
        <v>47904698.873899996</v>
      </c>
      <c r="O31" s="69">
        <v>413162105.49629998</v>
      </c>
      <c r="P31" s="69">
        <v>27382</v>
      </c>
      <c r="Q31" s="69">
        <v>25323</v>
      </c>
      <c r="R31" s="70">
        <v>8.1309481499032508</v>
      </c>
      <c r="S31" s="69">
        <v>27.283752530859701</v>
      </c>
      <c r="T31" s="69">
        <v>26.1641423528018</v>
      </c>
      <c r="U31" s="71">
        <v>4.1035784091338998</v>
      </c>
    </row>
    <row r="32" spans="1:21" ht="12" thickBot="1" x14ac:dyDescent="0.2">
      <c r="A32" s="54"/>
      <c r="B32" s="43" t="s">
        <v>30</v>
      </c>
      <c r="C32" s="44"/>
      <c r="D32" s="69">
        <v>106127.99490000001</v>
      </c>
      <c r="E32" s="69">
        <v>135736.5343</v>
      </c>
      <c r="F32" s="70">
        <v>78.186757491126002</v>
      </c>
      <c r="G32" s="69">
        <v>102618.90210000001</v>
      </c>
      <c r="H32" s="70">
        <v>3.419538436087</v>
      </c>
      <c r="I32" s="69">
        <v>27898.245599999998</v>
      </c>
      <c r="J32" s="70">
        <v>26.287357663062799</v>
      </c>
      <c r="K32" s="69">
        <v>28850.549599999998</v>
      </c>
      <c r="L32" s="70">
        <v>28.114264535675598</v>
      </c>
      <c r="M32" s="70">
        <v>-3.3008175345124E-2</v>
      </c>
      <c r="N32" s="69">
        <v>2914615.1538</v>
      </c>
      <c r="O32" s="69">
        <v>41166599.129000001</v>
      </c>
      <c r="P32" s="69">
        <v>22547</v>
      </c>
      <c r="Q32" s="69">
        <v>21799</v>
      </c>
      <c r="R32" s="70">
        <v>3.4313500619294501</v>
      </c>
      <c r="S32" s="69">
        <v>4.7069674413447498</v>
      </c>
      <c r="T32" s="69">
        <v>4.5707849993118996</v>
      </c>
      <c r="U32" s="71">
        <v>2.8932097731686199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41.77</v>
      </c>
      <c r="O33" s="69">
        <v>315.38869999999997</v>
      </c>
      <c r="P33" s="72"/>
      <c r="Q33" s="69">
        <v>1</v>
      </c>
      <c r="R33" s="72"/>
      <c r="S33" s="72"/>
      <c r="T33" s="69">
        <v>2.2124000000000001</v>
      </c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250200.6391</v>
      </c>
      <c r="E35" s="69">
        <v>259430.24710000001</v>
      </c>
      <c r="F35" s="70">
        <v>96.442354697198297</v>
      </c>
      <c r="G35" s="69">
        <v>184988.12590000001</v>
      </c>
      <c r="H35" s="70">
        <v>35.252269778251701</v>
      </c>
      <c r="I35" s="69">
        <v>22140.7363</v>
      </c>
      <c r="J35" s="70">
        <v>8.8491925438890693</v>
      </c>
      <c r="K35" s="69">
        <v>19180.0949</v>
      </c>
      <c r="L35" s="70">
        <v>10.36828434619</v>
      </c>
      <c r="M35" s="70">
        <v>0.15436010173234299</v>
      </c>
      <c r="N35" s="69">
        <v>7036379.6051000003</v>
      </c>
      <c r="O35" s="69">
        <v>65809685.148900002</v>
      </c>
      <c r="P35" s="69">
        <v>16643</v>
      </c>
      <c r="Q35" s="69">
        <v>14847</v>
      </c>
      <c r="R35" s="70">
        <v>12.0967198760692</v>
      </c>
      <c r="S35" s="69">
        <v>15.0333857537704</v>
      </c>
      <c r="T35" s="69">
        <v>15.0405210817</v>
      </c>
      <c r="U35" s="71">
        <v>-4.7463213187777999E-2</v>
      </c>
    </row>
    <row r="36" spans="1:21" ht="12" customHeight="1" thickBot="1" x14ac:dyDescent="0.2">
      <c r="A36" s="54"/>
      <c r="B36" s="43" t="s">
        <v>69</v>
      </c>
      <c r="C36" s="44"/>
      <c r="D36" s="69">
        <v>464578.69</v>
      </c>
      <c r="E36" s="72"/>
      <c r="F36" s="72"/>
      <c r="G36" s="72"/>
      <c r="H36" s="72"/>
      <c r="I36" s="69">
        <v>-8031.97</v>
      </c>
      <c r="J36" s="70">
        <v>-1.7288718085627199</v>
      </c>
      <c r="K36" s="72"/>
      <c r="L36" s="72"/>
      <c r="M36" s="72"/>
      <c r="N36" s="69">
        <v>4029738.64</v>
      </c>
      <c r="O36" s="69">
        <v>31919749.039999999</v>
      </c>
      <c r="P36" s="69">
        <v>79</v>
      </c>
      <c r="Q36" s="69">
        <v>43</v>
      </c>
      <c r="R36" s="70">
        <v>83.720930232558104</v>
      </c>
      <c r="S36" s="69">
        <v>5880.74291139241</v>
      </c>
      <c r="T36" s="69">
        <v>1072.88860465116</v>
      </c>
      <c r="U36" s="71">
        <v>81.755900218444907</v>
      </c>
    </row>
    <row r="37" spans="1:21" ht="12" thickBot="1" x14ac:dyDescent="0.2">
      <c r="A37" s="54"/>
      <c r="B37" s="43" t="s">
        <v>36</v>
      </c>
      <c r="C37" s="44"/>
      <c r="D37" s="69">
        <v>1025272.76</v>
      </c>
      <c r="E37" s="69">
        <v>253191.44529999999</v>
      </c>
      <c r="F37" s="70">
        <v>404.93973198232698</v>
      </c>
      <c r="G37" s="69">
        <v>169123.1</v>
      </c>
      <c r="H37" s="70">
        <v>506.22869377394301</v>
      </c>
      <c r="I37" s="69">
        <v>-211560.01</v>
      </c>
      <c r="J37" s="70">
        <v>-20.6345099815195</v>
      </c>
      <c r="K37" s="69">
        <v>-17069.330000000002</v>
      </c>
      <c r="L37" s="70">
        <v>-10.092843615094599</v>
      </c>
      <c r="M37" s="70">
        <v>11.394160169145501</v>
      </c>
      <c r="N37" s="69">
        <v>13184554.560000001</v>
      </c>
      <c r="O37" s="69">
        <v>161250109.30000001</v>
      </c>
      <c r="P37" s="69">
        <v>394</v>
      </c>
      <c r="Q37" s="69">
        <v>46</v>
      </c>
      <c r="R37" s="70">
        <v>756.52173913043498</v>
      </c>
      <c r="S37" s="69">
        <v>2602.2151269035498</v>
      </c>
      <c r="T37" s="69">
        <v>2371.4978260869598</v>
      </c>
      <c r="U37" s="71">
        <v>8.86618859568053</v>
      </c>
    </row>
    <row r="38" spans="1:21" ht="12" thickBot="1" x14ac:dyDescent="0.2">
      <c r="A38" s="54"/>
      <c r="B38" s="43" t="s">
        <v>37</v>
      </c>
      <c r="C38" s="44"/>
      <c r="D38" s="69">
        <v>632556.47</v>
      </c>
      <c r="E38" s="69">
        <v>140670.37340000001</v>
      </c>
      <c r="F38" s="70">
        <v>449.67284490054499</v>
      </c>
      <c r="G38" s="69">
        <v>14775.22</v>
      </c>
      <c r="H38" s="70">
        <v>4181.1983171824204</v>
      </c>
      <c r="I38" s="69">
        <v>-41252.06</v>
      </c>
      <c r="J38" s="70">
        <v>-6.5214825800453804</v>
      </c>
      <c r="K38" s="69">
        <v>-2823.93</v>
      </c>
      <c r="L38" s="70">
        <v>-19.112608813946601</v>
      </c>
      <c r="M38" s="70">
        <v>13.608032068783601</v>
      </c>
      <c r="N38" s="69">
        <v>7354875.4299999997</v>
      </c>
      <c r="O38" s="69">
        <v>140867060.44</v>
      </c>
      <c r="P38" s="69">
        <v>202</v>
      </c>
      <c r="Q38" s="69">
        <v>8</v>
      </c>
      <c r="R38" s="70">
        <v>2425</v>
      </c>
      <c r="S38" s="69">
        <v>3131.4676732673302</v>
      </c>
      <c r="T38" s="69">
        <v>1589.4237499999999</v>
      </c>
      <c r="U38" s="71">
        <v>49.243488490442601</v>
      </c>
    </row>
    <row r="39" spans="1:21" ht="12" thickBot="1" x14ac:dyDescent="0.2">
      <c r="A39" s="54"/>
      <c r="B39" s="43" t="s">
        <v>38</v>
      </c>
      <c r="C39" s="44"/>
      <c r="D39" s="69">
        <v>358736.59</v>
      </c>
      <c r="E39" s="69">
        <v>131954.916</v>
      </c>
      <c r="F39" s="70">
        <v>271.862997510453</v>
      </c>
      <c r="G39" s="69">
        <v>74953.86</v>
      </c>
      <c r="H39" s="70">
        <v>378.60989414020798</v>
      </c>
      <c r="I39" s="69">
        <v>-93054.22</v>
      </c>
      <c r="J39" s="70">
        <v>-25.9394281469866</v>
      </c>
      <c r="K39" s="69">
        <v>-5422.77</v>
      </c>
      <c r="L39" s="70">
        <v>-7.2348108556383899</v>
      </c>
      <c r="M39" s="70">
        <v>16.159905362019799</v>
      </c>
      <c r="N39" s="69">
        <v>6807300.1900000004</v>
      </c>
      <c r="O39" s="69">
        <v>106836719.33</v>
      </c>
      <c r="P39" s="69">
        <v>189</v>
      </c>
      <c r="Q39" s="69">
        <v>36</v>
      </c>
      <c r="R39" s="70">
        <v>425</v>
      </c>
      <c r="S39" s="69">
        <v>1898.0771957672</v>
      </c>
      <c r="T39" s="69">
        <v>1113.8902777777801</v>
      </c>
      <c r="U39" s="71">
        <v>41.314806359730397</v>
      </c>
    </row>
    <row r="40" spans="1:21" ht="12" thickBot="1" x14ac:dyDescent="0.2">
      <c r="A40" s="54"/>
      <c r="B40" s="43" t="s">
        <v>72</v>
      </c>
      <c r="C40" s="44"/>
      <c r="D40" s="69">
        <v>3.58</v>
      </c>
      <c r="E40" s="72"/>
      <c r="F40" s="72"/>
      <c r="G40" s="72"/>
      <c r="H40" s="72"/>
      <c r="I40" s="69">
        <v>-52.29</v>
      </c>
      <c r="J40" s="70">
        <v>-1460.6145251396599</v>
      </c>
      <c r="K40" s="72"/>
      <c r="L40" s="72"/>
      <c r="M40" s="72"/>
      <c r="N40" s="69">
        <v>349.31</v>
      </c>
      <c r="O40" s="69">
        <v>4610.91</v>
      </c>
      <c r="P40" s="69">
        <v>13</v>
      </c>
      <c r="Q40" s="69">
        <v>1</v>
      </c>
      <c r="R40" s="70">
        <v>1200</v>
      </c>
      <c r="S40" s="69">
        <v>0.27538461538461501</v>
      </c>
      <c r="T40" s="69">
        <v>0.85</v>
      </c>
      <c r="U40" s="71">
        <v>-208.65921787709499</v>
      </c>
    </row>
    <row r="41" spans="1:21" ht="12" customHeight="1" thickBot="1" x14ac:dyDescent="0.2">
      <c r="A41" s="54"/>
      <c r="B41" s="43" t="s">
        <v>33</v>
      </c>
      <c r="C41" s="44"/>
      <c r="D41" s="69">
        <v>87333.332200000004</v>
      </c>
      <c r="E41" s="69">
        <v>114304.8783</v>
      </c>
      <c r="F41" s="70">
        <v>76.403853885210793</v>
      </c>
      <c r="G41" s="69">
        <v>184863.24849999999</v>
      </c>
      <c r="H41" s="70">
        <v>-52.757872152181697</v>
      </c>
      <c r="I41" s="69">
        <v>5133.6954999999998</v>
      </c>
      <c r="J41" s="70">
        <v>5.8782773663593204</v>
      </c>
      <c r="K41" s="69">
        <v>8942.4513000000006</v>
      </c>
      <c r="L41" s="70">
        <v>4.8373332030893099</v>
      </c>
      <c r="M41" s="70">
        <v>-0.425918539807983</v>
      </c>
      <c r="N41" s="69">
        <v>3160030.3705000002</v>
      </c>
      <c r="O41" s="69">
        <v>63460669.496399999</v>
      </c>
      <c r="P41" s="69">
        <v>175</v>
      </c>
      <c r="Q41" s="69">
        <v>158</v>
      </c>
      <c r="R41" s="70">
        <v>10.7594936708861</v>
      </c>
      <c r="S41" s="69">
        <v>499.047612571429</v>
      </c>
      <c r="T41" s="69">
        <v>439.75440443038002</v>
      </c>
      <c r="U41" s="71">
        <v>11.881272777867901</v>
      </c>
    </row>
    <row r="42" spans="1:21" ht="12" thickBot="1" x14ac:dyDescent="0.2">
      <c r="A42" s="54"/>
      <c r="B42" s="43" t="s">
        <v>34</v>
      </c>
      <c r="C42" s="44"/>
      <c r="D42" s="69">
        <v>503162.92729999998</v>
      </c>
      <c r="E42" s="69">
        <v>360452.95669999998</v>
      </c>
      <c r="F42" s="70">
        <v>139.59184352558299</v>
      </c>
      <c r="G42" s="69">
        <v>328357.36310000002</v>
      </c>
      <c r="H42" s="70">
        <v>53.236377143997103</v>
      </c>
      <c r="I42" s="69">
        <v>20677.0769</v>
      </c>
      <c r="J42" s="70">
        <v>4.1094197879311798</v>
      </c>
      <c r="K42" s="69">
        <v>26635.129499999999</v>
      </c>
      <c r="L42" s="70">
        <v>8.11162851612022</v>
      </c>
      <c r="M42" s="70">
        <v>-0.223691519877912</v>
      </c>
      <c r="N42" s="69">
        <v>13037335.7337</v>
      </c>
      <c r="O42" s="69">
        <v>162308431.86129999</v>
      </c>
      <c r="P42" s="69">
        <v>2453</v>
      </c>
      <c r="Q42" s="69">
        <v>2273</v>
      </c>
      <c r="R42" s="70">
        <v>7.9190497140343199</v>
      </c>
      <c r="S42" s="69">
        <v>205.12145426008999</v>
      </c>
      <c r="T42" s="69">
        <v>189.164707347118</v>
      </c>
      <c r="U42" s="71">
        <v>7.7791701363127803</v>
      </c>
    </row>
    <row r="43" spans="1:21" ht="12" thickBot="1" x14ac:dyDescent="0.2">
      <c r="A43" s="54"/>
      <c r="B43" s="43" t="s">
        <v>39</v>
      </c>
      <c r="C43" s="44"/>
      <c r="D43" s="69">
        <v>673193.26</v>
      </c>
      <c r="E43" s="69">
        <v>113789.0202</v>
      </c>
      <c r="F43" s="70">
        <v>591.61530595550403</v>
      </c>
      <c r="G43" s="69">
        <v>94105.18</v>
      </c>
      <c r="H43" s="70">
        <v>615.36259746806695</v>
      </c>
      <c r="I43" s="69">
        <v>-156144.91</v>
      </c>
      <c r="J43" s="70">
        <v>-23.194663297728201</v>
      </c>
      <c r="K43" s="69">
        <v>-7770.66</v>
      </c>
      <c r="L43" s="70">
        <v>-8.2574200485031799</v>
      </c>
      <c r="M43" s="70">
        <v>19.094163172755</v>
      </c>
      <c r="N43" s="69">
        <v>8122438.7400000002</v>
      </c>
      <c r="O43" s="69">
        <v>76737570.890000001</v>
      </c>
      <c r="P43" s="69">
        <v>515</v>
      </c>
      <c r="Q43" s="69">
        <v>89</v>
      </c>
      <c r="R43" s="70">
        <v>478.65168539325799</v>
      </c>
      <c r="S43" s="69">
        <v>1307.1713786407799</v>
      </c>
      <c r="T43" s="69">
        <v>1104.6197752809001</v>
      </c>
      <c r="U43" s="71">
        <v>15.4954129710593</v>
      </c>
    </row>
    <row r="44" spans="1:21" ht="12" thickBot="1" x14ac:dyDescent="0.2">
      <c r="A44" s="54"/>
      <c r="B44" s="43" t="s">
        <v>40</v>
      </c>
      <c r="C44" s="44"/>
      <c r="D44" s="69">
        <v>306271.15000000002</v>
      </c>
      <c r="E44" s="69">
        <v>23584.315600000002</v>
      </c>
      <c r="F44" s="70">
        <v>1298.6221656565699</v>
      </c>
      <c r="G44" s="69">
        <v>39002.6</v>
      </c>
      <c r="H44" s="70">
        <v>685.25829047294303</v>
      </c>
      <c r="I44" s="69">
        <v>-7890.86</v>
      </c>
      <c r="J44" s="70">
        <v>-2.5764294155685201</v>
      </c>
      <c r="K44" s="69">
        <v>5495.54</v>
      </c>
      <c r="L44" s="70">
        <v>14.0901888592043</v>
      </c>
      <c r="M44" s="70">
        <v>-2.43586617511655</v>
      </c>
      <c r="N44" s="69">
        <v>3434568.51</v>
      </c>
      <c r="O44" s="69">
        <v>30713465.57</v>
      </c>
      <c r="P44" s="69">
        <v>215</v>
      </c>
      <c r="Q44" s="69">
        <v>49</v>
      </c>
      <c r="R44" s="70">
        <v>338.77551020408202</v>
      </c>
      <c r="S44" s="69">
        <v>1424.5169767441901</v>
      </c>
      <c r="T44" s="69">
        <v>963.47571428571405</v>
      </c>
      <c r="U44" s="71">
        <v>32.364743276855002</v>
      </c>
    </row>
    <row r="45" spans="1:21" ht="12" thickBot="1" x14ac:dyDescent="0.2">
      <c r="A45" s="55"/>
      <c r="B45" s="43" t="s">
        <v>35</v>
      </c>
      <c r="C45" s="44"/>
      <c r="D45" s="74">
        <v>6249.8328000000001</v>
      </c>
      <c r="E45" s="75"/>
      <c r="F45" s="75"/>
      <c r="G45" s="74">
        <v>58684.867899999997</v>
      </c>
      <c r="H45" s="76">
        <v>-89.3501799975935</v>
      </c>
      <c r="I45" s="74">
        <v>427.36180000000002</v>
      </c>
      <c r="J45" s="76">
        <v>6.83797172941971</v>
      </c>
      <c r="K45" s="74">
        <v>4825.7700000000004</v>
      </c>
      <c r="L45" s="76">
        <v>8.2231930865435299</v>
      </c>
      <c r="M45" s="76">
        <v>-0.91144173883131596</v>
      </c>
      <c r="N45" s="74">
        <v>369145.5833</v>
      </c>
      <c r="O45" s="74">
        <v>8647293.7380999997</v>
      </c>
      <c r="P45" s="74">
        <v>22</v>
      </c>
      <c r="Q45" s="74">
        <v>16</v>
      </c>
      <c r="R45" s="76">
        <v>37.5</v>
      </c>
      <c r="S45" s="74">
        <v>284.08330909090898</v>
      </c>
      <c r="T45" s="74">
        <v>376.54489375000003</v>
      </c>
      <c r="U45" s="77">
        <v>-32.547348506667298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68547</v>
      </c>
      <c r="D2" s="37">
        <v>579220.74309999996</v>
      </c>
      <c r="E2" s="37">
        <v>440721.975049573</v>
      </c>
      <c r="F2" s="37">
        <v>138498.768050427</v>
      </c>
      <c r="G2" s="37">
        <v>440721.975049573</v>
      </c>
      <c r="H2" s="37">
        <v>0.23911223777860499</v>
      </c>
    </row>
    <row r="3" spans="1:8" x14ac:dyDescent="0.15">
      <c r="A3" s="37">
        <v>2</v>
      </c>
      <c r="B3" s="37">
        <v>13</v>
      </c>
      <c r="C3" s="37">
        <v>8434</v>
      </c>
      <c r="D3" s="37">
        <v>83640.719144451999</v>
      </c>
      <c r="E3" s="37">
        <v>64189.513236790001</v>
      </c>
      <c r="F3" s="37">
        <v>19451.205907662101</v>
      </c>
      <c r="G3" s="37">
        <v>64189.513236790001</v>
      </c>
      <c r="H3" s="37">
        <v>0.23255665549776999</v>
      </c>
    </row>
    <row r="4" spans="1:8" x14ac:dyDescent="0.15">
      <c r="A4" s="37">
        <v>3</v>
      </c>
      <c r="B4" s="37">
        <v>14</v>
      </c>
      <c r="C4" s="37">
        <v>97403</v>
      </c>
      <c r="D4" s="37">
        <v>99817.921567233905</v>
      </c>
      <c r="E4" s="37">
        <v>69187.076780948701</v>
      </c>
      <c r="F4" s="37">
        <v>30630.844786285299</v>
      </c>
      <c r="G4" s="37">
        <v>69187.076780948701</v>
      </c>
      <c r="H4" s="37">
        <v>0.30686718682730102</v>
      </c>
    </row>
    <row r="5" spans="1:8" x14ac:dyDescent="0.15">
      <c r="A5" s="37">
        <v>4</v>
      </c>
      <c r="B5" s="37">
        <v>15</v>
      </c>
      <c r="C5" s="37">
        <v>5216</v>
      </c>
      <c r="D5" s="37">
        <v>94514.691427350393</v>
      </c>
      <c r="E5" s="37">
        <v>75084.851405982903</v>
      </c>
      <c r="F5" s="37">
        <v>19429.840021367501</v>
      </c>
      <c r="G5" s="37">
        <v>75084.851405982903</v>
      </c>
      <c r="H5" s="37">
        <v>0.20557481305752801</v>
      </c>
    </row>
    <row r="6" spans="1:8" x14ac:dyDescent="0.15">
      <c r="A6" s="37">
        <v>5</v>
      </c>
      <c r="B6" s="37">
        <v>16</v>
      </c>
      <c r="C6" s="37">
        <v>5632</v>
      </c>
      <c r="D6" s="37">
        <v>373119.39303846197</v>
      </c>
      <c r="E6" s="37">
        <v>342132.65351623902</v>
      </c>
      <c r="F6" s="37">
        <v>30986.7395222222</v>
      </c>
      <c r="G6" s="37">
        <v>342132.65351623902</v>
      </c>
      <c r="H6" s="37">
        <v>8.3047786044795804E-2</v>
      </c>
    </row>
    <row r="7" spans="1:8" x14ac:dyDescent="0.15">
      <c r="A7" s="37">
        <v>6</v>
      </c>
      <c r="B7" s="37">
        <v>17</v>
      </c>
      <c r="C7" s="37">
        <v>21113</v>
      </c>
      <c r="D7" s="37">
        <v>346381.45493589703</v>
      </c>
      <c r="E7" s="37">
        <v>243365.93380427401</v>
      </c>
      <c r="F7" s="37">
        <v>103015.521131624</v>
      </c>
      <c r="G7" s="37">
        <v>243365.93380427401</v>
      </c>
      <c r="H7" s="37">
        <v>0.29740483984827698</v>
      </c>
    </row>
    <row r="8" spans="1:8" x14ac:dyDescent="0.15">
      <c r="A8" s="37">
        <v>7</v>
      </c>
      <c r="B8" s="37">
        <v>18</v>
      </c>
      <c r="C8" s="37">
        <v>118934</v>
      </c>
      <c r="D8" s="37">
        <v>209540.164721368</v>
      </c>
      <c r="E8" s="37">
        <v>168998.273976923</v>
      </c>
      <c r="F8" s="37">
        <v>40541.890744444398</v>
      </c>
      <c r="G8" s="37">
        <v>168998.273976923</v>
      </c>
      <c r="H8" s="37">
        <v>0.193480284786233</v>
      </c>
    </row>
    <row r="9" spans="1:8" x14ac:dyDescent="0.15">
      <c r="A9" s="37">
        <v>8</v>
      </c>
      <c r="B9" s="37">
        <v>19</v>
      </c>
      <c r="C9" s="37">
        <v>15912</v>
      </c>
      <c r="D9" s="37">
        <v>140729.77356581201</v>
      </c>
      <c r="E9" s="37">
        <v>135870.942589743</v>
      </c>
      <c r="F9" s="37">
        <v>4858.8309760683796</v>
      </c>
      <c r="G9" s="37">
        <v>135870.942589743</v>
      </c>
      <c r="H9" s="37">
        <v>3.4525963148772897E-2</v>
      </c>
    </row>
    <row r="10" spans="1:8" x14ac:dyDescent="0.15">
      <c r="A10" s="37">
        <v>9</v>
      </c>
      <c r="B10" s="37">
        <v>21</v>
      </c>
      <c r="C10" s="37">
        <v>179592</v>
      </c>
      <c r="D10" s="37">
        <v>660047.01216837601</v>
      </c>
      <c r="E10" s="37">
        <v>693146.94599401695</v>
      </c>
      <c r="F10" s="37">
        <v>-33099.933825640997</v>
      </c>
      <c r="G10" s="37">
        <v>693146.94599401695</v>
      </c>
      <c r="H10" s="37">
        <v>-5.0147842828500398E-2</v>
      </c>
    </row>
    <row r="11" spans="1:8" x14ac:dyDescent="0.15">
      <c r="A11" s="37">
        <v>10</v>
      </c>
      <c r="B11" s="37">
        <v>22</v>
      </c>
      <c r="C11" s="37">
        <v>41907</v>
      </c>
      <c r="D11" s="37">
        <v>538710.70857948705</v>
      </c>
      <c r="E11" s="37">
        <v>504099.79017692298</v>
      </c>
      <c r="F11" s="37">
        <v>34610.918402564101</v>
      </c>
      <c r="G11" s="37">
        <v>504099.79017692298</v>
      </c>
      <c r="H11" s="37">
        <v>6.4247689625158505E-2</v>
      </c>
    </row>
    <row r="12" spans="1:8" x14ac:dyDescent="0.15">
      <c r="A12" s="37">
        <v>11</v>
      </c>
      <c r="B12" s="37">
        <v>23</v>
      </c>
      <c r="C12" s="37">
        <v>236968.658</v>
      </c>
      <c r="D12" s="37">
        <v>1836153.7291487199</v>
      </c>
      <c r="E12" s="37">
        <v>1738548.7379119699</v>
      </c>
      <c r="F12" s="37">
        <v>97604.991236752103</v>
      </c>
      <c r="G12" s="37">
        <v>1738548.7379119699</v>
      </c>
      <c r="H12" s="37">
        <v>5.3157309046233302E-2</v>
      </c>
    </row>
    <row r="13" spans="1:8" x14ac:dyDescent="0.15">
      <c r="A13" s="37">
        <v>12</v>
      </c>
      <c r="B13" s="37">
        <v>24</v>
      </c>
      <c r="C13" s="37">
        <v>28506</v>
      </c>
      <c r="D13" s="37">
        <v>586110.58641367499</v>
      </c>
      <c r="E13" s="37">
        <v>584835.724064957</v>
      </c>
      <c r="F13" s="37">
        <v>1274.86234871795</v>
      </c>
      <c r="G13" s="37">
        <v>584835.724064957</v>
      </c>
      <c r="H13" s="37">
        <v>2.1751225421786798E-3</v>
      </c>
    </row>
    <row r="14" spans="1:8" x14ac:dyDescent="0.15">
      <c r="A14" s="37">
        <v>13</v>
      </c>
      <c r="B14" s="37">
        <v>25</v>
      </c>
      <c r="C14" s="37">
        <v>94128</v>
      </c>
      <c r="D14" s="37">
        <v>1106717.2911</v>
      </c>
      <c r="E14" s="37">
        <v>1060686.8561</v>
      </c>
      <c r="F14" s="37">
        <v>46030.434999999998</v>
      </c>
      <c r="G14" s="37">
        <v>1060686.8561</v>
      </c>
      <c r="H14" s="37">
        <v>4.15918639477015E-2</v>
      </c>
    </row>
    <row r="15" spans="1:8" x14ac:dyDescent="0.15">
      <c r="A15" s="37">
        <v>14</v>
      </c>
      <c r="B15" s="37">
        <v>26</v>
      </c>
      <c r="C15" s="37">
        <v>66585</v>
      </c>
      <c r="D15" s="37">
        <v>366145.15049999999</v>
      </c>
      <c r="E15" s="37">
        <v>347375.89630000002</v>
      </c>
      <c r="F15" s="37">
        <v>18769.254199999999</v>
      </c>
      <c r="G15" s="37">
        <v>347375.89630000002</v>
      </c>
      <c r="H15" s="37">
        <v>5.1261785590684797E-2</v>
      </c>
    </row>
    <row r="16" spans="1:8" x14ac:dyDescent="0.15">
      <c r="A16" s="37">
        <v>15</v>
      </c>
      <c r="B16" s="37">
        <v>27</v>
      </c>
      <c r="C16" s="37">
        <v>132517.451</v>
      </c>
      <c r="D16" s="37">
        <v>1027294.4916</v>
      </c>
      <c r="E16" s="37">
        <v>919202.34180000005</v>
      </c>
      <c r="F16" s="37">
        <v>108092.1498</v>
      </c>
      <c r="G16" s="37">
        <v>919202.34180000005</v>
      </c>
      <c r="H16" s="37">
        <v>0.10522021745843101</v>
      </c>
    </row>
    <row r="17" spans="1:8" x14ac:dyDescent="0.15">
      <c r="A17" s="37">
        <v>16</v>
      </c>
      <c r="B17" s="37">
        <v>29</v>
      </c>
      <c r="C17" s="37">
        <v>235786</v>
      </c>
      <c r="D17" s="37">
        <v>3179579.93774701</v>
      </c>
      <c r="E17" s="37">
        <v>3216844.56828376</v>
      </c>
      <c r="F17" s="37">
        <v>-37264.630536752098</v>
      </c>
      <c r="G17" s="37">
        <v>3216844.56828376</v>
      </c>
      <c r="H17" s="37">
        <v>-1.1719985427747199E-2</v>
      </c>
    </row>
    <row r="18" spans="1:8" x14ac:dyDescent="0.15">
      <c r="A18" s="37">
        <v>17</v>
      </c>
      <c r="B18" s="37">
        <v>31</v>
      </c>
      <c r="C18" s="37">
        <v>28869.873</v>
      </c>
      <c r="D18" s="37">
        <v>300461.40859422099</v>
      </c>
      <c r="E18" s="37">
        <v>256173.92685915501</v>
      </c>
      <c r="F18" s="37">
        <v>44287.4817350663</v>
      </c>
      <c r="G18" s="37">
        <v>256173.92685915501</v>
      </c>
      <c r="H18" s="37">
        <v>0.14739823640671701</v>
      </c>
    </row>
    <row r="19" spans="1:8" x14ac:dyDescent="0.15">
      <c r="A19" s="37">
        <v>18</v>
      </c>
      <c r="B19" s="37">
        <v>32</v>
      </c>
      <c r="C19" s="37">
        <v>30552.357</v>
      </c>
      <c r="D19" s="37">
        <v>414142.81967209699</v>
      </c>
      <c r="E19" s="37">
        <v>392464.04964556103</v>
      </c>
      <c r="F19" s="37">
        <v>21678.770026536498</v>
      </c>
      <c r="G19" s="37">
        <v>392464.04964556103</v>
      </c>
      <c r="H19" s="37">
        <v>5.2346120702275997E-2</v>
      </c>
    </row>
    <row r="20" spans="1:8" x14ac:dyDescent="0.15">
      <c r="A20" s="37">
        <v>19</v>
      </c>
      <c r="B20" s="37">
        <v>33</v>
      </c>
      <c r="C20" s="37">
        <v>33690.01</v>
      </c>
      <c r="D20" s="37">
        <v>579531.57324160798</v>
      </c>
      <c r="E20" s="37">
        <v>452391.46827339299</v>
      </c>
      <c r="F20" s="37">
        <v>127140.104968215</v>
      </c>
      <c r="G20" s="37">
        <v>452391.46827339299</v>
      </c>
      <c r="H20" s="37">
        <v>0.21938425935459799</v>
      </c>
    </row>
    <row r="21" spans="1:8" x14ac:dyDescent="0.15">
      <c r="A21" s="37">
        <v>20</v>
      </c>
      <c r="B21" s="37">
        <v>34</v>
      </c>
      <c r="C21" s="37">
        <v>40895.108999999997</v>
      </c>
      <c r="D21" s="37">
        <v>255841.49568935001</v>
      </c>
      <c r="E21" s="37">
        <v>189129.182611667</v>
      </c>
      <c r="F21" s="37">
        <v>66712.313077683299</v>
      </c>
      <c r="G21" s="37">
        <v>189129.182611667</v>
      </c>
      <c r="H21" s="37">
        <v>0.26075642224468198</v>
      </c>
    </row>
    <row r="22" spans="1:8" x14ac:dyDescent="0.15">
      <c r="A22" s="37">
        <v>21</v>
      </c>
      <c r="B22" s="37">
        <v>35</v>
      </c>
      <c r="C22" s="37">
        <v>46075.875999999997</v>
      </c>
      <c r="D22" s="37">
        <v>1270204.1830734501</v>
      </c>
      <c r="E22" s="37">
        <v>1211819.8041920401</v>
      </c>
      <c r="F22" s="37">
        <v>58384.378881415898</v>
      </c>
      <c r="G22" s="37">
        <v>1211819.8041920401</v>
      </c>
      <c r="H22" s="37">
        <v>4.5964561965263002E-2</v>
      </c>
    </row>
    <row r="23" spans="1:8" x14ac:dyDescent="0.15">
      <c r="A23" s="37">
        <v>22</v>
      </c>
      <c r="B23" s="37">
        <v>36</v>
      </c>
      <c r="C23" s="37">
        <v>177197.829</v>
      </c>
      <c r="D23" s="37">
        <v>718029.05446371704</v>
      </c>
      <c r="E23" s="37">
        <v>611154.33775531605</v>
      </c>
      <c r="F23" s="37">
        <v>106874.716708401</v>
      </c>
      <c r="G23" s="37">
        <v>611154.33775531605</v>
      </c>
      <c r="H23" s="37">
        <v>0.14884455725572801</v>
      </c>
    </row>
    <row r="24" spans="1:8" x14ac:dyDescent="0.15">
      <c r="A24" s="37">
        <v>23</v>
      </c>
      <c r="B24" s="37">
        <v>37</v>
      </c>
      <c r="C24" s="37">
        <v>122798.16</v>
      </c>
      <c r="D24" s="37">
        <v>785631.65962520195</v>
      </c>
      <c r="E24" s="37">
        <v>690300.156316265</v>
      </c>
      <c r="F24" s="37">
        <v>95331.503308937099</v>
      </c>
      <c r="G24" s="37">
        <v>690300.156316265</v>
      </c>
      <c r="H24" s="37">
        <v>0.12134376477956201</v>
      </c>
    </row>
    <row r="25" spans="1:8" x14ac:dyDescent="0.15">
      <c r="A25" s="37">
        <v>24</v>
      </c>
      <c r="B25" s="37">
        <v>38</v>
      </c>
      <c r="C25" s="37">
        <v>159402.51699999999</v>
      </c>
      <c r="D25" s="37">
        <v>747083.69250265497</v>
      </c>
      <c r="E25" s="37">
        <v>728222.66898849502</v>
      </c>
      <c r="F25" s="37">
        <v>18861.0235141593</v>
      </c>
      <c r="G25" s="37">
        <v>728222.66898849502</v>
      </c>
      <c r="H25" s="37">
        <v>2.5246198924483002E-2</v>
      </c>
    </row>
    <row r="26" spans="1:8" x14ac:dyDescent="0.15">
      <c r="A26" s="37">
        <v>25</v>
      </c>
      <c r="B26" s="37">
        <v>39</v>
      </c>
      <c r="C26" s="37">
        <v>68806.399999999994</v>
      </c>
      <c r="D26" s="37">
        <v>106127.948485364</v>
      </c>
      <c r="E26" s="37">
        <v>78229.743405163696</v>
      </c>
      <c r="F26" s="37">
        <v>27898.2050802005</v>
      </c>
      <c r="G26" s="37">
        <v>78229.743405163696</v>
      </c>
      <c r="H26" s="37">
        <v>0.26287330979593798</v>
      </c>
    </row>
    <row r="27" spans="1:8" x14ac:dyDescent="0.15">
      <c r="A27" s="37">
        <v>26</v>
      </c>
      <c r="B27" s="37">
        <v>42</v>
      </c>
      <c r="C27" s="37">
        <v>14160.223</v>
      </c>
      <c r="D27" s="37">
        <v>250200.6385</v>
      </c>
      <c r="E27" s="37">
        <v>228059.8928</v>
      </c>
      <c r="F27" s="37">
        <v>22140.745699999999</v>
      </c>
      <c r="G27" s="37">
        <v>228059.8928</v>
      </c>
      <c r="H27" s="37">
        <v>8.8491963220949196E-2</v>
      </c>
    </row>
    <row r="28" spans="1:8" x14ac:dyDescent="0.15">
      <c r="A28" s="37">
        <v>27</v>
      </c>
      <c r="B28" s="37">
        <v>75</v>
      </c>
      <c r="C28" s="37">
        <v>192</v>
      </c>
      <c r="D28" s="37">
        <v>87333.333333333299</v>
      </c>
      <c r="E28" s="37">
        <v>82199.636752136794</v>
      </c>
      <c r="F28" s="37">
        <v>5133.6965811965802</v>
      </c>
      <c r="G28" s="37">
        <v>82199.636752136794</v>
      </c>
      <c r="H28" s="37">
        <v>5.8782785280876902E-2</v>
      </c>
    </row>
    <row r="29" spans="1:8" x14ac:dyDescent="0.15">
      <c r="A29" s="37">
        <v>28</v>
      </c>
      <c r="B29" s="37">
        <v>76</v>
      </c>
      <c r="C29" s="37">
        <v>2719</v>
      </c>
      <c r="D29" s="37">
        <v>503162.91764444398</v>
      </c>
      <c r="E29" s="37">
        <v>482485.84710085503</v>
      </c>
      <c r="F29" s="37">
        <v>20677.0705435897</v>
      </c>
      <c r="G29" s="37">
        <v>482485.84710085503</v>
      </c>
      <c r="H29" s="37">
        <v>4.1094186034991202E-2</v>
      </c>
    </row>
    <row r="30" spans="1:8" x14ac:dyDescent="0.15">
      <c r="A30" s="37">
        <v>29</v>
      </c>
      <c r="B30" s="37">
        <v>99</v>
      </c>
      <c r="C30" s="37">
        <v>19</v>
      </c>
      <c r="D30" s="37">
        <v>6249.83284169125</v>
      </c>
      <c r="E30" s="37">
        <v>5822.4714771953704</v>
      </c>
      <c r="F30" s="37">
        <v>427.36136449587798</v>
      </c>
      <c r="G30" s="37">
        <v>5822.4714771953704</v>
      </c>
      <c r="H30" s="37">
        <v>6.8379647155527898E-2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152</v>
      </c>
      <c r="D32" s="34">
        <v>464578.69</v>
      </c>
      <c r="E32" s="34">
        <v>472610.66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352</v>
      </c>
      <c r="D33" s="34">
        <v>1025272.76</v>
      </c>
      <c r="E33" s="34">
        <v>1236832.77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176</v>
      </c>
      <c r="D34" s="34">
        <v>632556.47</v>
      </c>
      <c r="E34" s="34">
        <v>673808.53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167</v>
      </c>
      <c r="D35" s="34">
        <v>358736.59</v>
      </c>
      <c r="E35" s="34">
        <v>451790.81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13</v>
      </c>
      <c r="D36" s="34">
        <v>3.58</v>
      </c>
      <c r="E36" s="34">
        <v>55.87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487</v>
      </c>
      <c r="D37" s="34">
        <v>673193.26</v>
      </c>
      <c r="E37" s="34">
        <v>829338.17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280</v>
      </c>
      <c r="D38" s="34">
        <v>306271.15000000002</v>
      </c>
      <c r="E38" s="34">
        <v>314162.01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2015-11-28T02:50:15Z</dcterms:modified>
</cp:coreProperties>
</file>