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<sst xmlns="http://schemas.openxmlformats.org/spreadsheetml/2006/main" count="118" uniqueCount="76">
  <si>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</si>
  <si>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</si>
  <si>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</si>
  <si>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</si>
  <si>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</si>
  <si>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</si>
  <si>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</si>
  <si>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</si>
  <si>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</si>
  <si>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</si>
  <si>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</si>
  <si>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</si>
  <si>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</si>
  <si>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</si>
  <si>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</si>
  <si>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</si>
  <si>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</si>
  <si>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</si>
  <si>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</si>
  <si>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</si>
  <si>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</si>
  <si>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</si>
  <si>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</si>
  <si>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</si>
  <si>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</si>
  <si>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</si>
  <si>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</si>
  <si>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</si>
  <si>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</si>
  <si>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</si>
  <si>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</si>
  <si>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</si>
  <si>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</si>
  <si>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</si>
  <si>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</si>
  <si>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</si>
  <si>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</si>
  <si>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</si>
  <si>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</si>
  <si>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</si>
  <si>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</si>
  <si>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</si>
  <si>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</si>
  <si>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</si>
  <si>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</si>
  <si>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</si>
  <si>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</si>
  <si>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</si>
  <si>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</si>
  <si>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</si>
  <si>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</si>
  <si>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</si>
  <si>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</si>
  <si>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</si>
  <si>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</si>
  <si>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</si>
  <si>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</si>
  <si>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</si>
  <si>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</si>
  <si>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</si>
  <si>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</si>
  <si>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</si>
  <si>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</si>
  <si>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</si>
  <si>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</si>
  <si>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</si>
  <si>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</si>
  <si>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</si>
  <si>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</si>
  <si>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</si>
  <si>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</si>
  <si>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</si>
  <si>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</si>
  <si>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</si>
  <si>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</si>
  <si>
    <t>910-市场部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</si>
</sst>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>
      <alignment vertical="center"/>
    </xf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56" fillId="0" borderId="0" xfId="110"/>
    <xf numFmtId="0" fontId="57" fillId="0" borderId="0" xfId="110" applyNumberFormat="1" applyFont="1"/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111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478" Type="http://schemas.openxmlformats.org/officeDocument/2006/relationships/image" Target="cid:d507c84813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503" Type="http://schemas.openxmlformats.org/officeDocument/2006/relationships/hyperlink" Target="cid:3c1017e9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26" Type="http://schemas.openxmlformats.org/officeDocument/2006/relationships/image" Target="cid:964fe90e13" TargetMode="External"/><Relationship Id="rId447" Type="http://schemas.openxmlformats.org/officeDocument/2006/relationships/hyperlink" Target="cid:f3fbabf8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468" Type="http://schemas.openxmlformats.org/officeDocument/2006/relationships/image" Target="cid:f70f260213" TargetMode="External"/><Relationship Id="rId489" Type="http://schemas.openxmlformats.org/officeDocument/2006/relationships/hyperlink" Target="cid:dbb2081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58" Type="http://schemas.openxmlformats.org/officeDocument/2006/relationships/image" Target="cid:9ab5e32213" TargetMode="External"/><Relationship Id="rId479" Type="http://schemas.openxmlformats.org/officeDocument/2006/relationships/hyperlink" Target="cid:db19d21f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K3" sqref="K3"/>
    </sheetView>
  </sheetViews>
  <sheetFormatPr defaultRowHeight="11.2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>
      <c r="A2" s="11" t="s">
        <v>3</v>
      </c>
      <c r="B2" s="12"/>
      <c r="C2" s="60" t="s">
        <v>4</v>
      </c>
      <c r="D2" s="60"/>
      <c r="E2" s="13"/>
      <c r="F2" s="24"/>
      <c r="G2" s="14"/>
      <c r="H2" s="24"/>
      <c r="I2" s="20"/>
      <c r="J2" s="21"/>
      <c r="K2" s="22"/>
      <c r="L2" s="22"/>
    </row>
    <row r="3" spans="1:13">
      <c r="A3" s="62" t="s">
        <v>5</v>
      </c>
      <c r="B3" s="62"/>
      <c r="C3" s="62"/>
      <c r="D3" s="62"/>
      <c r="E3" s="15">
        <f>SUM(E4:E40)</f>
        <v>13188562.364100002</v>
      </c>
      <c r="F3" s="25">
        <f>RA!I7</f>
        <v>1361838.3447</v>
      </c>
      <c r="G3" s="16">
        <f>SUM(G4:G40)</f>
        <v>11826724.019400001</v>
      </c>
      <c r="H3" s="27">
        <f>RA!J7</f>
        <v>10.3259044246324</v>
      </c>
      <c r="I3" s="20">
        <f>SUM(I4:I40)</f>
        <v>13188566.618064269</v>
      </c>
      <c r="J3" s="21">
        <f>SUM(J4:J40)</f>
        <v>11826723.907664409</v>
      </c>
      <c r="K3" s="22">
        <f>E3-I3</f>
        <v>-4.2539642676711082</v>
      </c>
      <c r="L3" s="22">
        <f>G3-J3</f>
        <v>0.11173559166491032</v>
      </c>
    </row>
    <row r="4" spans="1:13">
      <c r="A4" s="63">
        <f>RA!A8</f>
        <v>42339</v>
      </c>
      <c r="B4" s="12">
        <v>12</v>
      </c>
      <c r="C4" s="61" t="s">
        <v>6</v>
      </c>
      <c r="D4" s="61"/>
      <c r="E4" s="15">
        <f>VLOOKUP(C4,RA!B8:D36,3,0)</f>
        <v>456926.74249999999</v>
      </c>
      <c r="F4" s="25">
        <f>VLOOKUP(C4,RA!B8:I39,8,0)</f>
        <v>117598.6706</v>
      </c>
      <c r="G4" s="16">
        <f t="shared" ref="G4:G40" si="0">E4-F4</f>
        <v>339328.07189999998</v>
      </c>
      <c r="H4" s="27">
        <f>RA!J8</f>
        <v>25.736876322138201</v>
      </c>
      <c r="I4" s="20">
        <f>VLOOKUP(B4,RMS!B:D,3,FALSE)</f>
        <v>456927.28695982898</v>
      </c>
      <c r="J4" s="21">
        <f>VLOOKUP(B4,RMS!B:E,4,FALSE)</f>
        <v>339328.08307606803</v>
      </c>
      <c r="K4" s="22">
        <f t="shared" ref="K4:K40" si="1">E4-I4</f>
        <v>-0.5444598289905116</v>
      </c>
      <c r="L4" s="22">
        <f t="shared" ref="L4:L40" si="2">G4-J4</f>
        <v>-1.1176068044733256E-2</v>
      </c>
    </row>
    <row r="5" spans="1:13">
      <c r="A5" s="63"/>
      <c r="B5" s="12">
        <v>13</v>
      </c>
      <c r="C5" s="61" t="s">
        <v>7</v>
      </c>
      <c r="D5" s="61"/>
      <c r="E5" s="15">
        <f>VLOOKUP(C5,RA!B8:D37,3,0)</f>
        <v>52130.909599999999</v>
      </c>
      <c r="F5" s="25">
        <f>VLOOKUP(C5,RA!B9:I40,8,0)</f>
        <v>12078.012500000001</v>
      </c>
      <c r="G5" s="16">
        <f t="shared" si="0"/>
        <v>40052.897100000002</v>
      </c>
      <c r="H5" s="27">
        <f>RA!J9</f>
        <v>23.1686202920196</v>
      </c>
      <c r="I5" s="20">
        <f>VLOOKUP(B5,RMS!B:D,3,FALSE)</f>
        <v>52130.935488578798</v>
      </c>
      <c r="J5" s="21">
        <f>VLOOKUP(B5,RMS!B:E,4,FALSE)</f>
        <v>40052.8906924287</v>
      </c>
      <c r="K5" s="22">
        <f t="shared" si="1"/>
        <v>-2.5888578798912931E-2</v>
      </c>
      <c r="L5" s="22">
        <f t="shared" si="2"/>
        <v>6.4075713016791269E-3</v>
      </c>
      <c r="M5" s="32"/>
    </row>
    <row r="6" spans="1:13">
      <c r="A6" s="63"/>
      <c r="B6" s="12">
        <v>14</v>
      </c>
      <c r="C6" s="61" t="s">
        <v>8</v>
      </c>
      <c r="D6" s="61"/>
      <c r="E6" s="15">
        <f>VLOOKUP(C6,RA!B10:D38,3,0)</f>
        <v>70880.1783</v>
      </c>
      <c r="F6" s="25">
        <f>VLOOKUP(C6,RA!B10:I41,8,0)</f>
        <v>21737.3122</v>
      </c>
      <c r="G6" s="16">
        <f t="shared" si="0"/>
        <v>49142.866099999999</v>
      </c>
      <c r="H6" s="27">
        <f>RA!J10</f>
        <v>30.667688374028799</v>
      </c>
      <c r="I6" s="20">
        <f>VLOOKUP(B6,RMS!B:D,3,FALSE)</f>
        <v>70881.797174948893</v>
      </c>
      <c r="J6" s="21">
        <f>VLOOKUP(B6,RMS!B:E,4,FALSE)</f>
        <v>49142.865693322303</v>
      </c>
      <c r="K6" s="22">
        <f>E6-I6</f>
        <v>-1.6188749488937901</v>
      </c>
      <c r="L6" s="22">
        <f t="shared" si="2"/>
        <v>4.0667769644642249E-4</v>
      </c>
      <c r="M6" s="32"/>
    </row>
    <row r="7" spans="1:13">
      <c r="A7" s="63"/>
      <c r="B7" s="12">
        <v>15</v>
      </c>
      <c r="C7" s="61" t="s">
        <v>9</v>
      </c>
      <c r="D7" s="61"/>
      <c r="E7" s="15">
        <f>VLOOKUP(C7,RA!B10:D39,3,0)</f>
        <v>61456.909800000001</v>
      </c>
      <c r="F7" s="25">
        <f>VLOOKUP(C7,RA!B11:I42,8,0)</f>
        <v>13463.7498</v>
      </c>
      <c r="G7" s="16">
        <f t="shared" si="0"/>
        <v>47993.16</v>
      </c>
      <c r="H7" s="27">
        <f>RA!J11</f>
        <v>21.9076257556966</v>
      </c>
      <c r="I7" s="20">
        <f>VLOOKUP(B7,RMS!B:D,3,FALSE)</f>
        <v>61456.930098290599</v>
      </c>
      <c r="J7" s="21">
        <f>VLOOKUP(B7,RMS!B:E,4,FALSE)</f>
        <v>47993.1602581197</v>
      </c>
      <c r="K7" s="22">
        <f t="shared" si="1"/>
        <v>-2.0298290597565938E-2</v>
      </c>
      <c r="L7" s="22">
        <f t="shared" si="2"/>
        <v>-2.5811969680944458E-4</v>
      </c>
      <c r="M7" s="32"/>
    </row>
    <row r="8" spans="1:13">
      <c r="A8" s="63"/>
      <c r="B8" s="12">
        <v>16</v>
      </c>
      <c r="C8" s="61" t="s">
        <v>10</v>
      </c>
      <c r="D8" s="61"/>
      <c r="E8" s="15">
        <f>VLOOKUP(C8,RA!B12:D39,3,0)</f>
        <v>197126.25659999999</v>
      </c>
      <c r="F8" s="25">
        <f>VLOOKUP(C8,RA!B12:I43,8,0)</f>
        <v>35213.212299999999</v>
      </c>
      <c r="G8" s="16">
        <f t="shared" si="0"/>
        <v>161913.04430000001</v>
      </c>
      <c r="H8" s="27">
        <f>RA!J12</f>
        <v>17.8632785440922</v>
      </c>
      <c r="I8" s="20">
        <f>VLOOKUP(B8,RMS!B:D,3,FALSE)</f>
        <v>197126.25185812</v>
      </c>
      <c r="J8" s="21">
        <f>VLOOKUP(B8,RMS!B:E,4,FALSE)</f>
        <v>161913.04533162399</v>
      </c>
      <c r="K8" s="22">
        <f t="shared" si="1"/>
        <v>4.7418799949809909E-3</v>
      </c>
      <c r="L8" s="22">
        <f t="shared" si="2"/>
        <v>-1.0316239786334336E-3</v>
      </c>
      <c r="M8" s="32"/>
    </row>
    <row r="9" spans="1:13">
      <c r="A9" s="63"/>
      <c r="B9" s="12">
        <v>17</v>
      </c>
      <c r="C9" s="61" t="s">
        <v>11</v>
      </c>
      <c r="D9" s="61"/>
      <c r="E9" s="15">
        <f>VLOOKUP(C9,RA!B12:D40,3,0)</f>
        <v>266257.6004</v>
      </c>
      <c r="F9" s="25">
        <f>VLOOKUP(C9,RA!B13:I44,8,0)</f>
        <v>76284.065799999997</v>
      </c>
      <c r="G9" s="16">
        <f t="shared" si="0"/>
        <v>189973.53460000001</v>
      </c>
      <c r="H9" s="27">
        <f>RA!J13</f>
        <v>28.6504744598457</v>
      </c>
      <c r="I9" s="20">
        <f>VLOOKUP(B9,RMS!B:D,3,FALSE)</f>
        <v>266257.78495042701</v>
      </c>
      <c r="J9" s="21">
        <f>VLOOKUP(B9,RMS!B:E,4,FALSE)</f>
        <v>189973.53240940199</v>
      </c>
      <c r="K9" s="22">
        <f t="shared" si="1"/>
        <v>-0.18455042701680213</v>
      </c>
      <c r="L9" s="22">
        <f t="shared" si="2"/>
        <v>2.1905980247538537E-3</v>
      </c>
      <c r="M9" s="32"/>
    </row>
    <row r="10" spans="1:13">
      <c r="A10" s="63"/>
      <c r="B10" s="12">
        <v>18</v>
      </c>
      <c r="C10" s="61" t="s">
        <v>12</v>
      </c>
      <c r="D10" s="61"/>
      <c r="E10" s="15">
        <f>VLOOKUP(C10,RA!B14:D41,3,0)</f>
        <v>150432.29620000001</v>
      </c>
      <c r="F10" s="25">
        <f>VLOOKUP(C10,RA!B14:I44,8,0)</f>
        <v>30373.309799999999</v>
      </c>
      <c r="G10" s="16">
        <f t="shared" si="0"/>
        <v>120058.98640000001</v>
      </c>
      <c r="H10" s="27">
        <f>RA!J14</f>
        <v>20.190684159748901</v>
      </c>
      <c r="I10" s="20">
        <f>VLOOKUP(B10,RMS!B:D,3,FALSE)</f>
        <v>150432.29540512801</v>
      </c>
      <c r="J10" s="21">
        <f>VLOOKUP(B10,RMS!B:E,4,FALSE)</f>
        <v>120058.986149573</v>
      </c>
      <c r="K10" s="22">
        <f t="shared" si="1"/>
        <v>7.9487200127914548E-4</v>
      </c>
      <c r="L10" s="22">
        <f t="shared" si="2"/>
        <v>2.5042700872290879E-4</v>
      </c>
      <c r="M10" s="32"/>
    </row>
    <row r="11" spans="1:13">
      <c r="A11" s="63"/>
      <c r="B11" s="12">
        <v>19</v>
      </c>
      <c r="C11" s="61" t="s">
        <v>13</v>
      </c>
      <c r="D11" s="61"/>
      <c r="E11" s="15">
        <f>VLOOKUP(C11,RA!B14:D42,3,0)</f>
        <v>88343.3364</v>
      </c>
      <c r="F11" s="25">
        <f>VLOOKUP(C11,RA!B15:I45,8,0)</f>
        <v>9084.8389000000006</v>
      </c>
      <c r="G11" s="16">
        <f t="shared" si="0"/>
        <v>79258.497499999998</v>
      </c>
      <c r="H11" s="27">
        <f>RA!J15</f>
        <v>10.2835587495425</v>
      </c>
      <c r="I11" s="20">
        <f>VLOOKUP(B11,RMS!B:D,3,FALSE)</f>
        <v>88343.4084350427</v>
      </c>
      <c r="J11" s="21">
        <f>VLOOKUP(B11,RMS!B:E,4,FALSE)</f>
        <v>79258.498547863201</v>
      </c>
      <c r="K11" s="22">
        <f t="shared" si="1"/>
        <v>-7.2035042700008489E-2</v>
      </c>
      <c r="L11" s="22">
        <f t="shared" si="2"/>
        <v>-1.0478632029844448E-3</v>
      </c>
      <c r="M11" s="32"/>
    </row>
    <row r="12" spans="1:13">
      <c r="A12" s="63"/>
      <c r="B12" s="12">
        <v>21</v>
      </c>
      <c r="C12" s="61" t="s">
        <v>14</v>
      </c>
      <c r="D12" s="61"/>
      <c r="E12" s="15">
        <f>VLOOKUP(C12,RA!B16:D43,3,0)</f>
        <v>463344.24359999999</v>
      </c>
      <c r="F12" s="25">
        <f>VLOOKUP(C12,RA!B16:I46,8,0)</f>
        <v>19477.153399999999</v>
      </c>
      <c r="G12" s="16">
        <f t="shared" si="0"/>
        <v>443867.09019999998</v>
      </c>
      <c r="H12" s="27">
        <f>RA!J16</f>
        <v>4.2036031889962198</v>
      </c>
      <c r="I12" s="20">
        <f>VLOOKUP(B12,RMS!B:D,3,FALSE)</f>
        <v>463343.90619316202</v>
      </c>
      <c r="J12" s="21">
        <f>VLOOKUP(B12,RMS!B:E,4,FALSE)</f>
        <v>443867.08999059797</v>
      </c>
      <c r="K12" s="22">
        <f t="shared" si="1"/>
        <v>0.33740683796349913</v>
      </c>
      <c r="L12" s="22">
        <f t="shared" si="2"/>
        <v>2.0940200192853808E-4</v>
      </c>
      <c r="M12" s="32"/>
    </row>
    <row r="13" spans="1:13">
      <c r="A13" s="63"/>
      <c r="B13" s="12">
        <v>22</v>
      </c>
      <c r="C13" s="61" t="s">
        <v>15</v>
      </c>
      <c r="D13" s="61"/>
      <c r="E13" s="15">
        <f>VLOOKUP(C13,RA!B16:D44,3,0)</f>
        <v>358057.90250000003</v>
      </c>
      <c r="F13" s="25">
        <f>VLOOKUP(C13,RA!B17:I47,8,0)</f>
        <v>38414.134599999998</v>
      </c>
      <c r="G13" s="16">
        <f t="shared" si="0"/>
        <v>319643.76790000004</v>
      </c>
      <c r="H13" s="27">
        <f>RA!J17</f>
        <v>10.7284699853818</v>
      </c>
      <c r="I13" s="20">
        <f>VLOOKUP(B13,RMS!B:D,3,FALSE)</f>
        <v>358057.88814700802</v>
      </c>
      <c r="J13" s="21">
        <f>VLOOKUP(B13,RMS!B:E,4,FALSE)</f>
        <v>319643.76754871802</v>
      </c>
      <c r="K13" s="22">
        <f t="shared" si="1"/>
        <v>1.43529920023866E-2</v>
      </c>
      <c r="L13" s="22">
        <f t="shared" si="2"/>
        <v>3.5128201125189662E-4</v>
      </c>
      <c r="M13" s="32"/>
    </row>
    <row r="14" spans="1:13">
      <c r="A14" s="63"/>
      <c r="B14" s="12">
        <v>23</v>
      </c>
      <c r="C14" s="61" t="s">
        <v>16</v>
      </c>
      <c r="D14" s="61"/>
      <c r="E14" s="15">
        <f>VLOOKUP(C14,RA!B18:D44,3,0)</f>
        <v>1030751.7757999999</v>
      </c>
      <c r="F14" s="25">
        <f>VLOOKUP(C14,RA!B18:I48,8,0)</f>
        <v>143096.01370000001</v>
      </c>
      <c r="G14" s="16">
        <f t="shared" si="0"/>
        <v>887655.76209999993</v>
      </c>
      <c r="H14" s="27">
        <f>RA!J18</f>
        <v>13.882684178636399</v>
      </c>
      <c r="I14" s="20">
        <f>VLOOKUP(B14,RMS!B:D,3,FALSE)</f>
        <v>1030751.8445205101</v>
      </c>
      <c r="J14" s="21">
        <f>VLOOKUP(B14,RMS!B:E,4,FALSE)</f>
        <v>887655.76194871799</v>
      </c>
      <c r="K14" s="22">
        <f t="shared" si="1"/>
        <v>-6.8720510113053024E-2</v>
      </c>
      <c r="L14" s="22">
        <f t="shared" si="2"/>
        <v>1.5128194354474545E-4</v>
      </c>
      <c r="M14" s="32"/>
    </row>
    <row r="15" spans="1:13">
      <c r="A15" s="63"/>
      <c r="B15" s="12">
        <v>24</v>
      </c>
      <c r="C15" s="61" t="s">
        <v>17</v>
      </c>
      <c r="D15" s="61"/>
      <c r="E15" s="15">
        <f>VLOOKUP(C15,RA!B18:D45,3,0)</f>
        <v>488564.65120000002</v>
      </c>
      <c r="F15" s="25">
        <f>VLOOKUP(C15,RA!B19:I49,8,0)</f>
        <v>36317.664199999999</v>
      </c>
      <c r="G15" s="16">
        <f t="shared" si="0"/>
        <v>452246.98700000002</v>
      </c>
      <c r="H15" s="27">
        <f>RA!J19</f>
        <v>7.4335431576552802</v>
      </c>
      <c r="I15" s="20">
        <f>VLOOKUP(B15,RMS!B:D,3,FALSE)</f>
        <v>488564.69124102598</v>
      </c>
      <c r="J15" s="21">
        <f>VLOOKUP(B15,RMS!B:E,4,FALSE)</f>
        <v>452246.98678546998</v>
      </c>
      <c r="K15" s="22">
        <f t="shared" si="1"/>
        <v>-4.0041025960817933E-2</v>
      </c>
      <c r="L15" s="22">
        <f t="shared" si="2"/>
        <v>2.1453003864735365E-4</v>
      </c>
      <c r="M15" s="32"/>
    </row>
    <row r="16" spans="1:13">
      <c r="A16" s="63"/>
      <c r="B16" s="12">
        <v>25</v>
      </c>
      <c r="C16" s="61" t="s">
        <v>18</v>
      </c>
      <c r="D16" s="61"/>
      <c r="E16" s="15">
        <f>VLOOKUP(C16,RA!B20:D46,3,0)</f>
        <v>974328.86199999996</v>
      </c>
      <c r="F16" s="25">
        <f>VLOOKUP(C16,RA!B20:I50,8,0)</f>
        <v>74244.325500000006</v>
      </c>
      <c r="G16" s="16">
        <f t="shared" si="0"/>
        <v>900084.53649999993</v>
      </c>
      <c r="H16" s="27">
        <f>RA!J20</f>
        <v>7.6200478499219502</v>
      </c>
      <c r="I16" s="20">
        <f>VLOOKUP(B16,RMS!B:D,3,FALSE)</f>
        <v>974329.05579999997</v>
      </c>
      <c r="J16" s="21">
        <f>VLOOKUP(B16,RMS!B:E,4,FALSE)</f>
        <v>900084.53650000005</v>
      </c>
      <c r="K16" s="22">
        <f t="shared" si="1"/>
        <v>-0.19380000000819564</v>
      </c>
      <c r="L16" s="22">
        <f t="shared" si="2"/>
        <v>0</v>
      </c>
      <c r="M16" s="32"/>
    </row>
    <row r="17" spans="1:13">
      <c r="A17" s="63"/>
      <c r="B17" s="12">
        <v>26</v>
      </c>
      <c r="C17" s="61" t="s">
        <v>19</v>
      </c>
      <c r="D17" s="61"/>
      <c r="E17" s="15">
        <f>VLOOKUP(C17,RA!B20:D47,3,0)</f>
        <v>253772.1655</v>
      </c>
      <c r="F17" s="25">
        <f>VLOOKUP(C17,RA!B21:I51,8,0)</f>
        <v>36003.004500000003</v>
      </c>
      <c r="G17" s="16">
        <f t="shared" si="0"/>
        <v>217769.16099999999</v>
      </c>
      <c r="H17" s="27">
        <f>RA!J21</f>
        <v>14.187136886767799</v>
      </c>
      <c r="I17" s="20">
        <f>VLOOKUP(B17,RMS!B:D,3,FALSE)</f>
        <v>253772.07117876099</v>
      </c>
      <c r="J17" s="21">
        <f>VLOOKUP(B17,RMS!B:E,4,FALSE)</f>
        <v>217769.160984071</v>
      </c>
      <c r="K17" s="22">
        <f t="shared" si="1"/>
        <v>9.4321239012060687E-2</v>
      </c>
      <c r="L17" s="22">
        <f t="shared" si="2"/>
        <v>1.5928992070257664E-5</v>
      </c>
      <c r="M17" s="32"/>
    </row>
    <row r="18" spans="1:13">
      <c r="A18" s="63"/>
      <c r="B18" s="12">
        <v>27</v>
      </c>
      <c r="C18" s="61" t="s">
        <v>20</v>
      </c>
      <c r="D18" s="61"/>
      <c r="E18" s="15">
        <f>VLOOKUP(C18,RA!B22:D48,3,0)</f>
        <v>771740.29810000001</v>
      </c>
      <c r="F18" s="25">
        <f>VLOOKUP(C18,RA!B22:I52,8,0)</f>
        <v>92438.759099999996</v>
      </c>
      <c r="G18" s="16">
        <f t="shared" si="0"/>
        <v>679301.53899999999</v>
      </c>
      <c r="H18" s="27">
        <f>RA!J22</f>
        <v>11.977961929366799</v>
      </c>
      <c r="I18" s="20">
        <f>VLOOKUP(B18,RMS!B:D,3,FALSE)</f>
        <v>771741.14269999997</v>
      </c>
      <c r="J18" s="21">
        <f>VLOOKUP(B18,RMS!B:E,4,FALSE)</f>
        <v>679301.53449999995</v>
      </c>
      <c r="K18" s="22">
        <f t="shared" si="1"/>
        <v>-0.84459999995306134</v>
      </c>
      <c r="L18" s="22">
        <f t="shared" si="2"/>
        <v>4.5000000391155481E-3</v>
      </c>
      <c r="M18" s="32"/>
    </row>
    <row r="19" spans="1:13">
      <c r="A19" s="63"/>
      <c r="B19" s="12">
        <v>29</v>
      </c>
      <c r="C19" s="61" t="s">
        <v>21</v>
      </c>
      <c r="D19" s="61"/>
      <c r="E19" s="15">
        <f>VLOOKUP(C19,RA!B22:D49,3,0)</f>
        <v>2231350.6808000002</v>
      </c>
      <c r="F19" s="25">
        <f>VLOOKUP(C19,RA!B23:I53,8,0)</f>
        <v>123936.1382</v>
      </c>
      <c r="G19" s="16">
        <f t="shared" si="0"/>
        <v>2107414.5426000003</v>
      </c>
      <c r="H19" s="27">
        <f>RA!J23</f>
        <v>5.5543101882831598</v>
      </c>
      <c r="I19" s="20">
        <f>VLOOKUP(B19,RMS!B:D,3,FALSE)</f>
        <v>2231352.0108179501</v>
      </c>
      <c r="J19" s="21">
        <f>VLOOKUP(B19,RMS!B:E,4,FALSE)</f>
        <v>2107414.5643726499</v>
      </c>
      <c r="K19" s="22">
        <f t="shared" si="1"/>
        <v>-1.3300179499201477</v>
      </c>
      <c r="L19" s="22">
        <f t="shared" si="2"/>
        <v>-2.1772649604827166E-2</v>
      </c>
      <c r="M19" s="32"/>
    </row>
    <row r="20" spans="1:13">
      <c r="A20" s="63"/>
      <c r="B20" s="12">
        <v>31</v>
      </c>
      <c r="C20" s="61" t="s">
        <v>22</v>
      </c>
      <c r="D20" s="61"/>
      <c r="E20" s="15">
        <f>VLOOKUP(C20,RA!B24:D50,3,0)</f>
        <v>215367.45009999999</v>
      </c>
      <c r="F20" s="25">
        <f>VLOOKUP(C20,RA!B24:I54,8,0)</f>
        <v>33432.727599999998</v>
      </c>
      <c r="G20" s="16">
        <f t="shared" si="0"/>
        <v>181934.72249999997</v>
      </c>
      <c r="H20" s="27">
        <f>RA!J24</f>
        <v>15.523574980563</v>
      </c>
      <c r="I20" s="20">
        <f>VLOOKUP(B20,RMS!B:D,3,FALSE)</f>
        <v>215367.45302954401</v>
      </c>
      <c r="J20" s="21">
        <f>VLOOKUP(B20,RMS!B:E,4,FALSE)</f>
        <v>181934.716240379</v>
      </c>
      <c r="K20" s="22">
        <f t="shared" si="1"/>
        <v>-2.9295440181158483E-3</v>
      </c>
      <c r="L20" s="22">
        <f t="shared" si="2"/>
        <v>6.2596209754701704E-3</v>
      </c>
      <c r="M20" s="32"/>
    </row>
    <row r="21" spans="1:13">
      <c r="A21" s="63"/>
      <c r="B21" s="12">
        <v>32</v>
      </c>
      <c r="C21" s="61" t="s">
        <v>23</v>
      </c>
      <c r="D21" s="61"/>
      <c r="E21" s="15">
        <f>VLOOKUP(C21,RA!B24:D51,3,0)</f>
        <v>270434.85440000001</v>
      </c>
      <c r="F21" s="25">
        <f>VLOOKUP(C21,RA!B25:I55,8,0)</f>
        <v>18446.583200000001</v>
      </c>
      <c r="G21" s="16">
        <f t="shared" si="0"/>
        <v>251988.27120000002</v>
      </c>
      <c r="H21" s="27">
        <f>RA!J25</f>
        <v>6.8210820091687099</v>
      </c>
      <c r="I21" s="20">
        <f>VLOOKUP(B21,RMS!B:D,3,FALSE)</f>
        <v>270434.848159799</v>
      </c>
      <c r="J21" s="21">
        <f>VLOOKUP(B21,RMS!B:E,4,FALSE)</f>
        <v>251988.245749689</v>
      </c>
      <c r="K21" s="22">
        <f t="shared" si="1"/>
        <v>6.240201008040458E-3</v>
      </c>
      <c r="L21" s="22">
        <f t="shared" si="2"/>
        <v>2.5450311019085348E-2</v>
      </c>
      <c r="M21" s="32"/>
    </row>
    <row r="22" spans="1:13">
      <c r="A22" s="63"/>
      <c r="B22" s="12">
        <v>33</v>
      </c>
      <c r="C22" s="61" t="s">
        <v>24</v>
      </c>
      <c r="D22" s="61"/>
      <c r="E22" s="15">
        <f>VLOOKUP(C22,RA!B26:D52,3,0)</f>
        <v>471433.64039999997</v>
      </c>
      <c r="F22" s="25">
        <f>VLOOKUP(C22,RA!B26:I56,8,0)</f>
        <v>100279.3017</v>
      </c>
      <c r="G22" s="16">
        <f t="shared" si="0"/>
        <v>371154.33869999996</v>
      </c>
      <c r="H22" s="27">
        <f>RA!J26</f>
        <v>21.2711383122586</v>
      </c>
      <c r="I22" s="20">
        <f>VLOOKUP(B22,RMS!B:D,3,FALSE)</f>
        <v>471433.61370302498</v>
      </c>
      <c r="J22" s="21">
        <f>VLOOKUP(B22,RMS!B:E,4,FALSE)</f>
        <v>371154.31457515201</v>
      </c>
      <c r="K22" s="22">
        <f t="shared" si="1"/>
        <v>2.6696974993683398E-2</v>
      </c>
      <c r="L22" s="22">
        <f t="shared" si="2"/>
        <v>2.4124847957864404E-2</v>
      </c>
      <c r="M22" s="32"/>
    </row>
    <row r="23" spans="1:13">
      <c r="A23" s="63"/>
      <c r="B23" s="12">
        <v>34</v>
      </c>
      <c r="C23" s="61" t="s">
        <v>25</v>
      </c>
      <c r="D23" s="61"/>
      <c r="E23" s="15">
        <f>VLOOKUP(C23,RA!B26:D53,3,0)</f>
        <v>190080.0466</v>
      </c>
      <c r="F23" s="25">
        <f>VLOOKUP(C23,RA!B27:I57,8,0)</f>
        <v>53310.666400000002</v>
      </c>
      <c r="G23" s="16">
        <f t="shared" si="0"/>
        <v>136769.38020000001</v>
      </c>
      <c r="H23" s="27">
        <f>RA!J27</f>
        <v>28.0464295719507</v>
      </c>
      <c r="I23" s="20">
        <f>VLOOKUP(B23,RMS!B:D,3,FALSE)</f>
        <v>190079.87477448001</v>
      </c>
      <c r="J23" s="21">
        <f>VLOOKUP(B23,RMS!B:E,4,FALSE)</f>
        <v>136769.40108542601</v>
      </c>
      <c r="K23" s="22">
        <f t="shared" si="1"/>
        <v>0.1718255199957639</v>
      </c>
      <c r="L23" s="22">
        <f t="shared" si="2"/>
        <v>-2.0885425998130813E-2</v>
      </c>
      <c r="M23" s="32"/>
    </row>
    <row r="24" spans="1:13">
      <c r="A24" s="63"/>
      <c r="B24" s="12">
        <v>35</v>
      </c>
      <c r="C24" s="61" t="s">
        <v>26</v>
      </c>
      <c r="D24" s="61"/>
      <c r="E24" s="15">
        <f>VLOOKUP(C24,RA!B28:D54,3,0)</f>
        <v>986700.90139999997</v>
      </c>
      <c r="F24" s="25">
        <f>VLOOKUP(C24,RA!B28:I58,8,0)</f>
        <v>56012.934200000003</v>
      </c>
      <c r="G24" s="16">
        <f t="shared" si="0"/>
        <v>930687.96719999996</v>
      </c>
      <c r="H24" s="27">
        <f>RA!J28</f>
        <v>5.6767896046841502</v>
      </c>
      <c r="I24" s="20">
        <f>VLOOKUP(B24,RMS!B:D,3,FALSE)</f>
        <v>986700.90113893803</v>
      </c>
      <c r="J24" s="21">
        <f>VLOOKUP(B24,RMS!B:E,4,FALSE)</f>
        <v>930687.95846902602</v>
      </c>
      <c r="K24" s="22">
        <f t="shared" si="1"/>
        <v>2.6106194127351046E-4</v>
      </c>
      <c r="L24" s="22">
        <f t="shared" si="2"/>
        <v>8.7309739319607615E-3</v>
      </c>
      <c r="M24" s="32"/>
    </row>
    <row r="25" spans="1:13">
      <c r="A25" s="63"/>
      <c r="B25" s="12">
        <v>36</v>
      </c>
      <c r="C25" s="61" t="s">
        <v>27</v>
      </c>
      <c r="D25" s="61"/>
      <c r="E25" s="15">
        <f>VLOOKUP(C25,RA!B28:D55,3,0)</f>
        <v>610584.93359999999</v>
      </c>
      <c r="F25" s="25">
        <f>VLOOKUP(C25,RA!B29:I59,8,0)</f>
        <v>88565.598800000007</v>
      </c>
      <c r="G25" s="16">
        <f t="shared" si="0"/>
        <v>522019.33479999995</v>
      </c>
      <c r="H25" s="27">
        <f>RA!J29</f>
        <v>14.5050416291503</v>
      </c>
      <c r="I25" s="20">
        <f>VLOOKUP(B25,RMS!B:D,3,FALSE)</f>
        <v>610584.93708761095</v>
      </c>
      <c r="J25" s="21">
        <f>VLOOKUP(B25,RMS!B:E,4,FALSE)</f>
        <v>522019.29584210803</v>
      </c>
      <c r="K25" s="22">
        <f t="shared" si="1"/>
        <v>-3.4876109566539526E-3</v>
      </c>
      <c r="L25" s="22">
        <f t="shared" si="2"/>
        <v>3.8957891927566379E-2</v>
      </c>
      <c r="M25" s="32"/>
    </row>
    <row r="26" spans="1:13">
      <c r="A26" s="63"/>
      <c r="B26" s="12">
        <v>37</v>
      </c>
      <c r="C26" s="61" t="s">
        <v>73</v>
      </c>
      <c r="D26" s="61"/>
      <c r="E26" s="15">
        <f>VLOOKUP(C26,RA!B30:D56,3,0)</f>
        <v>584092.9889</v>
      </c>
      <c r="F26" s="25">
        <f>VLOOKUP(C26,RA!B30:I60,8,0)</f>
        <v>89704.782300000006</v>
      </c>
      <c r="G26" s="16">
        <f t="shared" si="0"/>
        <v>494388.20659999998</v>
      </c>
      <c r="H26" s="27">
        <f>RA!J30</f>
        <v>15.3579625170536</v>
      </c>
      <c r="I26" s="20">
        <f>VLOOKUP(B26,RMS!B:D,3,FALSE)</f>
        <v>584093.00565784005</v>
      </c>
      <c r="J26" s="21">
        <f>VLOOKUP(B26,RMS!B:E,4,FALSE)</f>
        <v>494388.19875881699</v>
      </c>
      <c r="K26" s="22">
        <f t="shared" si="1"/>
        <v>-1.6757840057834983E-2</v>
      </c>
      <c r="L26" s="22">
        <f t="shared" si="2"/>
        <v>7.8411829890683293E-3</v>
      </c>
      <c r="M26" s="32"/>
    </row>
    <row r="27" spans="1:13">
      <c r="A27" s="63"/>
      <c r="B27" s="12">
        <v>38</v>
      </c>
      <c r="C27" s="61" t="s">
        <v>29</v>
      </c>
      <c r="D27" s="61"/>
      <c r="E27" s="15">
        <f>VLOOKUP(C27,RA!B30:D57,3,0)</f>
        <v>580086.44149999996</v>
      </c>
      <c r="F27" s="25">
        <f>VLOOKUP(C27,RA!B31:I61,8,0)</f>
        <v>29910.374800000001</v>
      </c>
      <c r="G27" s="16">
        <f t="shared" si="0"/>
        <v>550176.06669999997</v>
      </c>
      <c r="H27" s="27">
        <f>RA!J31</f>
        <v>5.1561927085654897</v>
      </c>
      <c r="I27" s="20">
        <f>VLOOKUP(B27,RMS!B:D,3,FALSE)</f>
        <v>580086.42543097294</v>
      </c>
      <c r="J27" s="21">
        <f>VLOOKUP(B27,RMS!B:E,4,FALSE)</f>
        <v>550176.03859114996</v>
      </c>
      <c r="K27" s="22">
        <f t="shared" si="1"/>
        <v>1.6069027013145387E-2</v>
      </c>
      <c r="L27" s="22">
        <f t="shared" si="2"/>
        <v>2.8108850005082786E-2</v>
      </c>
      <c r="M27" s="32"/>
    </row>
    <row r="28" spans="1:13">
      <c r="A28" s="63"/>
      <c r="B28" s="12">
        <v>39</v>
      </c>
      <c r="C28" s="61" t="s">
        <v>30</v>
      </c>
      <c r="D28" s="61"/>
      <c r="E28" s="15">
        <f>VLOOKUP(C28,RA!B32:D58,3,0)</f>
        <v>87527.978400000007</v>
      </c>
      <c r="F28" s="25">
        <f>VLOOKUP(C28,RA!B32:I62,8,0)</f>
        <v>24510.470600000001</v>
      </c>
      <c r="G28" s="16">
        <f t="shared" si="0"/>
        <v>63017.507800000007</v>
      </c>
      <c r="H28" s="27">
        <f>RA!J32</f>
        <v>28.003012348792002</v>
      </c>
      <c r="I28" s="20">
        <f>VLOOKUP(B28,RMS!B:D,3,FALSE)</f>
        <v>87527.945725943602</v>
      </c>
      <c r="J28" s="21">
        <f>VLOOKUP(B28,RMS!B:E,4,FALSE)</f>
        <v>63017.500724424703</v>
      </c>
      <c r="K28" s="22">
        <f t="shared" si="1"/>
        <v>3.2674056405085139E-2</v>
      </c>
      <c r="L28" s="22">
        <f t="shared" si="2"/>
        <v>7.0755753040430136E-3</v>
      </c>
      <c r="M28" s="32"/>
    </row>
    <row r="29" spans="1:13">
      <c r="A29" s="63"/>
      <c r="B29" s="12">
        <v>40</v>
      </c>
      <c r="C29" s="61" t="s">
        <v>31</v>
      </c>
      <c r="D29" s="61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3"/>
      <c r="B30" s="12">
        <v>42</v>
      </c>
      <c r="C30" s="61" t="s">
        <v>32</v>
      </c>
      <c r="D30" s="61"/>
      <c r="E30" s="15">
        <f>VLOOKUP(C30,RA!B34:D61,3,0)</f>
        <v>169157.13440000001</v>
      </c>
      <c r="F30" s="25">
        <f>VLOOKUP(C30,RA!B34:I65,8,0)</f>
        <v>22243.491399999999</v>
      </c>
      <c r="G30" s="16">
        <f t="shared" si="0"/>
        <v>146913.64300000001</v>
      </c>
      <c r="H30" s="27">
        <f>RA!J34</f>
        <v>0</v>
      </c>
      <c r="I30" s="20">
        <f>VLOOKUP(B30,RMS!B:D,3,FALSE)</f>
        <v>169157.13389999999</v>
      </c>
      <c r="J30" s="21">
        <f>VLOOKUP(B30,RMS!B:E,4,FALSE)</f>
        <v>146913.63510000001</v>
      </c>
      <c r="K30" s="22">
        <f t="shared" si="1"/>
        <v>5.0000002374872565E-4</v>
      </c>
      <c r="L30" s="22">
        <f t="shared" si="2"/>
        <v>7.8999999968800694E-3</v>
      </c>
      <c r="M30" s="32"/>
    </row>
    <row r="31" spans="1:13" s="35" customFormat="1" ht="12" thickBot="1">
      <c r="A31" s="63"/>
      <c r="B31" s="12">
        <v>70</v>
      </c>
      <c r="C31" s="64" t="s">
        <v>69</v>
      </c>
      <c r="D31" s="65"/>
      <c r="E31" s="15">
        <f>VLOOKUP(C31,RA!B35:D62,3,0)</f>
        <v>75252.22</v>
      </c>
      <c r="F31" s="25">
        <f>VLOOKUP(C31,RA!B35:I66,8,0)</f>
        <v>2539</v>
      </c>
      <c r="G31" s="16">
        <f t="shared" si="0"/>
        <v>72713.22</v>
      </c>
      <c r="H31" s="27">
        <f>RA!J35</f>
        <v>13.149602870075601</v>
      </c>
      <c r="I31" s="20">
        <f>VLOOKUP(B31,RMS!B:D,3,FALSE)</f>
        <v>75252.22</v>
      </c>
      <c r="J31" s="21">
        <f>VLOOKUP(B31,RMS!B:E,4,FALSE)</f>
        <v>72713.22</v>
      </c>
      <c r="K31" s="22">
        <f t="shared" si="1"/>
        <v>0</v>
      </c>
      <c r="L31" s="22">
        <f t="shared" si="2"/>
        <v>0</v>
      </c>
    </row>
    <row r="32" spans="1:13">
      <c r="A32" s="63"/>
      <c r="B32" s="12">
        <v>71</v>
      </c>
      <c r="C32" s="61" t="s">
        <v>36</v>
      </c>
      <c r="D32" s="61"/>
      <c r="E32" s="15">
        <f>VLOOKUP(C32,RA!B34:D62,3,0)</f>
        <v>243343.91</v>
      </c>
      <c r="F32" s="25">
        <f>VLOOKUP(C32,RA!B34:I66,8,0)</f>
        <v>-44412.61</v>
      </c>
      <c r="G32" s="16">
        <f t="shared" si="0"/>
        <v>287756.52</v>
      </c>
      <c r="H32" s="27">
        <f>RA!J35</f>
        <v>13.149602870075601</v>
      </c>
      <c r="I32" s="20">
        <f>VLOOKUP(B32,RMS!B:D,3,FALSE)</f>
        <v>243343.91</v>
      </c>
      <c r="J32" s="21">
        <f>VLOOKUP(B32,RMS!B:E,4,FALSE)</f>
        <v>287756.52</v>
      </c>
      <c r="K32" s="22">
        <f t="shared" si="1"/>
        <v>0</v>
      </c>
      <c r="L32" s="22">
        <f t="shared" si="2"/>
        <v>0</v>
      </c>
      <c r="M32" s="32"/>
    </row>
    <row r="33" spans="1:13">
      <c r="A33" s="63"/>
      <c r="B33" s="12">
        <v>72</v>
      </c>
      <c r="C33" s="61" t="s">
        <v>37</v>
      </c>
      <c r="D33" s="61"/>
      <c r="E33" s="15">
        <f>VLOOKUP(C33,RA!B34:D63,3,0)</f>
        <v>46953.83</v>
      </c>
      <c r="F33" s="25">
        <f>VLOOKUP(C33,RA!B34:I67,8,0)</f>
        <v>794.84</v>
      </c>
      <c r="G33" s="16">
        <f t="shared" si="0"/>
        <v>46158.990000000005</v>
      </c>
      <c r="H33" s="27">
        <f>RA!J34</f>
        <v>0</v>
      </c>
      <c r="I33" s="20">
        <f>VLOOKUP(B33,RMS!B:D,3,FALSE)</f>
        <v>46953.83</v>
      </c>
      <c r="J33" s="21">
        <f>VLOOKUP(B33,RMS!B:E,4,FALSE)</f>
        <v>46158.99</v>
      </c>
      <c r="K33" s="22">
        <f t="shared" si="1"/>
        <v>0</v>
      </c>
      <c r="L33" s="22">
        <f t="shared" si="2"/>
        <v>0</v>
      </c>
      <c r="M33" s="32"/>
    </row>
    <row r="34" spans="1:13">
      <c r="A34" s="63"/>
      <c r="B34" s="12">
        <v>73</v>
      </c>
      <c r="C34" s="61" t="s">
        <v>38</v>
      </c>
      <c r="D34" s="61"/>
      <c r="E34" s="15">
        <f>VLOOKUP(C34,RA!B35:D64,3,0)</f>
        <v>83370.97</v>
      </c>
      <c r="F34" s="25">
        <f>VLOOKUP(C34,RA!B35:I68,8,0)</f>
        <v>-14278.65</v>
      </c>
      <c r="G34" s="16">
        <f t="shared" si="0"/>
        <v>97649.62</v>
      </c>
      <c r="H34" s="27">
        <f>RA!J35</f>
        <v>13.149602870075601</v>
      </c>
      <c r="I34" s="20">
        <f>VLOOKUP(B34,RMS!B:D,3,FALSE)</f>
        <v>83370.97</v>
      </c>
      <c r="J34" s="21">
        <f>VLOOKUP(B34,RMS!B:E,4,FALSE)</f>
        <v>97649.62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3"/>
      <c r="B35" s="12">
        <v>74</v>
      </c>
      <c r="C35" s="61" t="s">
        <v>71</v>
      </c>
      <c r="D35" s="61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3.3739868405211202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3"/>
      <c r="B36" s="12">
        <v>75</v>
      </c>
      <c r="C36" s="61" t="s">
        <v>33</v>
      </c>
      <c r="D36" s="61"/>
      <c r="E36" s="15">
        <f>VLOOKUP(C36,RA!B8:D65,3,0)</f>
        <v>81111.965599999996</v>
      </c>
      <c r="F36" s="25">
        <f>VLOOKUP(C36,RA!B8:I69,8,0)</f>
        <v>3646.4915999999998</v>
      </c>
      <c r="G36" s="16">
        <f t="shared" si="0"/>
        <v>77465.474000000002</v>
      </c>
      <c r="H36" s="27">
        <f>RA!J36</f>
        <v>3.3739868405211202</v>
      </c>
      <c r="I36" s="20">
        <f>VLOOKUP(B36,RMS!B:D,3,FALSE)</f>
        <v>81111.965811965798</v>
      </c>
      <c r="J36" s="21">
        <f>VLOOKUP(B36,RMS!B:E,4,FALSE)</f>
        <v>77465.474358974403</v>
      </c>
      <c r="K36" s="22">
        <f t="shared" si="1"/>
        <v>-2.1196580200921744E-4</v>
      </c>
      <c r="L36" s="22">
        <f t="shared" si="2"/>
        <v>-3.5897440102417022E-4</v>
      </c>
      <c r="M36" s="32"/>
    </row>
    <row r="37" spans="1:13">
      <c r="A37" s="63"/>
      <c r="B37" s="12">
        <v>76</v>
      </c>
      <c r="C37" s="61" t="s">
        <v>34</v>
      </c>
      <c r="D37" s="61"/>
      <c r="E37" s="15">
        <f>VLOOKUP(C37,RA!B8:D66,3,0)</f>
        <v>360146.3173</v>
      </c>
      <c r="F37" s="25">
        <f>VLOOKUP(C37,RA!B8:I70,8,0)</f>
        <v>27980.9411</v>
      </c>
      <c r="G37" s="16">
        <f t="shared" si="0"/>
        <v>332165.3762</v>
      </c>
      <c r="H37" s="27">
        <f>RA!J37</f>
        <v>-18.250964242335101</v>
      </c>
      <c r="I37" s="20">
        <f>VLOOKUP(B37,RMS!B:D,3,FALSE)</f>
        <v>360146.31065812003</v>
      </c>
      <c r="J37" s="21">
        <f>VLOOKUP(B37,RMS!B:E,4,FALSE)</f>
        <v>332165.37697264901</v>
      </c>
      <c r="K37" s="22">
        <f t="shared" si="1"/>
        <v>6.6418799688108265E-3</v>
      </c>
      <c r="L37" s="22">
        <f t="shared" si="2"/>
        <v>-7.7264901483431458E-4</v>
      </c>
      <c r="M37" s="32"/>
    </row>
    <row r="38" spans="1:13">
      <c r="A38" s="63"/>
      <c r="B38" s="12">
        <v>77</v>
      </c>
      <c r="C38" s="61" t="s">
        <v>39</v>
      </c>
      <c r="D38" s="61"/>
      <c r="E38" s="15">
        <f>VLOOKUP(C38,RA!B9:D67,3,0)</f>
        <v>115738.47</v>
      </c>
      <c r="F38" s="25">
        <f>VLOOKUP(C38,RA!B9:I71,8,0)</f>
        <v>-11058.08</v>
      </c>
      <c r="G38" s="16">
        <f t="shared" si="0"/>
        <v>126796.55</v>
      </c>
      <c r="H38" s="27">
        <f>RA!J38</f>
        <v>1.6928118536869099</v>
      </c>
      <c r="I38" s="20">
        <f>VLOOKUP(B38,RMS!B:D,3,FALSE)</f>
        <v>115738.47</v>
      </c>
      <c r="J38" s="21">
        <f>VLOOKUP(B38,RMS!B:E,4,FALSE)</f>
        <v>126796.55</v>
      </c>
      <c r="K38" s="22">
        <f t="shared" si="1"/>
        <v>0</v>
      </c>
      <c r="L38" s="22">
        <f t="shared" si="2"/>
        <v>0</v>
      </c>
      <c r="M38" s="32"/>
    </row>
    <row r="39" spans="1:13">
      <c r="A39" s="63"/>
      <c r="B39" s="12">
        <v>78</v>
      </c>
      <c r="C39" s="61" t="s">
        <v>40</v>
      </c>
      <c r="D39" s="61"/>
      <c r="E39" s="15">
        <f>VLOOKUP(C39,RA!B10:D68,3,0)</f>
        <v>82430.77</v>
      </c>
      <c r="F39" s="25">
        <f>VLOOKUP(C39,RA!B10:I72,8,0)</f>
        <v>-1011.13</v>
      </c>
      <c r="G39" s="16">
        <f t="shared" si="0"/>
        <v>83441.900000000009</v>
      </c>
      <c r="H39" s="27">
        <f>RA!J39</f>
        <v>-17.126644922087401</v>
      </c>
      <c r="I39" s="20">
        <f>VLOOKUP(B39,RMS!B:D,3,FALSE)</f>
        <v>82430.77</v>
      </c>
      <c r="J39" s="21">
        <f>VLOOKUP(B39,RMS!B:E,4,FALSE)</f>
        <v>83441.899999999994</v>
      </c>
      <c r="K39" s="22">
        <f t="shared" si="1"/>
        <v>0</v>
      </c>
      <c r="L39" s="22">
        <f t="shared" si="2"/>
        <v>0</v>
      </c>
      <c r="M39" s="32"/>
    </row>
    <row r="40" spans="1:13">
      <c r="A40" s="63"/>
      <c r="B40" s="12">
        <v>99</v>
      </c>
      <c r="C40" s="61" t="s">
        <v>35</v>
      </c>
      <c r="D40" s="61"/>
      <c r="E40" s="15">
        <f>VLOOKUP(C40,RA!B8:D69,3,0)</f>
        <v>19282.732199999999</v>
      </c>
      <c r="F40" s="25">
        <f>VLOOKUP(C40,RA!B8:I73,8,0)</f>
        <v>1460.2458999999999</v>
      </c>
      <c r="G40" s="16">
        <f t="shared" si="0"/>
        <v>17822.486299999997</v>
      </c>
      <c r="H40" s="27">
        <f>RA!J40</f>
        <v>0</v>
      </c>
      <c r="I40" s="20">
        <f>VLOOKUP(B40,RMS!B:D,3,FALSE)</f>
        <v>19282.7320172453</v>
      </c>
      <c r="J40" s="21">
        <f>VLOOKUP(B40,RMS!B:E,4,FALSE)</f>
        <v>17822.4864079873</v>
      </c>
      <c r="K40" s="22">
        <f t="shared" si="1"/>
        <v>1.8275469847139902E-4</v>
      </c>
      <c r="L40" s="22">
        <f t="shared" si="2"/>
        <v>-1.0798730363603681E-4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7" width="9.25" style="36" bestFit="1" customWidth="1"/>
    <col min="18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39" t="s">
        <v>46</v>
      </c>
      <c r="W1" s="68"/>
    </row>
    <row r="2" spans="1:23" ht="12.7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39"/>
      <c r="W2" s="68"/>
    </row>
    <row r="3" spans="1:23" ht="23.25" thickBo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40" t="s">
        <v>47</v>
      </c>
      <c r="W3" s="68"/>
    </row>
    <row r="4" spans="1:23" ht="12.75" thickTop="1" thickBo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W4" s="68"/>
    </row>
    <row r="5" spans="1:23" ht="12.75" thickTop="1" thickBot="1">
      <c r="A5" s="41"/>
      <c r="B5" s="42"/>
      <c r="C5" s="43"/>
      <c r="D5" s="44" t="s">
        <v>0</v>
      </c>
      <c r="E5" s="44" t="s">
        <v>59</v>
      </c>
      <c r="F5" s="44" t="s">
        <v>60</v>
      </c>
      <c r="G5" s="44" t="s">
        <v>48</v>
      </c>
      <c r="H5" s="44" t="s">
        <v>49</v>
      </c>
      <c r="I5" s="44" t="s">
        <v>1</v>
      </c>
      <c r="J5" s="44" t="s">
        <v>2</v>
      </c>
      <c r="K5" s="44" t="s">
        <v>50</v>
      </c>
      <c r="L5" s="44" t="s">
        <v>51</v>
      </c>
      <c r="M5" s="44" t="s">
        <v>52</v>
      </c>
      <c r="N5" s="44" t="s">
        <v>53</v>
      </c>
      <c r="O5" s="44" t="s">
        <v>54</v>
      </c>
      <c r="P5" s="44" t="s">
        <v>61</v>
      </c>
      <c r="Q5" s="44" t="s">
        <v>62</v>
      </c>
      <c r="R5" s="44" t="s">
        <v>55</v>
      </c>
      <c r="S5" s="44" t="s">
        <v>56</v>
      </c>
      <c r="T5" s="44" t="s">
        <v>57</v>
      </c>
      <c r="U5" s="45" t="s">
        <v>58</v>
      </c>
    </row>
    <row r="6" spans="1:23" ht="12" thickBot="1">
      <c r="A6" s="46" t="s">
        <v>3</v>
      </c>
      <c r="B6" s="69" t="s">
        <v>4</v>
      </c>
      <c r="C6" s="70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1" t="s">
        <v>5</v>
      </c>
      <c r="B7" s="72"/>
      <c r="C7" s="73"/>
      <c r="D7" s="48">
        <v>13188562.3641</v>
      </c>
      <c r="E7" s="48">
        <v>16356501.154100001</v>
      </c>
      <c r="F7" s="49">
        <v>80.631928796056101</v>
      </c>
      <c r="G7" s="48">
        <v>15300375.0615</v>
      </c>
      <c r="H7" s="49">
        <v>-13.802359020034199</v>
      </c>
      <c r="I7" s="48">
        <v>1361838.3447</v>
      </c>
      <c r="J7" s="49">
        <v>10.3259044246324</v>
      </c>
      <c r="K7" s="48">
        <v>1858886.0390999999</v>
      </c>
      <c r="L7" s="49">
        <v>12.1492841294948</v>
      </c>
      <c r="M7" s="49">
        <v>-0.26739008413912801</v>
      </c>
      <c r="N7" s="48">
        <v>13188562.3641</v>
      </c>
      <c r="O7" s="48">
        <v>7296323982.2285995</v>
      </c>
      <c r="P7" s="48">
        <v>702878</v>
      </c>
      <c r="Q7" s="48">
        <v>845356</v>
      </c>
      <c r="R7" s="49">
        <v>-16.8542010703183</v>
      </c>
      <c r="S7" s="48">
        <v>18.7636579379352</v>
      </c>
      <c r="T7" s="48">
        <v>20.5693600205121</v>
      </c>
      <c r="U7" s="50">
        <v>-9.6234011968755997</v>
      </c>
    </row>
    <row r="8" spans="1:23" ht="12" thickBot="1">
      <c r="A8" s="74">
        <v>42339</v>
      </c>
      <c r="B8" s="64" t="s">
        <v>6</v>
      </c>
      <c r="C8" s="65"/>
      <c r="D8" s="51">
        <v>456926.74249999999</v>
      </c>
      <c r="E8" s="51">
        <v>627502.09580000001</v>
      </c>
      <c r="F8" s="52">
        <v>72.816767554770607</v>
      </c>
      <c r="G8" s="51">
        <v>564320.33319999999</v>
      </c>
      <c r="H8" s="52">
        <v>-19.030608039767198</v>
      </c>
      <c r="I8" s="51">
        <v>117598.6706</v>
      </c>
      <c r="J8" s="52">
        <v>25.736876322138201</v>
      </c>
      <c r="K8" s="51">
        <v>156197.36009999999</v>
      </c>
      <c r="L8" s="52">
        <v>27.678846731301899</v>
      </c>
      <c r="M8" s="52">
        <v>-0.24711486465128801</v>
      </c>
      <c r="N8" s="51">
        <v>456926.74249999999</v>
      </c>
      <c r="O8" s="51">
        <v>260604897.48910001</v>
      </c>
      <c r="P8" s="51">
        <v>17668</v>
      </c>
      <c r="Q8" s="51">
        <v>25147</v>
      </c>
      <c r="R8" s="52">
        <v>-29.741122201455401</v>
      </c>
      <c r="S8" s="51">
        <v>25.861826041430799</v>
      </c>
      <c r="T8" s="51">
        <v>23.323064695589899</v>
      </c>
      <c r="U8" s="53">
        <v>9.8166360788824196</v>
      </c>
    </row>
    <row r="9" spans="1:23" ht="12" thickBot="1">
      <c r="A9" s="75"/>
      <c r="B9" s="64" t="s">
        <v>7</v>
      </c>
      <c r="C9" s="65"/>
      <c r="D9" s="51">
        <v>52130.909599999999</v>
      </c>
      <c r="E9" s="51">
        <v>72933.535399999993</v>
      </c>
      <c r="F9" s="52">
        <v>71.477283137435904</v>
      </c>
      <c r="G9" s="51">
        <v>76051.559899999993</v>
      </c>
      <c r="H9" s="52">
        <v>-31.453201395807302</v>
      </c>
      <c r="I9" s="51">
        <v>12078.012500000001</v>
      </c>
      <c r="J9" s="52">
        <v>23.1686202920196</v>
      </c>
      <c r="K9" s="51">
        <v>18254.5026</v>
      </c>
      <c r="L9" s="52">
        <v>24.002798396249599</v>
      </c>
      <c r="M9" s="52">
        <v>-0.33835433565853501</v>
      </c>
      <c r="N9" s="51">
        <v>52130.909599999999</v>
      </c>
      <c r="O9" s="51">
        <v>41413674.101300001</v>
      </c>
      <c r="P9" s="51">
        <v>3055</v>
      </c>
      <c r="Q9" s="51">
        <v>3719</v>
      </c>
      <c r="R9" s="52">
        <v>-17.854261898359798</v>
      </c>
      <c r="S9" s="51">
        <v>17.064127528641599</v>
      </c>
      <c r="T9" s="51">
        <v>16.224578945953201</v>
      </c>
      <c r="U9" s="53">
        <v>4.9199619569134398</v>
      </c>
    </row>
    <row r="10" spans="1:23" ht="12" thickBot="1">
      <c r="A10" s="75"/>
      <c r="B10" s="64" t="s">
        <v>8</v>
      </c>
      <c r="C10" s="65"/>
      <c r="D10" s="51">
        <v>70880.1783</v>
      </c>
      <c r="E10" s="51">
        <v>86160.356100000005</v>
      </c>
      <c r="F10" s="52">
        <v>82.265419397448397</v>
      </c>
      <c r="G10" s="51">
        <v>92480.249500000005</v>
      </c>
      <c r="H10" s="52">
        <v>-23.356415360882</v>
      </c>
      <c r="I10" s="51">
        <v>21737.3122</v>
      </c>
      <c r="J10" s="52">
        <v>30.667688374028799</v>
      </c>
      <c r="K10" s="51">
        <v>24066.248</v>
      </c>
      <c r="L10" s="52">
        <v>26.0231218342463</v>
      </c>
      <c r="M10" s="52">
        <v>-9.6771869050797002E-2</v>
      </c>
      <c r="N10" s="51">
        <v>70880.1783</v>
      </c>
      <c r="O10" s="51">
        <v>63101121.605800003</v>
      </c>
      <c r="P10" s="51">
        <v>63965</v>
      </c>
      <c r="Q10" s="51">
        <v>73955</v>
      </c>
      <c r="R10" s="52">
        <v>-13.508214454736001</v>
      </c>
      <c r="S10" s="51">
        <v>1.10810878292816</v>
      </c>
      <c r="T10" s="51">
        <v>1.6274710932323699</v>
      </c>
      <c r="U10" s="53">
        <v>-46.869253118976197</v>
      </c>
    </row>
    <row r="11" spans="1:23" ht="12" thickBot="1">
      <c r="A11" s="75"/>
      <c r="B11" s="64" t="s">
        <v>9</v>
      </c>
      <c r="C11" s="65"/>
      <c r="D11" s="51">
        <v>61456.909800000001</v>
      </c>
      <c r="E11" s="51">
        <v>71463.054199999999</v>
      </c>
      <c r="F11" s="52">
        <v>85.998157352754205</v>
      </c>
      <c r="G11" s="51">
        <v>74487.666800000006</v>
      </c>
      <c r="H11" s="52">
        <v>-17.493845034759499</v>
      </c>
      <c r="I11" s="51">
        <v>13463.7498</v>
      </c>
      <c r="J11" s="52">
        <v>21.9076257556966</v>
      </c>
      <c r="K11" s="51">
        <v>19195.551200000002</v>
      </c>
      <c r="L11" s="52">
        <v>25.770106682949599</v>
      </c>
      <c r="M11" s="52">
        <v>-0.298600511143436</v>
      </c>
      <c r="N11" s="51">
        <v>61456.909800000001</v>
      </c>
      <c r="O11" s="51">
        <v>22094662.209600002</v>
      </c>
      <c r="P11" s="51">
        <v>2750</v>
      </c>
      <c r="Q11" s="51">
        <v>4333</v>
      </c>
      <c r="R11" s="52">
        <v>-36.533579506115899</v>
      </c>
      <c r="S11" s="51">
        <v>22.347967199999999</v>
      </c>
      <c r="T11" s="51">
        <v>20.117024371105501</v>
      </c>
      <c r="U11" s="53">
        <v>9.9827550708707307</v>
      </c>
    </row>
    <row r="12" spans="1:23" ht="12" thickBot="1">
      <c r="A12" s="75"/>
      <c r="B12" s="64" t="s">
        <v>10</v>
      </c>
      <c r="C12" s="65"/>
      <c r="D12" s="51">
        <v>197126.25659999999</v>
      </c>
      <c r="E12" s="51">
        <v>393773.61609999998</v>
      </c>
      <c r="F12" s="52">
        <v>50.060808683012198</v>
      </c>
      <c r="G12" s="51">
        <v>265889.64799999999</v>
      </c>
      <c r="H12" s="52">
        <v>-25.8616279036181</v>
      </c>
      <c r="I12" s="51">
        <v>35213.212299999999</v>
      </c>
      <c r="J12" s="52">
        <v>17.8632785440922</v>
      </c>
      <c r="K12" s="51">
        <v>47306.7552</v>
      </c>
      <c r="L12" s="52">
        <v>17.791875522735701</v>
      </c>
      <c r="M12" s="52">
        <v>-0.25564093011393002</v>
      </c>
      <c r="N12" s="51">
        <v>197126.25659999999</v>
      </c>
      <c r="O12" s="51">
        <v>87591986.472800002</v>
      </c>
      <c r="P12" s="51">
        <v>1723</v>
      </c>
      <c r="Q12" s="51">
        <v>2190</v>
      </c>
      <c r="R12" s="52">
        <v>-21.324200913241999</v>
      </c>
      <c r="S12" s="51">
        <v>114.408738595473</v>
      </c>
      <c r="T12" s="51">
        <v>101.763200776256</v>
      </c>
      <c r="U12" s="53">
        <v>11.052947505985101</v>
      </c>
    </row>
    <row r="13" spans="1:23" ht="12" thickBot="1">
      <c r="A13" s="75"/>
      <c r="B13" s="64" t="s">
        <v>11</v>
      </c>
      <c r="C13" s="65"/>
      <c r="D13" s="51">
        <v>266257.6004</v>
      </c>
      <c r="E13" s="51">
        <v>475406.99780000001</v>
      </c>
      <c r="F13" s="52">
        <v>56.006243415039599</v>
      </c>
      <c r="G13" s="51">
        <v>409849.31939999998</v>
      </c>
      <c r="H13" s="52">
        <v>-35.035246419394198</v>
      </c>
      <c r="I13" s="51">
        <v>76284.065799999997</v>
      </c>
      <c r="J13" s="52">
        <v>28.6504744598457</v>
      </c>
      <c r="K13" s="51">
        <v>111057.26549999999</v>
      </c>
      <c r="L13" s="52">
        <v>27.097096479892301</v>
      </c>
      <c r="M13" s="52">
        <v>-0.31311053395241401</v>
      </c>
      <c r="N13" s="51">
        <v>266257.6004</v>
      </c>
      <c r="O13" s="51">
        <v>126054179.4464</v>
      </c>
      <c r="P13" s="51">
        <v>7604</v>
      </c>
      <c r="Q13" s="51">
        <v>8985</v>
      </c>
      <c r="R13" s="52">
        <v>-15.370061213133001</v>
      </c>
      <c r="S13" s="51">
        <v>35.015465597054202</v>
      </c>
      <c r="T13" s="51">
        <v>34.6654860434057</v>
      </c>
      <c r="U13" s="53">
        <v>0.99949992861995796</v>
      </c>
    </row>
    <row r="14" spans="1:23" ht="12" thickBot="1">
      <c r="A14" s="75"/>
      <c r="B14" s="64" t="s">
        <v>12</v>
      </c>
      <c r="C14" s="65"/>
      <c r="D14" s="51">
        <v>150432.29620000001</v>
      </c>
      <c r="E14" s="51">
        <v>200106.1416</v>
      </c>
      <c r="F14" s="52">
        <v>75.176251461939202</v>
      </c>
      <c r="G14" s="51">
        <v>205167.83059999999</v>
      </c>
      <c r="H14" s="52">
        <v>-26.6784194383347</v>
      </c>
      <c r="I14" s="51">
        <v>30373.309799999999</v>
      </c>
      <c r="J14" s="52">
        <v>20.190684159748901</v>
      </c>
      <c r="K14" s="51">
        <v>38047.881399999998</v>
      </c>
      <c r="L14" s="52">
        <v>18.544759813822399</v>
      </c>
      <c r="M14" s="52">
        <v>-0.201708250699078</v>
      </c>
      <c r="N14" s="51">
        <v>150432.29620000001</v>
      </c>
      <c r="O14" s="51">
        <v>61923381.837499999</v>
      </c>
      <c r="P14" s="51">
        <v>2744</v>
      </c>
      <c r="Q14" s="51">
        <v>2723</v>
      </c>
      <c r="R14" s="52">
        <v>0.77120822622107599</v>
      </c>
      <c r="S14" s="51">
        <v>54.822265379008797</v>
      </c>
      <c r="T14" s="51">
        <v>63.865297833272102</v>
      </c>
      <c r="U14" s="53">
        <v>-16.495182006334801</v>
      </c>
    </row>
    <row r="15" spans="1:23" ht="12" thickBot="1">
      <c r="A15" s="75"/>
      <c r="B15" s="64" t="s">
        <v>13</v>
      </c>
      <c r="C15" s="65"/>
      <c r="D15" s="51">
        <v>88343.3364</v>
      </c>
      <c r="E15" s="51">
        <v>151653.4013</v>
      </c>
      <c r="F15" s="52">
        <v>58.253448747410303</v>
      </c>
      <c r="G15" s="51">
        <v>122650.7013</v>
      </c>
      <c r="H15" s="52">
        <v>-27.971601088594799</v>
      </c>
      <c r="I15" s="51">
        <v>9084.8389000000006</v>
      </c>
      <c r="J15" s="52">
        <v>10.2835587495425</v>
      </c>
      <c r="K15" s="51">
        <v>16725.652300000002</v>
      </c>
      <c r="L15" s="52">
        <v>13.6368175010182</v>
      </c>
      <c r="M15" s="52">
        <v>-0.45683201246506799</v>
      </c>
      <c r="N15" s="51">
        <v>88343.3364</v>
      </c>
      <c r="O15" s="51">
        <v>49743376.156599998</v>
      </c>
      <c r="P15" s="51">
        <v>2711</v>
      </c>
      <c r="Q15" s="51">
        <v>3906</v>
      </c>
      <c r="R15" s="52">
        <v>-30.5939580133129</v>
      </c>
      <c r="S15" s="51">
        <v>32.586992401327898</v>
      </c>
      <c r="T15" s="51">
        <v>28.879625576036901</v>
      </c>
      <c r="U15" s="53">
        <v>11.376830299748599</v>
      </c>
    </row>
    <row r="16" spans="1:23" ht="12" thickBot="1">
      <c r="A16" s="75"/>
      <c r="B16" s="64" t="s">
        <v>14</v>
      </c>
      <c r="C16" s="65"/>
      <c r="D16" s="51">
        <v>463344.24359999999</v>
      </c>
      <c r="E16" s="51">
        <v>706070.84039999999</v>
      </c>
      <c r="F16" s="52">
        <v>65.622911624208797</v>
      </c>
      <c r="G16" s="51">
        <v>653982.21189999999</v>
      </c>
      <c r="H16" s="52">
        <v>-29.150329295064999</v>
      </c>
      <c r="I16" s="51">
        <v>19477.153399999999</v>
      </c>
      <c r="J16" s="52">
        <v>4.2036031889962198</v>
      </c>
      <c r="K16" s="51">
        <v>31767.6662</v>
      </c>
      <c r="L16" s="52">
        <v>4.8575734357829301</v>
      </c>
      <c r="M16" s="52">
        <v>-0.38688749505936298</v>
      </c>
      <c r="N16" s="51">
        <v>463344.24359999999</v>
      </c>
      <c r="O16" s="51">
        <v>359423167.76990002</v>
      </c>
      <c r="P16" s="51">
        <v>22323</v>
      </c>
      <c r="Q16" s="51">
        <v>26804</v>
      </c>
      <c r="R16" s="52">
        <v>-16.717654081480401</v>
      </c>
      <c r="S16" s="51">
        <v>20.756360865475099</v>
      </c>
      <c r="T16" s="51">
        <v>23.820257823459201</v>
      </c>
      <c r="U16" s="53">
        <v>-14.761243446486899</v>
      </c>
    </row>
    <row r="17" spans="1:21" ht="12" thickBot="1">
      <c r="A17" s="75"/>
      <c r="B17" s="64" t="s">
        <v>15</v>
      </c>
      <c r="C17" s="65"/>
      <c r="D17" s="51">
        <v>358057.90250000003</v>
      </c>
      <c r="E17" s="51">
        <v>463205.13400000002</v>
      </c>
      <c r="F17" s="52">
        <v>77.300072088579199</v>
      </c>
      <c r="G17" s="51">
        <v>451663.7868</v>
      </c>
      <c r="H17" s="52">
        <v>-20.724682171929199</v>
      </c>
      <c r="I17" s="51">
        <v>38414.134599999998</v>
      </c>
      <c r="J17" s="52">
        <v>10.7284699853818</v>
      </c>
      <c r="K17" s="51">
        <v>62758.4395</v>
      </c>
      <c r="L17" s="52">
        <v>13.894946049281099</v>
      </c>
      <c r="M17" s="52">
        <v>-0.38790487931109202</v>
      </c>
      <c r="N17" s="51">
        <v>358057.90250000003</v>
      </c>
      <c r="O17" s="51">
        <v>339958127.20550001</v>
      </c>
      <c r="P17" s="51">
        <v>7465</v>
      </c>
      <c r="Q17" s="51">
        <v>8359</v>
      </c>
      <c r="R17" s="52">
        <v>-10.695059217609799</v>
      </c>
      <c r="S17" s="51">
        <v>47.964889819156099</v>
      </c>
      <c r="T17" s="51">
        <v>48.318271814810402</v>
      </c>
      <c r="U17" s="53">
        <v>-0.73675139667097</v>
      </c>
    </row>
    <row r="18" spans="1:21" ht="12" thickBot="1">
      <c r="A18" s="75"/>
      <c r="B18" s="64" t="s">
        <v>16</v>
      </c>
      <c r="C18" s="65"/>
      <c r="D18" s="51">
        <v>1030751.7757999999</v>
      </c>
      <c r="E18" s="51">
        <v>1481912.0026</v>
      </c>
      <c r="F18" s="52">
        <v>69.555531906857894</v>
      </c>
      <c r="G18" s="51">
        <v>1390413.1665000001</v>
      </c>
      <c r="H18" s="52">
        <v>-25.8672313644262</v>
      </c>
      <c r="I18" s="51">
        <v>143096.01370000001</v>
      </c>
      <c r="J18" s="52">
        <v>13.882684178636399</v>
      </c>
      <c r="K18" s="51">
        <v>237779.394</v>
      </c>
      <c r="L18" s="52">
        <v>17.101347982668099</v>
      </c>
      <c r="M18" s="52">
        <v>-0.39819842546995499</v>
      </c>
      <c r="N18" s="51">
        <v>1030751.7757999999</v>
      </c>
      <c r="O18" s="51">
        <v>742494858.3635</v>
      </c>
      <c r="P18" s="51">
        <v>50875</v>
      </c>
      <c r="Q18" s="51">
        <v>62044</v>
      </c>
      <c r="R18" s="52">
        <v>-18.0017407001483</v>
      </c>
      <c r="S18" s="51">
        <v>20.260477165602001</v>
      </c>
      <c r="T18" s="51">
        <v>26.119592719682799</v>
      </c>
      <c r="U18" s="53">
        <v>-28.918941573737399</v>
      </c>
    </row>
    <row r="19" spans="1:21" ht="12" thickBot="1">
      <c r="A19" s="75"/>
      <c r="B19" s="64" t="s">
        <v>17</v>
      </c>
      <c r="C19" s="65"/>
      <c r="D19" s="51">
        <v>488564.65120000002</v>
      </c>
      <c r="E19" s="51">
        <v>735072.37749999994</v>
      </c>
      <c r="F19" s="52">
        <v>66.464836137853695</v>
      </c>
      <c r="G19" s="51">
        <v>599215.41969999997</v>
      </c>
      <c r="H19" s="52">
        <v>-18.465941439790999</v>
      </c>
      <c r="I19" s="51">
        <v>36317.664199999999</v>
      </c>
      <c r="J19" s="52">
        <v>7.4335431576552802</v>
      </c>
      <c r="K19" s="51">
        <v>56903.006099999999</v>
      </c>
      <c r="L19" s="52">
        <v>9.4962519703663109</v>
      </c>
      <c r="M19" s="52">
        <v>-0.361761940376644</v>
      </c>
      <c r="N19" s="51">
        <v>488564.65120000002</v>
      </c>
      <c r="O19" s="51">
        <v>236204055.96540001</v>
      </c>
      <c r="P19" s="51">
        <v>10673</v>
      </c>
      <c r="Q19" s="51">
        <v>13180</v>
      </c>
      <c r="R19" s="52">
        <v>-19.021244309559901</v>
      </c>
      <c r="S19" s="51">
        <v>45.7757566944627</v>
      </c>
      <c r="T19" s="51">
        <v>47.923904613050098</v>
      </c>
      <c r="U19" s="53">
        <v>-4.69276331776567</v>
      </c>
    </row>
    <row r="20" spans="1:21" ht="12" thickBot="1">
      <c r="A20" s="75"/>
      <c r="B20" s="64" t="s">
        <v>18</v>
      </c>
      <c r="C20" s="65"/>
      <c r="D20" s="51">
        <v>974328.86199999996</v>
      </c>
      <c r="E20" s="51">
        <v>1230586.7264</v>
      </c>
      <c r="F20" s="52">
        <v>79.175960628986701</v>
      </c>
      <c r="G20" s="51">
        <v>905655.47149999999</v>
      </c>
      <c r="H20" s="52">
        <v>7.5827279424767404</v>
      </c>
      <c r="I20" s="51">
        <v>74244.325500000006</v>
      </c>
      <c r="J20" s="52">
        <v>7.6200478499219502</v>
      </c>
      <c r="K20" s="51">
        <v>79245.716700000004</v>
      </c>
      <c r="L20" s="52">
        <v>8.7500952838885393</v>
      </c>
      <c r="M20" s="52">
        <v>-6.3112448322396E-2</v>
      </c>
      <c r="N20" s="51">
        <v>974328.86199999996</v>
      </c>
      <c r="O20" s="51">
        <v>412609855.84630001</v>
      </c>
      <c r="P20" s="51">
        <v>33851</v>
      </c>
      <c r="Q20" s="51">
        <v>41571</v>
      </c>
      <c r="R20" s="52">
        <v>-18.570638185273399</v>
      </c>
      <c r="S20" s="51">
        <v>28.782867921184</v>
      </c>
      <c r="T20" s="51">
        <v>26.436841887373401</v>
      </c>
      <c r="U20" s="53">
        <v>8.1507723282986095</v>
      </c>
    </row>
    <row r="21" spans="1:21" ht="12" thickBot="1">
      <c r="A21" s="75"/>
      <c r="B21" s="64" t="s">
        <v>19</v>
      </c>
      <c r="C21" s="65"/>
      <c r="D21" s="51">
        <v>253772.1655</v>
      </c>
      <c r="E21" s="51">
        <v>338722.59570000001</v>
      </c>
      <c r="F21" s="52">
        <v>74.920353327937207</v>
      </c>
      <c r="G21" s="51">
        <v>317611.37729999999</v>
      </c>
      <c r="H21" s="52">
        <v>-20.099787464383098</v>
      </c>
      <c r="I21" s="51">
        <v>36003.004500000003</v>
      </c>
      <c r="J21" s="52">
        <v>14.187136886767799</v>
      </c>
      <c r="K21" s="51">
        <v>36593.386700000003</v>
      </c>
      <c r="L21" s="52">
        <v>11.521434468462299</v>
      </c>
      <c r="M21" s="52">
        <v>-1.6133576398382001E-2</v>
      </c>
      <c r="N21" s="51">
        <v>253772.1655</v>
      </c>
      <c r="O21" s="51">
        <v>145341594.8071</v>
      </c>
      <c r="P21" s="51">
        <v>21889</v>
      </c>
      <c r="Q21" s="51">
        <v>29248</v>
      </c>
      <c r="R21" s="52">
        <v>-25.1606947483589</v>
      </c>
      <c r="S21" s="51">
        <v>11.593593380236699</v>
      </c>
      <c r="T21" s="51">
        <v>11.5099571013403</v>
      </c>
      <c r="U21" s="53">
        <v>0.72140083021162504</v>
      </c>
    </row>
    <row r="22" spans="1:21" ht="12" thickBot="1">
      <c r="A22" s="75"/>
      <c r="B22" s="64" t="s">
        <v>20</v>
      </c>
      <c r="C22" s="65"/>
      <c r="D22" s="51">
        <v>771740.29810000001</v>
      </c>
      <c r="E22" s="51">
        <v>889556.01199999999</v>
      </c>
      <c r="F22" s="52">
        <v>86.755672233037501</v>
      </c>
      <c r="G22" s="51">
        <v>842320.81920000003</v>
      </c>
      <c r="H22" s="52">
        <v>-8.3792920097872408</v>
      </c>
      <c r="I22" s="51">
        <v>92438.759099999996</v>
      </c>
      <c r="J22" s="52">
        <v>11.977961929366799</v>
      </c>
      <c r="K22" s="51">
        <v>88192.949399999998</v>
      </c>
      <c r="L22" s="52">
        <v>10.470232646482801</v>
      </c>
      <c r="M22" s="52">
        <v>4.8142280407735001E-2</v>
      </c>
      <c r="N22" s="51">
        <v>771740.29810000001</v>
      </c>
      <c r="O22" s="51">
        <v>471275921.57950002</v>
      </c>
      <c r="P22" s="51">
        <v>46355</v>
      </c>
      <c r="Q22" s="51">
        <v>57297</v>
      </c>
      <c r="R22" s="52">
        <v>-19.096985880587098</v>
      </c>
      <c r="S22" s="51">
        <v>16.648480166109401</v>
      </c>
      <c r="T22" s="51">
        <v>16.710671628532001</v>
      </c>
      <c r="U22" s="53">
        <v>-0.37355639555171599</v>
      </c>
    </row>
    <row r="23" spans="1:21" ht="12" thickBot="1">
      <c r="A23" s="75"/>
      <c r="B23" s="64" t="s">
        <v>21</v>
      </c>
      <c r="C23" s="65"/>
      <c r="D23" s="51">
        <v>2231350.6808000002</v>
      </c>
      <c r="E23" s="51">
        <v>2671845.1631999998</v>
      </c>
      <c r="F23" s="52">
        <v>83.513472694187499</v>
      </c>
      <c r="G23" s="51">
        <v>2267625.2667999999</v>
      </c>
      <c r="H23" s="52">
        <v>-1.59967286178589</v>
      </c>
      <c r="I23" s="51">
        <v>123936.1382</v>
      </c>
      <c r="J23" s="52">
        <v>5.5543101882831598</v>
      </c>
      <c r="K23" s="51">
        <v>265829.43800000002</v>
      </c>
      <c r="L23" s="52">
        <v>11.7228116078954</v>
      </c>
      <c r="M23" s="52">
        <v>-0.533775720505417</v>
      </c>
      <c r="N23" s="51">
        <v>2231350.6808000002</v>
      </c>
      <c r="O23" s="51">
        <v>1059879427.6561</v>
      </c>
      <c r="P23" s="51">
        <v>62402</v>
      </c>
      <c r="Q23" s="51">
        <v>87901</v>
      </c>
      <c r="R23" s="52">
        <v>-29.008771231271499</v>
      </c>
      <c r="S23" s="51">
        <v>35.757678933367501</v>
      </c>
      <c r="T23" s="51">
        <v>31.7204177131091</v>
      </c>
      <c r="U23" s="53">
        <v>11.2906132072545</v>
      </c>
    </row>
    <row r="24" spans="1:21" ht="12" thickBot="1">
      <c r="A24" s="75"/>
      <c r="B24" s="64" t="s">
        <v>22</v>
      </c>
      <c r="C24" s="65"/>
      <c r="D24" s="51">
        <v>215367.45009999999</v>
      </c>
      <c r="E24" s="51">
        <v>273126.0048</v>
      </c>
      <c r="F24" s="52">
        <v>78.852780883206506</v>
      </c>
      <c r="G24" s="51">
        <v>238413.93400000001</v>
      </c>
      <c r="H24" s="52">
        <v>-9.6665842945236502</v>
      </c>
      <c r="I24" s="51">
        <v>33432.727599999998</v>
      </c>
      <c r="J24" s="52">
        <v>15.523574980563</v>
      </c>
      <c r="K24" s="51">
        <v>41651.3272</v>
      </c>
      <c r="L24" s="52">
        <v>17.470173198853399</v>
      </c>
      <c r="M24" s="52">
        <v>-0.19731903284944999</v>
      </c>
      <c r="N24" s="51">
        <v>215367.45009999999</v>
      </c>
      <c r="O24" s="51">
        <v>97833481.877000004</v>
      </c>
      <c r="P24" s="51">
        <v>21270</v>
      </c>
      <c r="Q24" s="51">
        <v>23118</v>
      </c>
      <c r="R24" s="52">
        <v>-7.99377108746432</v>
      </c>
      <c r="S24" s="51">
        <v>10.1254090314998</v>
      </c>
      <c r="T24" s="51">
        <v>10.443152197421901</v>
      </c>
      <c r="U24" s="53">
        <v>-3.1380773352826399</v>
      </c>
    </row>
    <row r="25" spans="1:21" ht="12" thickBot="1">
      <c r="A25" s="75"/>
      <c r="B25" s="64" t="s">
        <v>23</v>
      </c>
      <c r="C25" s="65"/>
      <c r="D25" s="51">
        <v>270434.85440000001</v>
      </c>
      <c r="E25" s="51">
        <v>280298.24469999998</v>
      </c>
      <c r="F25" s="52">
        <v>96.481108788049397</v>
      </c>
      <c r="G25" s="51">
        <v>270544.06790000002</v>
      </c>
      <c r="H25" s="52">
        <v>-4.0368100046595003E-2</v>
      </c>
      <c r="I25" s="51">
        <v>18446.583200000001</v>
      </c>
      <c r="J25" s="52">
        <v>6.8210820091687099</v>
      </c>
      <c r="K25" s="51">
        <v>22436.528600000001</v>
      </c>
      <c r="L25" s="52">
        <v>8.2931142324263103</v>
      </c>
      <c r="M25" s="52">
        <v>-0.177832563634644</v>
      </c>
      <c r="N25" s="51">
        <v>270434.85440000001</v>
      </c>
      <c r="O25" s="51">
        <v>111039639.5284</v>
      </c>
      <c r="P25" s="51">
        <v>17826</v>
      </c>
      <c r="Q25" s="51">
        <v>19850</v>
      </c>
      <c r="R25" s="52">
        <v>-10.1964735516373</v>
      </c>
      <c r="S25" s="51">
        <v>15.170809738584101</v>
      </c>
      <c r="T25" s="51">
        <v>15.1398095465995</v>
      </c>
      <c r="U25" s="53">
        <v>0.20434105046979001</v>
      </c>
    </row>
    <row r="26" spans="1:21" ht="12" thickBot="1">
      <c r="A26" s="75"/>
      <c r="B26" s="64" t="s">
        <v>24</v>
      </c>
      <c r="C26" s="65"/>
      <c r="D26" s="51">
        <v>471433.64039999997</v>
      </c>
      <c r="E26" s="51">
        <v>564631.19070000004</v>
      </c>
      <c r="F26" s="52">
        <v>83.494083955146294</v>
      </c>
      <c r="G26" s="51">
        <v>578144.50289999996</v>
      </c>
      <c r="H26" s="52">
        <v>-18.457472476990301</v>
      </c>
      <c r="I26" s="51">
        <v>100279.3017</v>
      </c>
      <c r="J26" s="52">
        <v>21.2711383122586</v>
      </c>
      <c r="K26" s="51">
        <v>127500.0097</v>
      </c>
      <c r="L26" s="52">
        <v>22.053311769022098</v>
      </c>
      <c r="M26" s="52">
        <v>-0.213495732777187</v>
      </c>
      <c r="N26" s="51">
        <v>471433.64039999997</v>
      </c>
      <c r="O26" s="51">
        <v>218616310.3962</v>
      </c>
      <c r="P26" s="51">
        <v>37599</v>
      </c>
      <c r="Q26" s="51">
        <v>43939</v>
      </c>
      <c r="R26" s="52">
        <v>-14.4290948815403</v>
      </c>
      <c r="S26" s="51">
        <v>12.538462203782</v>
      </c>
      <c r="T26" s="51">
        <v>13.0684349575548</v>
      </c>
      <c r="U26" s="53">
        <v>-4.2267763395492102</v>
      </c>
    </row>
    <row r="27" spans="1:21" ht="12" thickBot="1">
      <c r="A27" s="75"/>
      <c r="B27" s="64" t="s">
        <v>25</v>
      </c>
      <c r="C27" s="65"/>
      <c r="D27" s="51">
        <v>190080.0466</v>
      </c>
      <c r="E27" s="51">
        <v>256235.4253</v>
      </c>
      <c r="F27" s="52">
        <v>74.181798390076096</v>
      </c>
      <c r="G27" s="51">
        <v>250336.21189999999</v>
      </c>
      <c r="H27" s="52">
        <v>-24.070095509821801</v>
      </c>
      <c r="I27" s="51">
        <v>53310.666400000002</v>
      </c>
      <c r="J27" s="52">
        <v>28.0464295719507</v>
      </c>
      <c r="K27" s="51">
        <v>69844.058000000005</v>
      </c>
      <c r="L27" s="52">
        <v>27.900101815034301</v>
      </c>
      <c r="M27" s="52">
        <v>-0.23671865686842</v>
      </c>
      <c r="N27" s="51">
        <v>190080.0466</v>
      </c>
      <c r="O27" s="51">
        <v>89182344.912900001</v>
      </c>
      <c r="P27" s="51">
        <v>25112</v>
      </c>
      <c r="Q27" s="51">
        <v>29415</v>
      </c>
      <c r="R27" s="52">
        <v>-14.628590855005999</v>
      </c>
      <c r="S27" s="51">
        <v>7.56929143835616</v>
      </c>
      <c r="T27" s="51">
        <v>7.7035076559578499</v>
      </c>
      <c r="U27" s="53">
        <v>-1.7731675242620699</v>
      </c>
    </row>
    <row r="28" spans="1:21" ht="12" thickBot="1">
      <c r="A28" s="75"/>
      <c r="B28" s="64" t="s">
        <v>26</v>
      </c>
      <c r="C28" s="65"/>
      <c r="D28" s="51">
        <v>986700.90139999997</v>
      </c>
      <c r="E28" s="51">
        <v>947779.53749999998</v>
      </c>
      <c r="F28" s="52">
        <v>104.106584111603</v>
      </c>
      <c r="G28" s="51">
        <v>913429.47820000001</v>
      </c>
      <c r="H28" s="52">
        <v>8.0215741826493492</v>
      </c>
      <c r="I28" s="51">
        <v>56012.934200000003</v>
      </c>
      <c r="J28" s="52">
        <v>5.6767896046841502</v>
      </c>
      <c r="K28" s="51">
        <v>36487.262499999997</v>
      </c>
      <c r="L28" s="52">
        <v>3.9945352510301801</v>
      </c>
      <c r="M28" s="52">
        <v>0.53513665762127305</v>
      </c>
      <c r="N28" s="51">
        <v>986700.90139999997</v>
      </c>
      <c r="O28" s="51">
        <v>336144001.1178</v>
      </c>
      <c r="P28" s="51">
        <v>42318</v>
      </c>
      <c r="Q28" s="51">
        <v>44940</v>
      </c>
      <c r="R28" s="52">
        <v>-5.8344459279038796</v>
      </c>
      <c r="S28" s="51">
        <v>23.3163405973817</v>
      </c>
      <c r="T28" s="51">
        <v>23.756498660436101</v>
      </c>
      <c r="U28" s="53">
        <v>-1.88776648383595</v>
      </c>
    </row>
    <row r="29" spans="1:21" ht="12" thickBot="1">
      <c r="A29" s="75"/>
      <c r="B29" s="64" t="s">
        <v>27</v>
      </c>
      <c r="C29" s="65"/>
      <c r="D29" s="51">
        <v>610584.93359999999</v>
      </c>
      <c r="E29" s="51">
        <v>598416.69960000005</v>
      </c>
      <c r="F29" s="52">
        <v>102.033404817769</v>
      </c>
      <c r="G29" s="51">
        <v>597170.03449999995</v>
      </c>
      <c r="H29" s="52">
        <v>2.2464119639278501</v>
      </c>
      <c r="I29" s="51">
        <v>88565.598800000007</v>
      </c>
      <c r="J29" s="52">
        <v>14.5050416291503</v>
      </c>
      <c r="K29" s="51">
        <v>81958.604900000006</v>
      </c>
      <c r="L29" s="52">
        <v>13.7245005886175</v>
      </c>
      <c r="M29" s="52">
        <v>8.0613791658134995E-2</v>
      </c>
      <c r="N29" s="51">
        <v>610584.93359999999</v>
      </c>
      <c r="O29" s="51">
        <v>235971259.8414</v>
      </c>
      <c r="P29" s="51">
        <v>95235</v>
      </c>
      <c r="Q29" s="51">
        <v>107530</v>
      </c>
      <c r="R29" s="52">
        <v>-11.434018413465999</v>
      </c>
      <c r="S29" s="51">
        <v>6.4113501716805796</v>
      </c>
      <c r="T29" s="51">
        <v>6.3182616507021301</v>
      </c>
      <c r="U29" s="53">
        <v>1.4519331885759199</v>
      </c>
    </row>
    <row r="30" spans="1:21" ht="12" thickBot="1">
      <c r="A30" s="75"/>
      <c r="B30" s="64" t="s">
        <v>28</v>
      </c>
      <c r="C30" s="65"/>
      <c r="D30" s="51">
        <v>584092.9889</v>
      </c>
      <c r="E30" s="51">
        <v>824169.12479999999</v>
      </c>
      <c r="F30" s="52">
        <v>70.870525396318499</v>
      </c>
      <c r="G30" s="51">
        <v>795185.63080000004</v>
      </c>
      <c r="H30" s="52">
        <v>-26.5463350598563</v>
      </c>
      <c r="I30" s="51">
        <v>89704.782300000006</v>
      </c>
      <c r="J30" s="52">
        <v>15.3579625170536</v>
      </c>
      <c r="K30" s="51">
        <v>83825.760599999994</v>
      </c>
      <c r="L30" s="52">
        <v>10.5416593752665</v>
      </c>
      <c r="M30" s="52">
        <v>7.0133830673527006E-2</v>
      </c>
      <c r="N30" s="51">
        <v>584092.9889</v>
      </c>
      <c r="O30" s="51">
        <v>409695427.39020002</v>
      </c>
      <c r="P30" s="51">
        <v>51115</v>
      </c>
      <c r="Q30" s="51">
        <v>59814</v>
      </c>
      <c r="R30" s="52">
        <v>-14.543417928913</v>
      </c>
      <c r="S30" s="51">
        <v>11.427036856108799</v>
      </c>
      <c r="T30" s="51">
        <v>11.284353174842</v>
      </c>
      <c r="U30" s="53">
        <v>1.24864987365893</v>
      </c>
    </row>
    <row r="31" spans="1:21" ht="12" thickBot="1">
      <c r="A31" s="75"/>
      <c r="B31" s="64" t="s">
        <v>29</v>
      </c>
      <c r="C31" s="65"/>
      <c r="D31" s="51">
        <v>580086.44149999996</v>
      </c>
      <c r="E31" s="51">
        <v>1078622.6636999999</v>
      </c>
      <c r="F31" s="52">
        <v>53.780294167946501</v>
      </c>
      <c r="G31" s="51">
        <v>612613.81429999997</v>
      </c>
      <c r="H31" s="52">
        <v>-5.3096048506786202</v>
      </c>
      <c r="I31" s="51">
        <v>29910.374800000001</v>
      </c>
      <c r="J31" s="52">
        <v>5.1561927085654897</v>
      </c>
      <c r="K31" s="51">
        <v>46969.893700000001</v>
      </c>
      <c r="L31" s="52">
        <v>7.6671293731222701</v>
      </c>
      <c r="M31" s="52">
        <v>-0.36320113920121599</v>
      </c>
      <c r="N31" s="51">
        <v>580086.44149999996</v>
      </c>
      <c r="O31" s="51">
        <v>416177815.57999998</v>
      </c>
      <c r="P31" s="51">
        <v>21568</v>
      </c>
      <c r="Q31" s="51">
        <v>26295</v>
      </c>
      <c r="R31" s="52">
        <v>-17.976801673321901</v>
      </c>
      <c r="S31" s="51">
        <v>26.895699253523699</v>
      </c>
      <c r="T31" s="51">
        <v>25.484982490967901</v>
      </c>
      <c r="U31" s="53">
        <v>5.2451388203675098</v>
      </c>
    </row>
    <row r="32" spans="1:21" ht="12" thickBot="1">
      <c r="A32" s="75"/>
      <c r="B32" s="64" t="s">
        <v>30</v>
      </c>
      <c r="C32" s="65"/>
      <c r="D32" s="51">
        <v>87527.978400000007</v>
      </c>
      <c r="E32" s="51">
        <v>120316.1762</v>
      </c>
      <c r="F32" s="52">
        <v>72.748304645672405</v>
      </c>
      <c r="G32" s="51">
        <v>114144.633</v>
      </c>
      <c r="H32" s="52">
        <v>-23.318358384839701</v>
      </c>
      <c r="I32" s="51">
        <v>24510.470600000001</v>
      </c>
      <c r="J32" s="52">
        <v>28.003012348792002</v>
      </c>
      <c r="K32" s="51">
        <v>32247.4058</v>
      </c>
      <c r="L32" s="52">
        <v>28.251355278351099</v>
      </c>
      <c r="M32" s="52">
        <v>-0.23992426702429501</v>
      </c>
      <c r="N32" s="51">
        <v>87527.978400000007</v>
      </c>
      <c r="O32" s="51">
        <v>41628409.0854</v>
      </c>
      <c r="P32" s="51">
        <v>18964</v>
      </c>
      <c r="Q32" s="51">
        <v>21956</v>
      </c>
      <c r="R32" s="52">
        <v>-13.627254509018</v>
      </c>
      <c r="S32" s="51">
        <v>4.6154808268297796</v>
      </c>
      <c r="T32" s="51">
        <v>4.6659808753871399</v>
      </c>
      <c r="U32" s="53">
        <v>-1.09414491040234</v>
      </c>
    </row>
    <row r="33" spans="1:21" ht="12" thickBot="1">
      <c r="A33" s="75"/>
      <c r="B33" s="64" t="s">
        <v>31</v>
      </c>
      <c r="C33" s="65"/>
      <c r="D33" s="54"/>
      <c r="E33" s="54"/>
      <c r="F33" s="54"/>
      <c r="G33" s="51">
        <v>4.2735000000000003</v>
      </c>
      <c r="H33" s="54"/>
      <c r="I33" s="54"/>
      <c r="J33" s="54"/>
      <c r="K33" s="51">
        <v>3.2475000000000001</v>
      </c>
      <c r="L33" s="52">
        <v>75.991575991575999</v>
      </c>
      <c r="M33" s="54"/>
      <c r="N33" s="54"/>
      <c r="O33" s="51">
        <v>317.35449999999997</v>
      </c>
      <c r="P33" s="54"/>
      <c r="Q33" s="54"/>
      <c r="R33" s="54"/>
      <c r="S33" s="54"/>
      <c r="T33" s="54"/>
      <c r="U33" s="55"/>
    </row>
    <row r="34" spans="1:21" ht="12" thickBot="1">
      <c r="A34" s="75"/>
      <c r="B34" s="64" t="s">
        <v>70</v>
      </c>
      <c r="C34" s="65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1">
        <v>1</v>
      </c>
      <c r="P34" s="54"/>
      <c r="Q34" s="54"/>
      <c r="R34" s="54"/>
      <c r="S34" s="54"/>
      <c r="T34" s="54"/>
      <c r="U34" s="55"/>
    </row>
    <row r="35" spans="1:21" ht="12" thickBot="1">
      <c r="A35" s="75"/>
      <c r="B35" s="64" t="s">
        <v>32</v>
      </c>
      <c r="C35" s="65"/>
      <c r="D35" s="51">
        <v>169157.13440000001</v>
      </c>
      <c r="E35" s="51">
        <v>163976.66570000001</v>
      </c>
      <c r="F35" s="52">
        <v>103.15927188657299</v>
      </c>
      <c r="G35" s="51">
        <v>186166.8602</v>
      </c>
      <c r="H35" s="52">
        <v>-9.1368172518601902</v>
      </c>
      <c r="I35" s="51">
        <v>22243.491399999999</v>
      </c>
      <c r="J35" s="52">
        <v>13.149602870075601</v>
      </c>
      <c r="K35" s="51">
        <v>20200.7569</v>
      </c>
      <c r="L35" s="52">
        <v>10.8508876812437</v>
      </c>
      <c r="M35" s="52">
        <v>0.101121681237597</v>
      </c>
      <c r="N35" s="51">
        <v>169157.13440000001</v>
      </c>
      <c r="O35" s="51">
        <v>66868524.677900001</v>
      </c>
      <c r="P35" s="51">
        <v>11497</v>
      </c>
      <c r="Q35" s="51">
        <v>13777</v>
      </c>
      <c r="R35" s="52">
        <v>-16.5493213326559</v>
      </c>
      <c r="S35" s="51">
        <v>14.713154248934501</v>
      </c>
      <c r="T35" s="51">
        <v>14.8065543732307</v>
      </c>
      <c r="U35" s="53">
        <v>-0.63480694021137896</v>
      </c>
    </row>
    <row r="36" spans="1:21" ht="12" customHeight="1" thickBot="1">
      <c r="A36" s="75"/>
      <c r="B36" s="64" t="s">
        <v>69</v>
      </c>
      <c r="C36" s="65"/>
      <c r="D36" s="51">
        <v>75252.22</v>
      </c>
      <c r="E36" s="54"/>
      <c r="F36" s="54"/>
      <c r="G36" s="51">
        <v>25258.12</v>
      </c>
      <c r="H36" s="52">
        <v>197.93278359592901</v>
      </c>
      <c r="I36" s="51">
        <v>2539</v>
      </c>
      <c r="J36" s="52">
        <v>3.3739868405211202</v>
      </c>
      <c r="K36" s="51">
        <v>984.6</v>
      </c>
      <c r="L36" s="52">
        <v>3.8981523565491001</v>
      </c>
      <c r="M36" s="52">
        <v>1.5787121673776201</v>
      </c>
      <c r="N36" s="51">
        <v>75252.22</v>
      </c>
      <c r="O36" s="51">
        <v>32706763.949999999</v>
      </c>
      <c r="P36" s="51">
        <v>61</v>
      </c>
      <c r="Q36" s="51">
        <v>73</v>
      </c>
      <c r="R36" s="52">
        <v>-16.438356164383599</v>
      </c>
      <c r="S36" s="51">
        <v>1233.64295081967</v>
      </c>
      <c r="T36" s="51">
        <v>1379.46479452055</v>
      </c>
      <c r="U36" s="53">
        <v>-11.820425318686199</v>
      </c>
    </row>
    <row r="37" spans="1:21" ht="12" thickBot="1">
      <c r="A37" s="75"/>
      <c r="B37" s="64" t="s">
        <v>36</v>
      </c>
      <c r="C37" s="65"/>
      <c r="D37" s="51">
        <v>243343.91</v>
      </c>
      <c r="E37" s="51">
        <v>98344.586299999995</v>
      </c>
      <c r="F37" s="52">
        <v>247.440066764509</v>
      </c>
      <c r="G37" s="51">
        <v>255632.47</v>
      </c>
      <c r="H37" s="52">
        <v>-4.8071201596573401</v>
      </c>
      <c r="I37" s="51">
        <v>-44412.61</v>
      </c>
      <c r="J37" s="52">
        <v>-18.250964242335101</v>
      </c>
      <c r="K37" s="51">
        <v>-24798.44</v>
      </c>
      <c r="L37" s="52">
        <v>-9.7008177404067606</v>
      </c>
      <c r="M37" s="52">
        <v>0.79094370452334894</v>
      </c>
      <c r="N37" s="51">
        <v>243343.91</v>
      </c>
      <c r="O37" s="51">
        <v>163652540.18000001</v>
      </c>
      <c r="P37" s="51">
        <v>91</v>
      </c>
      <c r="Q37" s="51">
        <v>356</v>
      </c>
      <c r="R37" s="52">
        <v>-74.438202247191001</v>
      </c>
      <c r="S37" s="51">
        <v>2674.1089010988999</v>
      </c>
      <c r="T37" s="51">
        <v>2473.5032022471901</v>
      </c>
      <c r="U37" s="53">
        <v>7.5017774619901703</v>
      </c>
    </row>
    <row r="38" spans="1:21" ht="12" thickBot="1">
      <c r="A38" s="75"/>
      <c r="B38" s="64" t="s">
        <v>37</v>
      </c>
      <c r="C38" s="65"/>
      <c r="D38" s="51">
        <v>46953.83</v>
      </c>
      <c r="E38" s="51">
        <v>52050.570200000002</v>
      </c>
      <c r="F38" s="52">
        <v>90.208099199651002</v>
      </c>
      <c r="G38" s="51">
        <v>151810.25</v>
      </c>
      <c r="H38" s="52">
        <v>-69.070711628496795</v>
      </c>
      <c r="I38" s="51">
        <v>794.84</v>
      </c>
      <c r="J38" s="52">
        <v>1.6928118536869099</v>
      </c>
      <c r="K38" s="51">
        <v>-11074.44</v>
      </c>
      <c r="L38" s="52">
        <v>-7.2949224443013598</v>
      </c>
      <c r="M38" s="52">
        <v>-1.07177247788602</v>
      </c>
      <c r="N38" s="51">
        <v>46953.83</v>
      </c>
      <c r="O38" s="51">
        <v>142567268.37</v>
      </c>
      <c r="P38" s="51">
        <v>21</v>
      </c>
      <c r="Q38" s="51">
        <v>71</v>
      </c>
      <c r="R38" s="52">
        <v>-70.422535211267601</v>
      </c>
      <c r="S38" s="51">
        <v>2235.8966666666702</v>
      </c>
      <c r="T38" s="51">
        <v>2858.1029577464801</v>
      </c>
      <c r="U38" s="53">
        <v>-27.828043234547799</v>
      </c>
    </row>
    <row r="39" spans="1:21" ht="12" thickBot="1">
      <c r="A39" s="75"/>
      <c r="B39" s="64" t="s">
        <v>38</v>
      </c>
      <c r="C39" s="65"/>
      <c r="D39" s="51">
        <v>83370.97</v>
      </c>
      <c r="E39" s="51">
        <v>56933.2287</v>
      </c>
      <c r="F39" s="52">
        <v>146.43639910061901</v>
      </c>
      <c r="G39" s="51">
        <v>89859.06</v>
      </c>
      <c r="H39" s="52">
        <v>-7.2202958722247903</v>
      </c>
      <c r="I39" s="51">
        <v>-14278.65</v>
      </c>
      <c r="J39" s="52">
        <v>-17.126644922087401</v>
      </c>
      <c r="K39" s="51">
        <v>-5674.35</v>
      </c>
      <c r="L39" s="52">
        <v>-6.3147221882801796</v>
      </c>
      <c r="M39" s="52">
        <v>1.5163498902957999</v>
      </c>
      <c r="N39" s="51">
        <v>83370.97</v>
      </c>
      <c r="O39" s="51">
        <v>107857576.79000001</v>
      </c>
      <c r="P39" s="51">
        <v>41</v>
      </c>
      <c r="Q39" s="51">
        <v>104</v>
      </c>
      <c r="R39" s="52">
        <v>-60.576923076923102</v>
      </c>
      <c r="S39" s="51">
        <v>2033.4382926829301</v>
      </c>
      <c r="T39" s="51">
        <v>2082.3879807692301</v>
      </c>
      <c r="U39" s="53">
        <v>-2.40723744912464</v>
      </c>
    </row>
    <row r="40" spans="1:21" ht="12" thickBot="1">
      <c r="A40" s="75"/>
      <c r="B40" s="64" t="s">
        <v>72</v>
      </c>
      <c r="C40" s="65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1">
        <v>4620.51</v>
      </c>
      <c r="P40" s="54"/>
      <c r="Q40" s="51">
        <v>3</v>
      </c>
      <c r="R40" s="54"/>
      <c r="S40" s="54"/>
      <c r="T40" s="51">
        <v>0.85</v>
      </c>
      <c r="U40" s="55"/>
    </row>
    <row r="41" spans="1:21" ht="12" customHeight="1" thickBot="1">
      <c r="A41" s="75"/>
      <c r="B41" s="64" t="s">
        <v>33</v>
      </c>
      <c r="C41" s="65"/>
      <c r="D41" s="51">
        <v>81111.965599999996</v>
      </c>
      <c r="E41" s="51">
        <v>96088.937999999995</v>
      </c>
      <c r="F41" s="52">
        <v>84.413427068993101</v>
      </c>
      <c r="G41" s="51">
        <v>203170.08530000001</v>
      </c>
      <c r="H41" s="52">
        <v>-60.0768166828151</v>
      </c>
      <c r="I41" s="51">
        <v>3646.4915999999998</v>
      </c>
      <c r="J41" s="52">
        <v>4.4956272148335197</v>
      </c>
      <c r="K41" s="51">
        <v>10273.541499999999</v>
      </c>
      <c r="L41" s="52">
        <v>5.0566211481528596</v>
      </c>
      <c r="M41" s="52">
        <v>-0.64505992407778801</v>
      </c>
      <c r="N41" s="51">
        <v>81111.965599999996</v>
      </c>
      <c r="O41" s="51">
        <v>63928914.366899997</v>
      </c>
      <c r="P41" s="51">
        <v>139</v>
      </c>
      <c r="Q41" s="51">
        <v>182</v>
      </c>
      <c r="R41" s="52">
        <v>-23.626373626373599</v>
      </c>
      <c r="S41" s="51">
        <v>583.53932086330894</v>
      </c>
      <c r="T41" s="51">
        <v>456.93857032966997</v>
      </c>
      <c r="U41" s="53">
        <v>21.695324720593199</v>
      </c>
    </row>
    <row r="42" spans="1:21" ht="12" thickBot="1">
      <c r="A42" s="75"/>
      <c r="B42" s="64" t="s">
        <v>34</v>
      </c>
      <c r="C42" s="65"/>
      <c r="D42" s="51">
        <v>360146.3173</v>
      </c>
      <c r="E42" s="51">
        <v>298226.54830000002</v>
      </c>
      <c r="F42" s="52">
        <v>120.76266159165399</v>
      </c>
      <c r="G42" s="51">
        <v>523433.92869999999</v>
      </c>
      <c r="H42" s="52">
        <v>-31.195458002797199</v>
      </c>
      <c r="I42" s="51">
        <v>27980.9411</v>
      </c>
      <c r="J42" s="52">
        <v>7.7693258978105897</v>
      </c>
      <c r="K42" s="51">
        <v>38608.812100000003</v>
      </c>
      <c r="L42" s="52">
        <v>7.37606218914559</v>
      </c>
      <c r="M42" s="52">
        <v>-0.27527060331390002</v>
      </c>
      <c r="N42" s="51">
        <v>360146.3173</v>
      </c>
      <c r="O42" s="51">
        <v>164430156.21950001</v>
      </c>
      <c r="P42" s="51">
        <v>1801</v>
      </c>
      <c r="Q42" s="51">
        <v>2146</v>
      </c>
      <c r="R42" s="52">
        <v>-16.076421248835</v>
      </c>
      <c r="S42" s="51">
        <v>199.97019283731299</v>
      </c>
      <c r="T42" s="51">
        <v>207.91512497670101</v>
      </c>
      <c r="U42" s="53">
        <v>-3.9730581976544399</v>
      </c>
    </row>
    <row r="43" spans="1:21" ht="12" thickBot="1">
      <c r="A43" s="75"/>
      <c r="B43" s="64" t="s">
        <v>39</v>
      </c>
      <c r="C43" s="65"/>
      <c r="D43" s="51">
        <v>115738.47</v>
      </c>
      <c r="E43" s="51">
        <v>42352.740599999997</v>
      </c>
      <c r="F43" s="52">
        <v>273.27268167387501</v>
      </c>
      <c r="G43" s="51">
        <v>135594.88</v>
      </c>
      <c r="H43" s="52">
        <v>-14.6439231333809</v>
      </c>
      <c r="I43" s="51">
        <v>-11058.08</v>
      </c>
      <c r="J43" s="52">
        <v>-9.5543685690678295</v>
      </c>
      <c r="K43" s="51">
        <v>-16926.52</v>
      </c>
      <c r="L43" s="52">
        <v>-12.4831557061742</v>
      </c>
      <c r="M43" s="52">
        <v>-0.34670091666804498</v>
      </c>
      <c r="N43" s="51">
        <v>115738.47</v>
      </c>
      <c r="O43" s="51">
        <v>78186131.609999999</v>
      </c>
      <c r="P43" s="51">
        <v>84</v>
      </c>
      <c r="Q43" s="51">
        <v>241</v>
      </c>
      <c r="R43" s="52">
        <v>-65.145228215767602</v>
      </c>
      <c r="S43" s="51">
        <v>1377.83892857143</v>
      </c>
      <c r="T43" s="51">
        <v>1433.9046887966799</v>
      </c>
      <c r="U43" s="53">
        <v>-4.06910844676033</v>
      </c>
    </row>
    <row r="44" spans="1:21" ht="12" thickBot="1">
      <c r="A44" s="75"/>
      <c r="B44" s="64" t="s">
        <v>40</v>
      </c>
      <c r="C44" s="65"/>
      <c r="D44" s="51">
        <v>82430.77</v>
      </c>
      <c r="E44" s="51">
        <v>8962.7589000000007</v>
      </c>
      <c r="F44" s="52">
        <v>919.70308383504505</v>
      </c>
      <c r="G44" s="51">
        <v>99929.15</v>
      </c>
      <c r="H44" s="52">
        <v>-17.510786392158799</v>
      </c>
      <c r="I44" s="51">
        <v>-1011.13</v>
      </c>
      <c r="J44" s="52">
        <v>-1.2266414592512001</v>
      </c>
      <c r="K44" s="51">
        <v>11965.26</v>
      </c>
      <c r="L44" s="52">
        <v>11.9737433971969</v>
      </c>
      <c r="M44" s="52">
        <v>-1.08450547668835</v>
      </c>
      <c r="N44" s="51">
        <v>82430.77</v>
      </c>
      <c r="O44" s="51">
        <v>31371280.43</v>
      </c>
      <c r="P44" s="51">
        <v>65</v>
      </c>
      <c r="Q44" s="51">
        <v>160</v>
      </c>
      <c r="R44" s="52">
        <v>-59.375</v>
      </c>
      <c r="S44" s="51">
        <v>1268.1656923076901</v>
      </c>
      <c r="T44" s="51">
        <v>1171.8491875</v>
      </c>
      <c r="U44" s="53">
        <v>7.5949464168538103</v>
      </c>
    </row>
    <row r="45" spans="1:21" ht="12" thickBot="1">
      <c r="A45" s="75"/>
      <c r="B45" s="64" t="s">
        <v>75</v>
      </c>
      <c r="C45" s="65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1">
        <v>-8.5470000000000006</v>
      </c>
      <c r="P45" s="54"/>
      <c r="Q45" s="54"/>
      <c r="R45" s="54"/>
      <c r="S45" s="54"/>
      <c r="T45" s="54"/>
      <c r="U45" s="55"/>
    </row>
    <row r="46" spans="1:21" ht="12" thickBot="1">
      <c r="A46" s="76"/>
      <c r="B46" s="64" t="s">
        <v>35</v>
      </c>
      <c r="C46" s="65"/>
      <c r="D46" s="56">
        <v>19282.732199999999</v>
      </c>
      <c r="E46" s="57"/>
      <c r="F46" s="57"/>
      <c r="G46" s="56">
        <v>20148.847900000001</v>
      </c>
      <c r="H46" s="58">
        <v>-4.29858671969032</v>
      </c>
      <c r="I46" s="56">
        <v>1460.2458999999999</v>
      </c>
      <c r="J46" s="58">
        <v>7.5728163667594801</v>
      </c>
      <c r="K46" s="56">
        <v>2481.5072</v>
      </c>
      <c r="L46" s="58">
        <v>12.3158763831852</v>
      </c>
      <c r="M46" s="58">
        <v>-0.41154879582859999</v>
      </c>
      <c r="N46" s="56">
        <v>19282.732199999999</v>
      </c>
      <c r="O46" s="56">
        <v>8746917.0750999991</v>
      </c>
      <c r="P46" s="56">
        <v>18</v>
      </c>
      <c r="Q46" s="56">
        <v>24</v>
      </c>
      <c r="R46" s="58">
        <v>-25</v>
      </c>
      <c r="S46" s="56">
        <v>1071.2628999999999</v>
      </c>
      <c r="T46" s="56">
        <v>1357.6700416666699</v>
      </c>
      <c r="U46" s="59">
        <v>-26.7354672384031</v>
      </c>
    </row>
  </sheetData>
  <mergeCells count="44">
    <mergeCell ref="B34:C34"/>
    <mergeCell ref="B35:C35"/>
    <mergeCell ref="B46:C46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31:C31"/>
    <mergeCell ref="B32:C32"/>
    <mergeCell ref="B33:C33"/>
    <mergeCell ref="B18:C18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A8:A4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9" workbookViewId="0">
      <selection activeCell="F36" sqref="F36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>
      <c r="A2" s="37">
        <v>1</v>
      </c>
      <c r="B2" s="37">
        <v>12</v>
      </c>
      <c r="C2" s="37">
        <v>49147</v>
      </c>
      <c r="D2" s="37">
        <v>456927.28695982898</v>
      </c>
      <c r="E2" s="37">
        <v>339328.08307606803</v>
      </c>
      <c r="F2" s="37">
        <v>117599.203883761</v>
      </c>
      <c r="G2" s="37">
        <v>339328.08307606803</v>
      </c>
      <c r="H2" s="37">
        <v>0.25736962365764599</v>
      </c>
    </row>
    <row r="3" spans="1:8">
      <c r="A3" s="37">
        <v>2</v>
      </c>
      <c r="B3" s="37">
        <v>13</v>
      </c>
      <c r="C3" s="37">
        <v>5291</v>
      </c>
      <c r="D3" s="37">
        <v>52130.935488578798</v>
      </c>
      <c r="E3" s="37">
        <v>40052.8906924287</v>
      </c>
      <c r="F3" s="37">
        <v>12078.0447961501</v>
      </c>
      <c r="G3" s="37">
        <v>40052.8906924287</v>
      </c>
      <c r="H3" s="37">
        <v>0.23168670738310901</v>
      </c>
    </row>
    <row r="4" spans="1:8">
      <c r="A4" s="37">
        <v>3</v>
      </c>
      <c r="B4" s="37">
        <v>14</v>
      </c>
      <c r="C4" s="37">
        <v>79212</v>
      </c>
      <c r="D4" s="37">
        <v>70881.797174948893</v>
      </c>
      <c r="E4" s="37">
        <v>49142.865693322303</v>
      </c>
      <c r="F4" s="37">
        <v>21738.9314816267</v>
      </c>
      <c r="G4" s="37">
        <v>49142.865693322303</v>
      </c>
      <c r="H4" s="37">
        <v>0.30669272433896</v>
      </c>
    </row>
    <row r="5" spans="1:8">
      <c r="A5" s="37">
        <v>4</v>
      </c>
      <c r="B5" s="37">
        <v>15</v>
      </c>
      <c r="C5" s="37">
        <v>3441</v>
      </c>
      <c r="D5" s="37">
        <v>61456.930098290599</v>
      </c>
      <c r="E5" s="37">
        <v>47993.1602581197</v>
      </c>
      <c r="F5" s="37">
        <v>13463.7698401709</v>
      </c>
      <c r="G5" s="37">
        <v>47993.1602581197</v>
      </c>
      <c r="H5" s="37">
        <v>0.21907651128420799</v>
      </c>
    </row>
    <row r="6" spans="1:8">
      <c r="A6" s="37">
        <v>5</v>
      </c>
      <c r="B6" s="37">
        <v>16</v>
      </c>
      <c r="C6" s="37">
        <v>3125</v>
      </c>
      <c r="D6" s="37">
        <v>197126.25185812</v>
      </c>
      <c r="E6" s="37">
        <v>161913.04533162399</v>
      </c>
      <c r="F6" s="37">
        <v>35213.206526495698</v>
      </c>
      <c r="G6" s="37">
        <v>161913.04533162399</v>
      </c>
      <c r="H6" s="37">
        <v>0.17863276044958301</v>
      </c>
    </row>
    <row r="7" spans="1:8">
      <c r="A7" s="37">
        <v>6</v>
      </c>
      <c r="B7" s="37">
        <v>17</v>
      </c>
      <c r="C7" s="37">
        <v>16682</v>
      </c>
      <c r="D7" s="37">
        <v>266257.78495042701</v>
      </c>
      <c r="E7" s="37">
        <v>189973.53240940199</v>
      </c>
      <c r="F7" s="37">
        <v>76284.252541025606</v>
      </c>
      <c r="G7" s="37">
        <v>189973.53240940199</v>
      </c>
      <c r="H7" s="37">
        <v>0.28650524736855498</v>
      </c>
    </row>
    <row r="8" spans="1:8">
      <c r="A8" s="37">
        <v>7</v>
      </c>
      <c r="B8" s="37">
        <v>18</v>
      </c>
      <c r="C8" s="37">
        <v>71035</v>
      </c>
      <c r="D8" s="37">
        <v>150432.29540512801</v>
      </c>
      <c r="E8" s="37">
        <v>120058.986149573</v>
      </c>
      <c r="F8" s="37">
        <v>30373.3092555556</v>
      </c>
      <c r="G8" s="37">
        <v>120058.986149573</v>
      </c>
      <c r="H8" s="37">
        <v>0.201906839045149</v>
      </c>
    </row>
    <row r="9" spans="1:8">
      <c r="A9" s="37">
        <v>8</v>
      </c>
      <c r="B9" s="37">
        <v>19</v>
      </c>
      <c r="C9" s="37">
        <v>8507</v>
      </c>
      <c r="D9" s="37">
        <v>88343.4084350427</v>
      </c>
      <c r="E9" s="37">
        <v>79258.498547863201</v>
      </c>
      <c r="F9" s="37">
        <v>9084.9098871794904</v>
      </c>
      <c r="G9" s="37">
        <v>79258.498547863201</v>
      </c>
      <c r="H9" s="37">
        <v>0.102836307180285</v>
      </c>
    </row>
    <row r="10" spans="1:8">
      <c r="A10" s="37">
        <v>9</v>
      </c>
      <c r="B10" s="37">
        <v>21</v>
      </c>
      <c r="C10" s="37">
        <v>117975</v>
      </c>
      <c r="D10" s="37">
        <v>463343.90619316202</v>
      </c>
      <c r="E10" s="37">
        <v>443867.08999059797</v>
      </c>
      <c r="F10" s="37">
        <v>19476.8162025641</v>
      </c>
      <c r="G10" s="37">
        <v>443867.08999059797</v>
      </c>
      <c r="H10" s="37">
        <v>4.2035334752939302E-2</v>
      </c>
    </row>
    <row r="11" spans="1:8">
      <c r="A11" s="37">
        <v>10</v>
      </c>
      <c r="B11" s="37">
        <v>22</v>
      </c>
      <c r="C11" s="37">
        <v>32012</v>
      </c>
      <c r="D11" s="37">
        <v>358057.88814700802</v>
      </c>
      <c r="E11" s="37">
        <v>319643.76754871802</v>
      </c>
      <c r="F11" s="37">
        <v>38414.120598290603</v>
      </c>
      <c r="G11" s="37">
        <v>319643.76754871802</v>
      </c>
      <c r="H11" s="37">
        <v>0.1072846650498</v>
      </c>
    </row>
    <row r="12" spans="1:8">
      <c r="A12" s="37">
        <v>11</v>
      </c>
      <c r="B12" s="37">
        <v>23</v>
      </c>
      <c r="C12" s="37">
        <v>111355.943</v>
      </c>
      <c r="D12" s="37">
        <v>1030751.8445205101</v>
      </c>
      <c r="E12" s="37">
        <v>887655.76194871799</v>
      </c>
      <c r="F12" s="37">
        <v>143096.08257179501</v>
      </c>
      <c r="G12" s="37">
        <v>887655.76194871799</v>
      </c>
      <c r="H12" s="37">
        <v>0.138826899347787</v>
      </c>
    </row>
    <row r="13" spans="1:8">
      <c r="A13" s="37">
        <v>12</v>
      </c>
      <c r="B13" s="37">
        <v>24</v>
      </c>
      <c r="C13" s="37">
        <v>20621</v>
      </c>
      <c r="D13" s="37">
        <v>488564.69124102598</v>
      </c>
      <c r="E13" s="37">
        <v>452246.98678546998</v>
      </c>
      <c r="F13" s="37">
        <v>36317.704455555599</v>
      </c>
      <c r="G13" s="37">
        <v>452246.98678546998</v>
      </c>
      <c r="H13" s="37">
        <v>7.4335507879833201E-2</v>
      </c>
    </row>
    <row r="14" spans="1:8">
      <c r="A14" s="37">
        <v>13</v>
      </c>
      <c r="B14" s="37">
        <v>25</v>
      </c>
      <c r="C14" s="37">
        <v>73923</v>
      </c>
      <c r="D14" s="37">
        <v>974329.05579999997</v>
      </c>
      <c r="E14" s="37">
        <v>900084.53650000005</v>
      </c>
      <c r="F14" s="37">
        <v>74244.5193</v>
      </c>
      <c r="G14" s="37">
        <v>900084.53650000005</v>
      </c>
      <c r="H14" s="37">
        <v>7.6200662248586501E-2</v>
      </c>
    </row>
    <row r="15" spans="1:8">
      <c r="A15" s="37">
        <v>14</v>
      </c>
      <c r="B15" s="37">
        <v>26</v>
      </c>
      <c r="C15" s="37">
        <v>42363</v>
      </c>
      <c r="D15" s="37">
        <v>253772.07117876099</v>
      </c>
      <c r="E15" s="37">
        <v>217769.160984071</v>
      </c>
      <c r="F15" s="37">
        <v>36002.910194690303</v>
      </c>
      <c r="G15" s="37">
        <v>217769.160984071</v>
      </c>
      <c r="H15" s="37">
        <v>0.141871049983783</v>
      </c>
    </row>
    <row r="16" spans="1:8">
      <c r="A16" s="37">
        <v>15</v>
      </c>
      <c r="B16" s="37">
        <v>27</v>
      </c>
      <c r="C16" s="37">
        <v>96126.12</v>
      </c>
      <c r="D16" s="37">
        <v>771741.14269999997</v>
      </c>
      <c r="E16" s="37">
        <v>679301.53449999995</v>
      </c>
      <c r="F16" s="37">
        <v>92439.608200000002</v>
      </c>
      <c r="G16" s="37">
        <v>679301.53449999995</v>
      </c>
      <c r="H16" s="37">
        <v>0.11978058844523</v>
      </c>
    </row>
    <row r="17" spans="1:8">
      <c r="A17" s="37">
        <v>16</v>
      </c>
      <c r="B17" s="37">
        <v>29</v>
      </c>
      <c r="C17" s="37">
        <v>165014</v>
      </c>
      <c r="D17" s="37">
        <v>2231352.0108179501</v>
      </c>
      <c r="E17" s="37">
        <v>2107414.5643726499</v>
      </c>
      <c r="F17" s="37">
        <v>123937.44644529901</v>
      </c>
      <c r="G17" s="37">
        <v>2107414.5643726499</v>
      </c>
      <c r="H17" s="37">
        <v>5.5543655077473497E-2</v>
      </c>
    </row>
    <row r="18" spans="1:8">
      <c r="A18" s="37">
        <v>17</v>
      </c>
      <c r="B18" s="37">
        <v>31</v>
      </c>
      <c r="C18" s="37">
        <v>23037.562999999998</v>
      </c>
      <c r="D18" s="37">
        <v>215367.45302954401</v>
      </c>
      <c r="E18" s="37">
        <v>181934.716240379</v>
      </c>
      <c r="F18" s="37">
        <v>33432.736789165203</v>
      </c>
      <c r="G18" s="37">
        <v>181934.716240379</v>
      </c>
      <c r="H18" s="37">
        <v>0.15523579036141</v>
      </c>
    </row>
    <row r="19" spans="1:8">
      <c r="A19" s="37">
        <v>18</v>
      </c>
      <c r="B19" s="37">
        <v>32</v>
      </c>
      <c r="C19" s="37">
        <v>18932.767</v>
      </c>
      <c r="D19" s="37">
        <v>270434.848159799</v>
      </c>
      <c r="E19" s="37">
        <v>251988.245749689</v>
      </c>
      <c r="F19" s="37">
        <v>18446.602410109699</v>
      </c>
      <c r="G19" s="37">
        <v>251988.245749689</v>
      </c>
      <c r="H19" s="37">
        <v>6.82108926997812E-2</v>
      </c>
    </row>
    <row r="20" spans="1:8">
      <c r="A20" s="37">
        <v>19</v>
      </c>
      <c r="B20" s="37">
        <v>33</v>
      </c>
      <c r="C20" s="37">
        <v>27944.037</v>
      </c>
      <c r="D20" s="37">
        <v>471433.61370302498</v>
      </c>
      <c r="E20" s="37">
        <v>371154.31457515201</v>
      </c>
      <c r="F20" s="37">
        <v>100279.29912787399</v>
      </c>
      <c r="G20" s="37">
        <v>371154.31457515201</v>
      </c>
      <c r="H20" s="37">
        <v>0.21271138971232501</v>
      </c>
    </row>
    <row r="21" spans="1:8">
      <c r="A21" s="37">
        <v>20</v>
      </c>
      <c r="B21" s="37">
        <v>34</v>
      </c>
      <c r="C21" s="37">
        <v>30194.133999999998</v>
      </c>
      <c r="D21" s="37">
        <v>190079.87477448001</v>
      </c>
      <c r="E21" s="37">
        <v>136769.40108542601</v>
      </c>
      <c r="F21" s="37">
        <v>53310.473689054299</v>
      </c>
      <c r="G21" s="37">
        <v>136769.40108542601</v>
      </c>
      <c r="H21" s="37">
        <v>0.28046353540744101</v>
      </c>
    </row>
    <row r="22" spans="1:8">
      <c r="A22" s="37">
        <v>21</v>
      </c>
      <c r="B22" s="37">
        <v>35</v>
      </c>
      <c r="C22" s="37">
        <v>35181.800999999999</v>
      </c>
      <c r="D22" s="37">
        <v>986700.90113893803</v>
      </c>
      <c r="E22" s="37">
        <v>930687.95846902602</v>
      </c>
      <c r="F22" s="37">
        <v>56012.942669911499</v>
      </c>
      <c r="G22" s="37">
        <v>930687.95846902602</v>
      </c>
      <c r="H22" s="37">
        <v>5.67679046459331E-2</v>
      </c>
    </row>
    <row r="23" spans="1:8">
      <c r="A23" s="37">
        <v>22</v>
      </c>
      <c r="B23" s="37">
        <v>36</v>
      </c>
      <c r="C23" s="37">
        <v>130868.753</v>
      </c>
      <c r="D23" s="37">
        <v>610584.93708761095</v>
      </c>
      <c r="E23" s="37">
        <v>522019.29584210803</v>
      </c>
      <c r="F23" s="37">
        <v>88565.6412455026</v>
      </c>
      <c r="G23" s="37">
        <v>522019.29584210803</v>
      </c>
      <c r="H23" s="37">
        <v>0.14505048497911899</v>
      </c>
    </row>
    <row r="24" spans="1:8">
      <c r="A24" s="37">
        <v>23</v>
      </c>
      <c r="B24" s="37">
        <v>37</v>
      </c>
      <c r="C24" s="37">
        <v>86665.274999999994</v>
      </c>
      <c r="D24" s="37">
        <v>584093.00565784005</v>
      </c>
      <c r="E24" s="37">
        <v>494388.19875881699</v>
      </c>
      <c r="F24" s="37">
        <v>89704.806899022296</v>
      </c>
      <c r="G24" s="37">
        <v>494388.19875881699</v>
      </c>
      <c r="H24" s="37">
        <v>0.15357966287918701</v>
      </c>
    </row>
    <row r="25" spans="1:8">
      <c r="A25" s="37">
        <v>24</v>
      </c>
      <c r="B25" s="37">
        <v>38</v>
      </c>
      <c r="C25" s="37">
        <v>117969.353</v>
      </c>
      <c r="D25" s="37">
        <v>580086.42543097294</v>
      </c>
      <c r="E25" s="37">
        <v>550176.03859114996</v>
      </c>
      <c r="F25" s="37">
        <v>29910.386839823001</v>
      </c>
      <c r="G25" s="37">
        <v>550176.03859114996</v>
      </c>
      <c r="H25" s="37">
        <v>5.1561949269199298E-2</v>
      </c>
    </row>
    <row r="26" spans="1:8">
      <c r="A26" s="37">
        <v>25</v>
      </c>
      <c r="B26" s="37">
        <v>39</v>
      </c>
      <c r="C26" s="37">
        <v>57736.644999999997</v>
      </c>
      <c r="D26" s="37">
        <v>87527.945725943602</v>
      </c>
      <c r="E26" s="37">
        <v>63017.500724424703</v>
      </c>
      <c r="F26" s="37">
        <v>24510.4450015189</v>
      </c>
      <c r="G26" s="37">
        <v>63017.500724424703</v>
      </c>
      <c r="H26" s="37">
        <v>0.28002993556209899</v>
      </c>
    </row>
    <row r="27" spans="1:8">
      <c r="A27" s="37">
        <v>26</v>
      </c>
      <c r="B27" s="37">
        <v>42</v>
      </c>
      <c r="C27" s="37">
        <v>9542.1509999999998</v>
      </c>
      <c r="D27" s="37">
        <v>169157.13389999999</v>
      </c>
      <c r="E27" s="37">
        <v>146913.63510000001</v>
      </c>
      <c r="F27" s="37">
        <v>22243.498800000001</v>
      </c>
      <c r="G27" s="37">
        <v>146913.63510000001</v>
      </c>
      <c r="H27" s="37">
        <v>0.13149607283574299</v>
      </c>
    </row>
    <row r="28" spans="1:8">
      <c r="A28" s="37">
        <v>27</v>
      </c>
      <c r="B28" s="37">
        <v>75</v>
      </c>
      <c r="C28" s="37">
        <v>236</v>
      </c>
      <c r="D28" s="37">
        <v>81111.965811965798</v>
      </c>
      <c r="E28" s="37">
        <v>77465.474358974403</v>
      </c>
      <c r="F28" s="37">
        <v>3646.4914529914499</v>
      </c>
      <c r="G28" s="37">
        <v>77465.474358974403</v>
      </c>
      <c r="H28" s="37">
        <v>4.4956270218438198E-2</v>
      </c>
    </row>
    <row r="29" spans="1:8">
      <c r="A29" s="37">
        <v>28</v>
      </c>
      <c r="B29" s="37">
        <v>76</v>
      </c>
      <c r="C29" s="37">
        <v>1845</v>
      </c>
      <c r="D29" s="37">
        <v>360146.31065812003</v>
      </c>
      <c r="E29" s="37">
        <v>332165.37697264901</v>
      </c>
      <c r="F29" s="37">
        <v>27980.9336854701</v>
      </c>
      <c r="G29" s="37">
        <v>332165.37697264901</v>
      </c>
      <c r="H29" s="37">
        <v>7.7693239823389104E-2</v>
      </c>
    </row>
    <row r="30" spans="1:8">
      <c r="A30" s="37">
        <v>29</v>
      </c>
      <c r="B30" s="37">
        <v>99</v>
      </c>
      <c r="C30" s="37">
        <v>16</v>
      </c>
      <c r="D30" s="37">
        <v>19282.7320172453</v>
      </c>
      <c r="E30" s="37">
        <v>17822.4864079873</v>
      </c>
      <c r="F30" s="37">
        <v>1460.2456092580001</v>
      </c>
      <c r="G30" s="37">
        <v>17822.4864079873</v>
      </c>
      <c r="H30" s="37">
        <v>7.5728149307475998E-2</v>
      </c>
    </row>
    <row r="31" spans="1:8" ht="14.25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 ht="14.25">
      <c r="A32" s="30"/>
      <c r="B32" s="33">
        <v>70</v>
      </c>
      <c r="C32" s="34">
        <v>59</v>
      </c>
      <c r="D32" s="34">
        <v>75252.22</v>
      </c>
      <c r="E32" s="34">
        <v>72713.22</v>
      </c>
      <c r="F32" s="30"/>
      <c r="G32" s="30"/>
      <c r="H32" s="30"/>
    </row>
    <row r="33" spans="1:8" ht="14.25">
      <c r="A33" s="30"/>
      <c r="B33" s="33">
        <v>71</v>
      </c>
      <c r="C33" s="34">
        <v>79</v>
      </c>
      <c r="D33" s="34">
        <v>243343.91</v>
      </c>
      <c r="E33" s="34">
        <v>287756.52</v>
      </c>
      <c r="F33" s="30"/>
      <c r="G33" s="30"/>
      <c r="H33" s="30"/>
    </row>
    <row r="34" spans="1:8" ht="14.25">
      <c r="A34" s="30"/>
      <c r="B34" s="33">
        <v>72</v>
      </c>
      <c r="C34" s="34">
        <v>17</v>
      </c>
      <c r="D34" s="34">
        <v>46953.83</v>
      </c>
      <c r="E34" s="34">
        <v>46158.99</v>
      </c>
      <c r="F34" s="30"/>
      <c r="G34" s="30"/>
      <c r="H34" s="30"/>
    </row>
    <row r="35" spans="1:8" ht="14.25">
      <c r="A35" s="30"/>
      <c r="B35" s="33">
        <v>73</v>
      </c>
      <c r="C35" s="34">
        <v>37</v>
      </c>
      <c r="D35" s="34">
        <v>83370.97</v>
      </c>
      <c r="E35" s="34">
        <v>97649.62</v>
      </c>
      <c r="F35" s="30"/>
      <c r="G35" s="30"/>
      <c r="H35" s="30"/>
    </row>
    <row r="36" spans="1:8" ht="14.25">
      <c r="A36" s="30"/>
      <c r="B36" s="33">
        <v>77</v>
      </c>
      <c r="C36" s="34">
        <v>76</v>
      </c>
      <c r="D36" s="34">
        <v>115738.47</v>
      </c>
      <c r="E36" s="34">
        <v>126796.55</v>
      </c>
      <c r="F36" s="30"/>
      <c r="G36" s="30"/>
      <c r="H36" s="30"/>
    </row>
    <row r="37" spans="1:8" ht="14.25">
      <c r="A37" s="30"/>
      <c r="B37" s="33">
        <v>78</v>
      </c>
      <c r="C37" s="34">
        <v>61</v>
      </c>
      <c r="D37" s="34">
        <v>82430.77</v>
      </c>
      <c r="E37" s="34">
        <v>83441.899999999994</v>
      </c>
      <c r="F37" s="30"/>
      <c r="G37" s="30"/>
      <c r="H37" s="30"/>
    </row>
    <row r="38" spans="1:8" ht="14.25">
      <c r="A38" s="30"/>
      <c r="B38" s="33">
        <v>74</v>
      </c>
      <c r="C38" s="34">
        <v>0</v>
      </c>
      <c r="D38" s="34">
        <v>0</v>
      </c>
      <c r="E38" s="34">
        <v>0</v>
      </c>
      <c r="F38" s="30"/>
      <c r="G38" s="30"/>
      <c r="H38" s="30"/>
    </row>
    <row r="39" spans="1:8" ht="14.25">
      <c r="A39" s="30"/>
      <c r="B39" s="31"/>
      <c r="C39" s="30"/>
      <c r="D39" s="30"/>
      <c r="E39" s="30"/>
      <c r="F39" s="30"/>
      <c r="G39" s="30"/>
      <c r="H39" s="30"/>
    </row>
    <row r="40" spans="1:8" ht="14.25">
      <c r="A40" s="30"/>
      <c r="B40" s="31"/>
      <c r="C40" s="30"/>
      <c r="D40" s="30"/>
      <c r="E40" s="30"/>
      <c r="F40" s="30"/>
      <c r="G40" s="30"/>
      <c r="H40" s="30"/>
    </row>
    <row r="41" spans="1:8" ht="14.25">
      <c r="A41" s="30"/>
      <c r="B41" s="31"/>
      <c r="C41" s="30"/>
      <c r="D41" s="30"/>
      <c r="E41" s="30"/>
      <c r="F41" s="30"/>
      <c r="G41" s="30"/>
      <c r="H41" s="30"/>
    </row>
    <row r="42" spans="1:8" ht="14.25">
      <c r="A42" s="30"/>
      <c r="B42" s="31"/>
      <c r="C42" s="31"/>
      <c r="D42" s="31"/>
      <c r="E42" s="31"/>
      <c r="F42" s="31"/>
      <c r="G42" s="31"/>
      <c r="H42" s="31"/>
    </row>
    <row r="43" spans="1:8" ht="14.25">
      <c r="A43" s="30"/>
      <c r="B43" s="31"/>
      <c r="C43" s="31"/>
      <c r="D43" s="31"/>
      <c r="E43" s="31"/>
      <c r="F43" s="31"/>
      <c r="G43" s="31"/>
      <c r="H43" s="31"/>
    </row>
    <row r="44" spans="1:8" ht="14.25">
      <c r="A44" s="30"/>
      <c r="B44" s="31"/>
      <c r="C44" s="30"/>
      <c r="D44" s="30"/>
      <c r="E44" s="30"/>
      <c r="F44" s="30"/>
      <c r="G44" s="30"/>
      <c r="H44" s="30"/>
    </row>
    <row r="45" spans="1:8" ht="14.25">
      <c r="A45" s="30"/>
      <c r="B45" s="31"/>
      <c r="C45" s="30"/>
      <c r="D45" s="30"/>
      <c r="E45" s="30"/>
      <c r="F45" s="30"/>
      <c r="G45" s="30"/>
      <c r="H45" s="30"/>
    </row>
    <row r="46" spans="1:8" ht="14.25">
      <c r="A46" s="30"/>
      <c r="B46" s="31"/>
      <c r="C46" s="30"/>
      <c r="D46" s="30"/>
      <c r="E46" s="30"/>
      <c r="F46" s="30"/>
      <c r="G46" s="30"/>
      <c r="H46" s="30"/>
    </row>
    <row r="47" spans="1:8" ht="14.25">
      <c r="A47" s="30"/>
      <c r="B47" s="31"/>
      <c r="C47" s="30"/>
      <c r="D47" s="30"/>
      <c r="E47" s="30"/>
      <c r="F47" s="30"/>
      <c r="G47" s="30"/>
      <c r="H47" s="30"/>
    </row>
    <row r="48" spans="1:8" ht="14.25">
      <c r="A48" s="30"/>
      <c r="B48" s="31"/>
      <c r="C48" s="30"/>
      <c r="D48" s="30"/>
      <c r="E48" s="30"/>
      <c r="F48" s="30"/>
      <c r="G48" s="30"/>
      <c r="H48" s="30"/>
    </row>
    <row r="49" spans="1:8" ht="14.25">
      <c r="A49" s="30"/>
      <c r="B49" s="31"/>
      <c r="C49" s="30"/>
      <c r="D49" s="30"/>
      <c r="E49" s="30"/>
      <c r="F49" s="30"/>
      <c r="G49" s="30"/>
      <c r="H49" s="30"/>
    </row>
    <row r="50" spans="1:8" ht="14.25">
      <c r="A50" s="30"/>
      <c r="B50" s="31"/>
      <c r="C50" s="30"/>
      <c r="D50" s="30"/>
      <c r="E50" s="30"/>
      <c r="F50" s="30"/>
      <c r="G50" s="30"/>
      <c r="H50" s="30"/>
    </row>
    <row r="51" spans="1:8" ht="14.25">
      <c r="A51" s="30"/>
      <c r="B51" s="31"/>
      <c r="C51" s="30"/>
      <c r="D51" s="30"/>
      <c r="E51" s="30"/>
      <c r="F51" s="30"/>
      <c r="G51" s="30"/>
      <c r="H51" s="30"/>
    </row>
    <row r="52" spans="1:8" ht="14.25">
      <c r="A52" s="30"/>
      <c r="B52" s="31"/>
      <c r="C52" s="30"/>
      <c r="D52" s="30"/>
      <c r="E52" s="30"/>
      <c r="F52" s="30"/>
      <c r="G52" s="30"/>
      <c r="H52" s="30"/>
    </row>
    <row r="53" spans="1:8" ht="14.25">
      <c r="A53" s="30"/>
      <c r="B53" s="31"/>
      <c r="C53" s="30"/>
      <c r="D53" s="30"/>
      <c r="E53" s="30"/>
      <c r="F53" s="30"/>
      <c r="G53" s="30"/>
      <c r="H53" s="30"/>
    </row>
    <row r="54" spans="1:8" ht="14.25">
      <c r="A54" s="30"/>
      <c r="B54" s="31"/>
      <c r="C54" s="30"/>
      <c r="D54" s="30"/>
      <c r="E54" s="30"/>
      <c r="F54" s="30"/>
      <c r="G54" s="30"/>
      <c r="H54" s="30"/>
    </row>
    <row r="55" spans="1:8" ht="14.25">
      <c r="A55" s="30"/>
      <c r="B55" s="31"/>
      <c r="C55" s="30"/>
      <c r="D55" s="30"/>
      <c r="E55" s="30"/>
      <c r="F55" s="30"/>
      <c r="G55" s="30"/>
      <c r="H55" s="30"/>
    </row>
    <row r="56" spans="1:8" ht="14.25">
      <c r="A56" s="30"/>
      <c r="B56" s="31"/>
      <c r="C56" s="30"/>
      <c r="D56" s="30"/>
      <c r="E56" s="30"/>
      <c r="F56" s="30"/>
      <c r="G56" s="30"/>
      <c r="H56" s="30"/>
    </row>
    <row r="57" spans="1:8" ht="14.25">
      <c r="A57" s="30"/>
      <c r="B57" s="31"/>
      <c r="C57" s="30"/>
      <c r="D57" s="30"/>
      <c r="E57" s="30"/>
      <c r="F57" s="30"/>
      <c r="G57" s="30"/>
      <c r="H57" s="30"/>
    </row>
    <row r="58" spans="1:8" ht="14.25">
      <c r="A58" s="30"/>
      <c r="B58" s="31"/>
      <c r="C58" s="30"/>
      <c r="D58" s="30"/>
      <c r="E58" s="30"/>
      <c r="F58" s="30"/>
      <c r="G58" s="30"/>
      <c r="H58" s="30"/>
    </row>
    <row r="59" spans="1:8" ht="14.25">
      <c r="A59" s="30"/>
      <c r="B59" s="31"/>
      <c r="C59" s="30"/>
      <c r="D59" s="30"/>
      <c r="E59" s="30"/>
      <c r="F59" s="30"/>
      <c r="G59" s="30"/>
      <c r="H59" s="30"/>
    </row>
    <row r="60" spans="1:8" ht="14.25">
      <c r="A60" s="30"/>
      <c r="B60" s="31"/>
      <c r="C60" s="30"/>
      <c r="D60" s="30"/>
      <c r="E60" s="30"/>
      <c r="F60" s="30"/>
      <c r="G60" s="30"/>
      <c r="H60" s="30"/>
    </row>
    <row r="61" spans="1:8" ht="14.25">
      <c r="A61" s="30"/>
      <c r="B61" s="31"/>
      <c r="C61" s="30"/>
      <c r="D61" s="30"/>
      <c r="E61" s="30"/>
      <c r="F61" s="30"/>
      <c r="G61" s="30"/>
      <c r="H61" s="30"/>
    </row>
    <row r="62" spans="1:8" ht="14.25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2015-12-02T06:48:03Z</dcterms:modified>
</cp:coreProperties>
</file>