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<sst xmlns="http://schemas.openxmlformats.org/spreadsheetml/2006/main" count="117" uniqueCount="74">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</sst>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9" sqref="N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2" t="s">
        <v>5</v>
      </c>
      <c r="B3" s="42"/>
      <c r="C3" s="42"/>
      <c r="D3" s="42"/>
      <c r="E3" s="15">
        <f>SUM(E4:E40)</f>
        <v>15928938.888700003</v>
      </c>
      <c r="F3" s="25">
        <f>RA!I7</f>
        <v>1822381.2215</v>
      </c>
      <c r="G3" s="16">
        <f>SUM(G4:G40)</f>
        <v>14106557.667199997</v>
      </c>
      <c r="H3" s="27">
        <f>RA!J7</f>
        <v>11.440694413064801</v>
      </c>
      <c r="I3" s="20">
        <f>SUM(I4:I40)</f>
        <v>15928942.703438763</v>
      </c>
      <c r="J3" s="21">
        <f>SUM(J4:J40)</f>
        <v>14106557.627707612</v>
      </c>
      <c r="K3" s="22">
        <f>E3-I3</f>
        <v>-3.8147387597709894</v>
      </c>
      <c r="L3" s="22">
        <f>G3-J3</f>
        <v>3.949238546192646E-2</v>
      </c>
    </row>
    <row r="4" spans="1:13" x14ac:dyDescent="0.15">
      <c r="A4" s="43">
        <f>RA!A8</f>
        <v>42214</v>
      </c>
      <c r="B4" s="12">
        <v>12</v>
      </c>
      <c r="C4" s="41" t="s">
        <v>6</v>
      </c>
      <c r="D4" s="41"/>
      <c r="E4" s="15">
        <f>VLOOKUP(C4,RA!B8:D36,3,0)</f>
        <v>502057.30979999999</v>
      </c>
      <c r="F4" s="25">
        <f>VLOOKUP(C4,RA!B8:I39,8,0)</f>
        <v>129594.95389999999</v>
      </c>
      <c r="G4" s="16">
        <f t="shared" ref="G4:G40" si="0">E4-F4</f>
        <v>372462.35589999997</v>
      </c>
      <c r="H4" s="27">
        <f>RA!J8</f>
        <v>25.812781005344899</v>
      </c>
      <c r="I4" s="20">
        <f>VLOOKUP(B4,RMS!B:D,3,FALSE)</f>
        <v>502057.90463333298</v>
      </c>
      <c r="J4" s="21">
        <f>VLOOKUP(B4,RMS!B:E,4,FALSE)</f>
        <v>372462.36484187999</v>
      </c>
      <c r="K4" s="22">
        <f t="shared" ref="K4:K40" si="1">E4-I4</f>
        <v>-0.59483333298703656</v>
      </c>
      <c r="L4" s="22">
        <f t="shared" ref="L4:L40" si="2">G4-J4</f>
        <v>-8.9418800198473036E-3</v>
      </c>
    </row>
    <row r="5" spans="1:13" x14ac:dyDescent="0.15">
      <c r="A5" s="43"/>
      <c r="B5" s="12">
        <v>13</v>
      </c>
      <c r="C5" s="41" t="s">
        <v>7</v>
      </c>
      <c r="D5" s="41"/>
      <c r="E5" s="15">
        <f>VLOOKUP(C5,RA!B8:D37,3,0)</f>
        <v>89717.291200000007</v>
      </c>
      <c r="F5" s="25">
        <f>VLOOKUP(C5,RA!B9:I40,8,0)</f>
        <v>19433.1394</v>
      </c>
      <c r="G5" s="16">
        <f t="shared" si="0"/>
        <v>70284.151800000007</v>
      </c>
      <c r="H5" s="27">
        <f>RA!J9</f>
        <v>21.660417005546002</v>
      </c>
      <c r="I5" s="20">
        <f>VLOOKUP(B5,RMS!B:D,3,FALSE)</f>
        <v>89717.327738869993</v>
      </c>
      <c r="J5" s="21">
        <f>VLOOKUP(B5,RMS!B:E,4,FALSE)</f>
        <v>70284.154756228701</v>
      </c>
      <c r="K5" s="22">
        <f t="shared" si="1"/>
        <v>-3.6538869986543432E-2</v>
      </c>
      <c r="L5" s="22">
        <f t="shared" si="2"/>
        <v>-2.9562286945292726E-3</v>
      </c>
      <c r="M5" s="34"/>
    </row>
    <row r="6" spans="1:13" x14ac:dyDescent="0.15">
      <c r="A6" s="43"/>
      <c r="B6" s="12">
        <v>14</v>
      </c>
      <c r="C6" s="41" t="s">
        <v>8</v>
      </c>
      <c r="D6" s="41"/>
      <c r="E6" s="15">
        <f>VLOOKUP(C6,RA!B10:D38,3,0)</f>
        <v>142410.20869999999</v>
      </c>
      <c r="F6" s="25">
        <f>VLOOKUP(C6,RA!B10:I41,8,0)</f>
        <v>41845.328099999999</v>
      </c>
      <c r="G6" s="16">
        <f t="shared" si="0"/>
        <v>100564.88059999999</v>
      </c>
      <c r="H6" s="27">
        <f>RA!J10</f>
        <v>29.383657591676599</v>
      </c>
      <c r="I6" s="20">
        <f>VLOOKUP(B6,RMS!B:D,3,FALSE)</f>
        <v>142412.33395042701</v>
      </c>
      <c r="J6" s="21">
        <f>VLOOKUP(B6,RMS!B:E,4,FALSE)</f>
        <v>100564.88106581201</v>
      </c>
      <c r="K6" s="22">
        <f>E6-I6</f>
        <v>-2.1252504270232748</v>
      </c>
      <c r="L6" s="22">
        <f t="shared" si="2"/>
        <v>-4.6581201604567468E-4</v>
      </c>
      <c r="M6" s="34"/>
    </row>
    <row r="7" spans="1:13" x14ac:dyDescent="0.15">
      <c r="A7" s="43"/>
      <c r="B7" s="12">
        <v>15</v>
      </c>
      <c r="C7" s="41" t="s">
        <v>9</v>
      </c>
      <c r="D7" s="41"/>
      <c r="E7" s="15">
        <f>VLOOKUP(C7,RA!B10:D39,3,0)</f>
        <v>40811.294000000002</v>
      </c>
      <c r="F7" s="25">
        <f>VLOOKUP(C7,RA!B11:I42,8,0)</f>
        <v>8640.0953000000009</v>
      </c>
      <c r="G7" s="16">
        <f t="shared" si="0"/>
        <v>32171.198700000001</v>
      </c>
      <c r="H7" s="27">
        <f>RA!J11</f>
        <v>21.170843786526301</v>
      </c>
      <c r="I7" s="20">
        <f>VLOOKUP(B7,RMS!B:D,3,FALSE)</f>
        <v>40811.340786324799</v>
      </c>
      <c r="J7" s="21">
        <f>VLOOKUP(B7,RMS!B:E,4,FALSE)</f>
        <v>32171.1985940171</v>
      </c>
      <c r="K7" s="22">
        <f t="shared" si="1"/>
        <v>-4.6786324797722045E-2</v>
      </c>
      <c r="L7" s="22">
        <f t="shared" si="2"/>
        <v>1.0598290100460872E-4</v>
      </c>
      <c r="M7" s="34"/>
    </row>
    <row r="8" spans="1:13" x14ac:dyDescent="0.15">
      <c r="A8" s="43"/>
      <c r="B8" s="12">
        <v>16</v>
      </c>
      <c r="C8" s="41" t="s">
        <v>10</v>
      </c>
      <c r="D8" s="41"/>
      <c r="E8" s="15">
        <f>VLOOKUP(C8,RA!B12:D39,3,0)</f>
        <v>98493.941399999996</v>
      </c>
      <c r="F8" s="25">
        <f>VLOOKUP(C8,RA!B12:I43,8,0)</f>
        <v>8663.1255000000001</v>
      </c>
      <c r="G8" s="16">
        <f t="shared" si="0"/>
        <v>89830.815900000001</v>
      </c>
      <c r="H8" s="27">
        <f>RA!J12</f>
        <v>8.7955922738614305</v>
      </c>
      <c r="I8" s="20">
        <f>VLOOKUP(B8,RMS!B:D,3,FALSE)</f>
        <v>98493.949345299101</v>
      </c>
      <c r="J8" s="21">
        <f>VLOOKUP(B8,RMS!B:E,4,FALSE)</f>
        <v>89830.817594017106</v>
      </c>
      <c r="K8" s="22">
        <f t="shared" si="1"/>
        <v>-7.9452991049038246E-3</v>
      </c>
      <c r="L8" s="22">
        <f t="shared" si="2"/>
        <v>-1.6940171044552699E-3</v>
      </c>
      <c r="M8" s="34"/>
    </row>
    <row r="9" spans="1:13" x14ac:dyDescent="0.15">
      <c r="A9" s="43"/>
      <c r="B9" s="12">
        <v>17</v>
      </c>
      <c r="C9" s="41" t="s">
        <v>11</v>
      </c>
      <c r="D9" s="41"/>
      <c r="E9" s="15">
        <f>VLOOKUP(C9,RA!B12:D40,3,0)</f>
        <v>225539.6361</v>
      </c>
      <c r="F9" s="25">
        <f>VLOOKUP(C9,RA!B13:I44,8,0)</f>
        <v>57122.063999999998</v>
      </c>
      <c r="G9" s="16">
        <f t="shared" si="0"/>
        <v>168417.57209999999</v>
      </c>
      <c r="H9" s="27">
        <f>RA!J13</f>
        <v>25.326840544636301</v>
      </c>
      <c r="I9" s="20">
        <f>VLOOKUP(B9,RMS!B:D,3,FALSE)</f>
        <v>225539.76594444399</v>
      </c>
      <c r="J9" s="21">
        <f>VLOOKUP(B9,RMS!B:E,4,FALSE)</f>
        <v>168417.57179914499</v>
      </c>
      <c r="K9" s="22">
        <f t="shared" si="1"/>
        <v>-0.12984444398898631</v>
      </c>
      <c r="L9" s="22">
        <f t="shared" si="2"/>
        <v>3.0085499747656286E-4</v>
      </c>
      <c r="M9" s="34"/>
    </row>
    <row r="10" spans="1:13" x14ac:dyDescent="0.15">
      <c r="A10" s="43"/>
      <c r="B10" s="12">
        <v>18</v>
      </c>
      <c r="C10" s="41" t="s">
        <v>12</v>
      </c>
      <c r="D10" s="41"/>
      <c r="E10" s="15">
        <f>VLOOKUP(C10,RA!B14:D41,3,0)</f>
        <v>126345.7181</v>
      </c>
      <c r="F10" s="25">
        <f>VLOOKUP(C10,RA!B14:I45,8,0)</f>
        <v>22228.507799999999</v>
      </c>
      <c r="G10" s="16">
        <f t="shared" si="0"/>
        <v>104117.21030000001</v>
      </c>
      <c r="H10" s="27">
        <f>RA!J14</f>
        <v>17.593400183460599</v>
      </c>
      <c r="I10" s="20">
        <f>VLOOKUP(B10,RMS!B:D,3,FALSE)</f>
        <v>126345.722913675</v>
      </c>
      <c r="J10" s="21">
        <f>VLOOKUP(B10,RMS!B:E,4,FALSE)</f>
        <v>104117.20684359</v>
      </c>
      <c r="K10" s="22">
        <f t="shared" si="1"/>
        <v>-4.8136749974219128E-3</v>
      </c>
      <c r="L10" s="22">
        <f t="shared" si="2"/>
        <v>3.4564100060379133E-3</v>
      </c>
      <c r="M10" s="34"/>
    </row>
    <row r="11" spans="1:13" x14ac:dyDescent="0.15">
      <c r="A11" s="43"/>
      <c r="B11" s="12">
        <v>19</v>
      </c>
      <c r="C11" s="41" t="s">
        <v>13</v>
      </c>
      <c r="D11" s="41"/>
      <c r="E11" s="15">
        <f>VLOOKUP(C11,RA!B14:D42,3,0)</f>
        <v>89125.518400000001</v>
      </c>
      <c r="F11" s="25">
        <f>VLOOKUP(C11,RA!B15:I46,8,0)</f>
        <v>17174.309300000001</v>
      </c>
      <c r="G11" s="16">
        <f t="shared" si="0"/>
        <v>71951.209100000007</v>
      </c>
      <c r="H11" s="27">
        <f>RA!J15</f>
        <v>19.269800174312401</v>
      </c>
      <c r="I11" s="20">
        <f>VLOOKUP(B11,RMS!B:D,3,FALSE)</f>
        <v>89125.555237606794</v>
      </c>
      <c r="J11" s="21">
        <f>VLOOKUP(B11,RMS!B:E,4,FALSE)</f>
        <v>71951.2085854701</v>
      </c>
      <c r="K11" s="22">
        <f t="shared" si="1"/>
        <v>-3.6837606792687438E-2</v>
      </c>
      <c r="L11" s="22">
        <f t="shared" si="2"/>
        <v>5.1452990737743676E-4</v>
      </c>
      <c r="M11" s="34"/>
    </row>
    <row r="12" spans="1:13" x14ac:dyDescent="0.15">
      <c r="A12" s="43"/>
      <c r="B12" s="12">
        <v>21</v>
      </c>
      <c r="C12" s="41" t="s">
        <v>14</v>
      </c>
      <c r="D12" s="41"/>
      <c r="E12" s="15">
        <f>VLOOKUP(C12,RA!B16:D43,3,0)</f>
        <v>851666.0675</v>
      </c>
      <c r="F12" s="25">
        <f>VLOOKUP(C12,RA!B16:I47,8,0)</f>
        <v>59547.802499999998</v>
      </c>
      <c r="G12" s="16">
        <f t="shared" si="0"/>
        <v>792118.26500000001</v>
      </c>
      <c r="H12" s="27">
        <f>RA!J16</f>
        <v>6.9919191068393696</v>
      </c>
      <c r="I12" s="20">
        <f>VLOOKUP(B12,RMS!B:D,3,FALSE)</f>
        <v>851665.39337094</v>
      </c>
      <c r="J12" s="21">
        <f>VLOOKUP(B12,RMS!B:E,4,FALSE)</f>
        <v>792118.26662051305</v>
      </c>
      <c r="K12" s="22">
        <f t="shared" si="1"/>
        <v>0.67412906000390649</v>
      </c>
      <c r="L12" s="22">
        <f t="shared" si="2"/>
        <v>-1.6205130377784371E-3</v>
      </c>
      <c r="M12" s="34"/>
    </row>
    <row r="13" spans="1:13" x14ac:dyDescent="0.15">
      <c r="A13" s="43"/>
      <c r="B13" s="12">
        <v>22</v>
      </c>
      <c r="C13" s="41" t="s">
        <v>15</v>
      </c>
      <c r="D13" s="41"/>
      <c r="E13" s="15">
        <f>VLOOKUP(C13,RA!B16:D44,3,0)</f>
        <v>456203.70370000001</v>
      </c>
      <c r="F13" s="25">
        <f>VLOOKUP(C13,RA!B17:I48,8,0)</f>
        <v>56759.457399999999</v>
      </c>
      <c r="G13" s="16">
        <f t="shared" si="0"/>
        <v>399444.2463</v>
      </c>
      <c r="H13" s="27">
        <f>RA!J17</f>
        <v>12.441691494316601</v>
      </c>
      <c r="I13" s="20">
        <f>VLOOKUP(B13,RMS!B:D,3,FALSE)</f>
        <v>456203.65703931602</v>
      </c>
      <c r="J13" s="21">
        <f>VLOOKUP(B13,RMS!B:E,4,FALSE)</f>
        <v>399444.24739145301</v>
      </c>
      <c r="K13" s="22">
        <f t="shared" si="1"/>
        <v>4.6660683990921825E-2</v>
      </c>
      <c r="L13" s="22">
        <f t="shared" si="2"/>
        <v>-1.0914530139416456E-3</v>
      </c>
      <c r="M13" s="34"/>
    </row>
    <row r="14" spans="1:13" x14ac:dyDescent="0.15">
      <c r="A14" s="43"/>
      <c r="B14" s="12">
        <v>23</v>
      </c>
      <c r="C14" s="41" t="s">
        <v>16</v>
      </c>
      <c r="D14" s="41"/>
      <c r="E14" s="15">
        <f>VLOOKUP(C14,RA!B18:D45,3,0)</f>
        <v>1648927.1043</v>
      </c>
      <c r="F14" s="25">
        <f>VLOOKUP(C14,RA!B18:I49,8,0)</f>
        <v>270027.71850000002</v>
      </c>
      <c r="G14" s="16">
        <f t="shared" si="0"/>
        <v>1378899.3858</v>
      </c>
      <c r="H14" s="27">
        <f>RA!J18</f>
        <v>16.375964576956299</v>
      </c>
      <c r="I14" s="20">
        <f>VLOOKUP(B14,RMS!B:D,3,FALSE)</f>
        <v>1648926.76571796</v>
      </c>
      <c r="J14" s="21">
        <f>VLOOKUP(B14,RMS!B:E,4,FALSE)</f>
        <v>1378899.37510095</v>
      </c>
      <c r="K14" s="22">
        <f t="shared" si="1"/>
        <v>0.33858204004354775</v>
      </c>
      <c r="L14" s="22">
        <f t="shared" si="2"/>
        <v>1.0699050035327673E-2</v>
      </c>
      <c r="M14" s="34"/>
    </row>
    <row r="15" spans="1:13" x14ac:dyDescent="0.15">
      <c r="A15" s="43"/>
      <c r="B15" s="12">
        <v>24</v>
      </c>
      <c r="C15" s="41" t="s">
        <v>17</v>
      </c>
      <c r="D15" s="41"/>
      <c r="E15" s="15">
        <f>VLOOKUP(C15,RA!B18:D46,3,0)</f>
        <v>620861.52359999996</v>
      </c>
      <c r="F15" s="25">
        <f>VLOOKUP(C15,RA!B19:I50,8,0)</f>
        <v>-43456.796799999996</v>
      </c>
      <c r="G15" s="16">
        <f t="shared" si="0"/>
        <v>664318.32039999997</v>
      </c>
      <c r="H15" s="27">
        <f>RA!J19</f>
        <v>-6.9994346803809604</v>
      </c>
      <c r="I15" s="20">
        <f>VLOOKUP(B15,RMS!B:D,3,FALSE)</f>
        <v>620861.51049401704</v>
      </c>
      <c r="J15" s="21">
        <f>VLOOKUP(B15,RMS!B:E,4,FALSE)</f>
        <v>664318.31952478597</v>
      </c>
      <c r="K15" s="22">
        <f t="shared" si="1"/>
        <v>1.3105982914566994E-2</v>
      </c>
      <c r="L15" s="22">
        <f t="shared" si="2"/>
        <v>8.7521399836987257E-4</v>
      </c>
      <c r="M15" s="34"/>
    </row>
    <row r="16" spans="1:13" x14ac:dyDescent="0.15">
      <c r="A16" s="43"/>
      <c r="B16" s="12">
        <v>25</v>
      </c>
      <c r="C16" s="41" t="s">
        <v>18</v>
      </c>
      <c r="D16" s="41"/>
      <c r="E16" s="15">
        <f>VLOOKUP(C16,RA!B20:D47,3,0)</f>
        <v>814066.05229999998</v>
      </c>
      <c r="F16" s="25">
        <f>VLOOKUP(C16,RA!B20:I51,8,0)</f>
        <v>91432.301500000001</v>
      </c>
      <c r="G16" s="16">
        <f t="shared" si="0"/>
        <v>722633.75080000004</v>
      </c>
      <c r="H16" s="27">
        <f>RA!J20</f>
        <v>11.231558083238401</v>
      </c>
      <c r="I16" s="20">
        <f>VLOOKUP(B16,RMS!B:D,3,FALSE)</f>
        <v>814066.07169999997</v>
      </c>
      <c r="J16" s="21">
        <f>VLOOKUP(B16,RMS!B:E,4,FALSE)</f>
        <v>722633.75080000004</v>
      </c>
      <c r="K16" s="22">
        <f t="shared" si="1"/>
        <v>-1.9399999990127981E-2</v>
      </c>
      <c r="L16" s="22">
        <f t="shared" si="2"/>
        <v>0</v>
      </c>
      <c r="M16" s="34"/>
    </row>
    <row r="17" spans="1:13" x14ac:dyDescent="0.15">
      <c r="A17" s="43"/>
      <c r="B17" s="12">
        <v>26</v>
      </c>
      <c r="C17" s="41" t="s">
        <v>19</v>
      </c>
      <c r="D17" s="41"/>
      <c r="E17" s="15">
        <f>VLOOKUP(C17,RA!B20:D48,3,0)</f>
        <v>315099.45189999999</v>
      </c>
      <c r="F17" s="25">
        <f>VLOOKUP(C17,RA!B21:I52,8,0)</f>
        <v>44868.271399999998</v>
      </c>
      <c r="G17" s="16">
        <f t="shared" si="0"/>
        <v>270231.18050000002</v>
      </c>
      <c r="H17" s="27">
        <f>RA!J21</f>
        <v>14.2394000146466</v>
      </c>
      <c r="I17" s="20">
        <f>VLOOKUP(B17,RMS!B:D,3,FALSE)</f>
        <v>315099.13363799301</v>
      </c>
      <c r="J17" s="21">
        <f>VLOOKUP(B17,RMS!B:E,4,FALSE)</f>
        <v>270231.18030349398</v>
      </c>
      <c r="K17" s="22">
        <f t="shared" si="1"/>
        <v>0.31826200697105378</v>
      </c>
      <c r="L17" s="22">
        <f t="shared" si="2"/>
        <v>1.9650603644549847E-4</v>
      </c>
      <c r="M17" s="34"/>
    </row>
    <row r="18" spans="1:13" x14ac:dyDescent="0.15">
      <c r="A18" s="43"/>
      <c r="B18" s="12">
        <v>27</v>
      </c>
      <c r="C18" s="41" t="s">
        <v>20</v>
      </c>
      <c r="D18" s="41"/>
      <c r="E18" s="15">
        <f>VLOOKUP(C18,RA!B22:D49,3,0)</f>
        <v>1351735.3119000001</v>
      </c>
      <c r="F18" s="25">
        <f>VLOOKUP(C18,RA!B22:I53,8,0)</f>
        <v>181296.84280000001</v>
      </c>
      <c r="G18" s="16">
        <f t="shared" si="0"/>
        <v>1170438.4691000001</v>
      </c>
      <c r="H18" s="27">
        <f>RA!J22</f>
        <v>13.412155560630399</v>
      </c>
      <c r="I18" s="20">
        <f>VLOOKUP(B18,RMS!B:D,3,FALSE)</f>
        <v>1351737.0504999999</v>
      </c>
      <c r="J18" s="21">
        <f>VLOOKUP(B18,RMS!B:E,4,FALSE)</f>
        <v>1170438.4687999999</v>
      </c>
      <c r="K18" s="22">
        <f t="shared" si="1"/>
        <v>-1.738599999807775</v>
      </c>
      <c r="L18" s="22">
        <f t="shared" si="2"/>
        <v>3.0000018887221813E-4</v>
      </c>
      <c r="M18" s="34"/>
    </row>
    <row r="19" spans="1:13" x14ac:dyDescent="0.15">
      <c r="A19" s="43"/>
      <c r="B19" s="12">
        <v>29</v>
      </c>
      <c r="C19" s="41" t="s">
        <v>21</v>
      </c>
      <c r="D19" s="41"/>
      <c r="E19" s="15">
        <f>VLOOKUP(C19,RA!B22:D50,3,0)</f>
        <v>2328407.1921000001</v>
      </c>
      <c r="F19" s="25">
        <f>VLOOKUP(C19,RA!B23:I54,8,0)</f>
        <v>332177.09399999998</v>
      </c>
      <c r="G19" s="16">
        <f t="shared" si="0"/>
        <v>1996230.0981000001</v>
      </c>
      <c r="H19" s="27">
        <f>RA!J23</f>
        <v>14.2662801904682</v>
      </c>
      <c r="I19" s="20">
        <f>VLOOKUP(B19,RMS!B:D,3,FALSE)</f>
        <v>2328408.04844274</v>
      </c>
      <c r="J19" s="21">
        <f>VLOOKUP(B19,RMS!B:E,4,FALSE)</f>
        <v>1996230.1313914501</v>
      </c>
      <c r="K19" s="22">
        <f t="shared" si="1"/>
        <v>-0.85634273989126086</v>
      </c>
      <c r="L19" s="22">
        <f t="shared" si="2"/>
        <v>-3.3291450003162026E-2</v>
      </c>
      <c r="M19" s="34"/>
    </row>
    <row r="20" spans="1:13" x14ac:dyDescent="0.15">
      <c r="A20" s="43"/>
      <c r="B20" s="12">
        <v>31</v>
      </c>
      <c r="C20" s="41" t="s">
        <v>22</v>
      </c>
      <c r="D20" s="41"/>
      <c r="E20" s="15">
        <f>VLOOKUP(C20,RA!B24:D51,3,0)</f>
        <v>244496.37119999999</v>
      </c>
      <c r="F20" s="25">
        <f>VLOOKUP(C20,RA!B24:I55,8,0)</f>
        <v>43851.041799999999</v>
      </c>
      <c r="G20" s="16">
        <f t="shared" si="0"/>
        <v>200645.32939999999</v>
      </c>
      <c r="H20" s="27">
        <f>RA!J24</f>
        <v>17.9352526112257</v>
      </c>
      <c r="I20" s="20">
        <f>VLOOKUP(B20,RMS!B:D,3,FALSE)</f>
        <v>244496.365006573</v>
      </c>
      <c r="J20" s="21">
        <f>VLOOKUP(B20,RMS!B:E,4,FALSE)</f>
        <v>200645.32588753401</v>
      </c>
      <c r="K20" s="22">
        <f t="shared" si="1"/>
        <v>6.1934269906487316E-3</v>
      </c>
      <c r="L20" s="22">
        <f t="shared" si="2"/>
        <v>3.5124659771099687E-3</v>
      </c>
      <c r="M20" s="34"/>
    </row>
    <row r="21" spans="1:13" x14ac:dyDescent="0.15">
      <c r="A21" s="43"/>
      <c r="B21" s="12">
        <v>32</v>
      </c>
      <c r="C21" s="41" t="s">
        <v>23</v>
      </c>
      <c r="D21" s="41"/>
      <c r="E21" s="15">
        <f>VLOOKUP(C21,RA!B24:D52,3,0)</f>
        <v>243122.5962</v>
      </c>
      <c r="F21" s="25">
        <f>VLOOKUP(C21,RA!B25:I56,8,0)</f>
        <v>21258.916300000001</v>
      </c>
      <c r="G21" s="16">
        <f t="shared" si="0"/>
        <v>221863.67989999999</v>
      </c>
      <c r="H21" s="27">
        <f>RA!J25</f>
        <v>8.7441137238069704</v>
      </c>
      <c r="I21" s="20">
        <f>VLOOKUP(B21,RMS!B:D,3,FALSE)</f>
        <v>243122.60694388501</v>
      </c>
      <c r="J21" s="21">
        <f>VLOOKUP(B21,RMS!B:E,4,FALSE)</f>
        <v>221863.675638788</v>
      </c>
      <c r="K21" s="22">
        <f t="shared" si="1"/>
        <v>-1.0743885010015219E-2</v>
      </c>
      <c r="L21" s="22">
        <f t="shared" si="2"/>
        <v>4.2612119868863374E-3</v>
      </c>
      <c r="M21" s="34"/>
    </row>
    <row r="22" spans="1:13" x14ac:dyDescent="0.15">
      <c r="A22" s="43"/>
      <c r="B22" s="12">
        <v>33</v>
      </c>
      <c r="C22" s="41" t="s">
        <v>24</v>
      </c>
      <c r="D22" s="41"/>
      <c r="E22" s="15">
        <f>VLOOKUP(C22,RA!B26:D53,3,0)</f>
        <v>636580.77899999998</v>
      </c>
      <c r="F22" s="25">
        <f>VLOOKUP(C22,RA!B26:I57,8,0)</f>
        <v>120452.2648</v>
      </c>
      <c r="G22" s="16">
        <f t="shared" si="0"/>
        <v>516128.51419999998</v>
      </c>
      <c r="H22" s="27">
        <f>RA!J26</f>
        <v>18.921756479863799</v>
      </c>
      <c r="I22" s="20">
        <f>VLOOKUP(B22,RMS!B:D,3,FALSE)</f>
        <v>636580.55306178099</v>
      </c>
      <c r="J22" s="21">
        <f>VLOOKUP(B22,RMS!B:E,4,FALSE)</f>
        <v>516128.46605227102</v>
      </c>
      <c r="K22" s="22">
        <f t="shared" si="1"/>
        <v>0.22593821899499744</v>
      </c>
      <c r="L22" s="22">
        <f t="shared" si="2"/>
        <v>4.8147728957701474E-2</v>
      </c>
      <c r="M22" s="34"/>
    </row>
    <row r="23" spans="1:13" x14ac:dyDescent="0.15">
      <c r="A23" s="43"/>
      <c r="B23" s="12">
        <v>34</v>
      </c>
      <c r="C23" s="41" t="s">
        <v>25</v>
      </c>
      <c r="D23" s="41"/>
      <c r="E23" s="15">
        <f>VLOOKUP(C23,RA!B26:D54,3,0)</f>
        <v>224385.5478</v>
      </c>
      <c r="F23" s="25">
        <f>VLOOKUP(C23,RA!B27:I58,8,0)</f>
        <v>65005.657599999999</v>
      </c>
      <c r="G23" s="16">
        <f t="shared" si="0"/>
        <v>159379.89019999999</v>
      </c>
      <c r="H23" s="27">
        <f>RA!J27</f>
        <v>28.9705189292944</v>
      </c>
      <c r="I23" s="20">
        <f>VLOOKUP(B23,RMS!B:D,3,FALSE)</f>
        <v>224385.48375872499</v>
      </c>
      <c r="J23" s="21">
        <f>VLOOKUP(B23,RMS!B:E,4,FALSE)</f>
        <v>159379.89344487901</v>
      </c>
      <c r="K23" s="22">
        <f t="shared" si="1"/>
        <v>6.4041275007184595E-2</v>
      </c>
      <c r="L23" s="22">
        <f t="shared" si="2"/>
        <v>-3.2448790152557194E-3</v>
      </c>
      <c r="M23" s="34"/>
    </row>
    <row r="24" spans="1:13" x14ac:dyDescent="0.15">
      <c r="A24" s="43"/>
      <c r="B24" s="12">
        <v>35</v>
      </c>
      <c r="C24" s="41" t="s">
        <v>26</v>
      </c>
      <c r="D24" s="41"/>
      <c r="E24" s="15">
        <f>VLOOKUP(C24,RA!B28:D55,3,0)</f>
        <v>906988.54119999998</v>
      </c>
      <c r="F24" s="25">
        <f>VLOOKUP(C24,RA!B28:I59,8,0)</f>
        <v>37415.1823</v>
      </c>
      <c r="G24" s="16">
        <f t="shared" si="0"/>
        <v>869573.35889999999</v>
      </c>
      <c r="H24" s="27">
        <f>RA!J28</f>
        <v>4.1252100330283596</v>
      </c>
      <c r="I24" s="20">
        <f>VLOOKUP(B24,RMS!B:D,3,FALSE)</f>
        <v>906988.540957522</v>
      </c>
      <c r="J24" s="21">
        <f>VLOOKUP(B24,RMS!B:E,4,FALSE)</f>
        <v>869573.36766725697</v>
      </c>
      <c r="K24" s="22">
        <f t="shared" si="1"/>
        <v>2.4247798137366772E-4</v>
      </c>
      <c r="L24" s="22">
        <f t="shared" si="2"/>
        <v>-8.7672569788992405E-3</v>
      </c>
      <c r="M24" s="34"/>
    </row>
    <row r="25" spans="1:13" x14ac:dyDescent="0.15">
      <c r="A25" s="43"/>
      <c r="B25" s="12">
        <v>36</v>
      </c>
      <c r="C25" s="41" t="s">
        <v>27</v>
      </c>
      <c r="D25" s="41"/>
      <c r="E25" s="15">
        <f>VLOOKUP(C25,RA!B28:D56,3,0)</f>
        <v>560483.83799999999</v>
      </c>
      <c r="F25" s="25">
        <f>VLOOKUP(C25,RA!B29:I60,8,0)</f>
        <v>83946.632400000002</v>
      </c>
      <c r="G25" s="16">
        <f t="shared" si="0"/>
        <v>476537.20559999999</v>
      </c>
      <c r="H25" s="27">
        <f>RA!J29</f>
        <v>14.9775295393977</v>
      </c>
      <c r="I25" s="20">
        <f>VLOOKUP(B25,RMS!B:D,3,FALSE)</f>
        <v>560483.83874247805</v>
      </c>
      <c r="J25" s="21">
        <f>VLOOKUP(B25,RMS!B:E,4,FALSE)</f>
        <v>476537.19963238202</v>
      </c>
      <c r="K25" s="22">
        <f t="shared" si="1"/>
        <v>-7.4247806333005428E-4</v>
      </c>
      <c r="L25" s="22">
        <f t="shared" si="2"/>
        <v>5.967617966234684E-3</v>
      </c>
      <c r="M25" s="34"/>
    </row>
    <row r="26" spans="1:13" x14ac:dyDescent="0.15">
      <c r="A26" s="43"/>
      <c r="B26" s="12">
        <v>37</v>
      </c>
      <c r="C26" s="41" t="s">
        <v>28</v>
      </c>
      <c r="D26" s="41"/>
      <c r="E26" s="15">
        <f>VLOOKUP(C26,RA!B30:D57,3,0)</f>
        <v>1181741.1721000001</v>
      </c>
      <c r="F26" s="25">
        <f>VLOOKUP(C26,RA!B30:I61,8,0)</f>
        <v>121522.0248</v>
      </c>
      <c r="G26" s="16">
        <f t="shared" si="0"/>
        <v>1060219.1473000001</v>
      </c>
      <c r="H26" s="27">
        <f>RA!J30</f>
        <v>10.283302948991</v>
      </c>
      <c r="I26" s="20">
        <f>VLOOKUP(B26,RMS!B:D,3,FALSE)</f>
        <v>1181741.20446726</v>
      </c>
      <c r="J26" s="21">
        <f>VLOOKUP(B26,RMS!B:E,4,FALSE)</f>
        <v>1060219.11773826</v>
      </c>
      <c r="K26" s="22">
        <f t="shared" si="1"/>
        <v>-3.2367259962484241E-2</v>
      </c>
      <c r="L26" s="22">
        <f t="shared" si="2"/>
        <v>2.9561740113422275E-2</v>
      </c>
      <c r="M26" s="34"/>
    </row>
    <row r="27" spans="1:13" x14ac:dyDescent="0.15">
      <c r="A27" s="43"/>
      <c r="B27" s="12">
        <v>38</v>
      </c>
      <c r="C27" s="41" t="s">
        <v>29</v>
      </c>
      <c r="D27" s="41"/>
      <c r="E27" s="15">
        <f>VLOOKUP(C27,RA!B30:D58,3,0)</f>
        <v>714762.11069999996</v>
      </c>
      <c r="F27" s="25">
        <f>VLOOKUP(C27,RA!B31:I62,8,0)</f>
        <v>40278.730499999998</v>
      </c>
      <c r="G27" s="16">
        <f t="shared" si="0"/>
        <v>674483.38020000001</v>
      </c>
      <c r="H27" s="27">
        <f>RA!J31</f>
        <v>5.6352638027431503</v>
      </c>
      <c r="I27" s="20">
        <f>VLOOKUP(B27,RMS!B:D,3,FALSE)</f>
        <v>714762.01538230095</v>
      </c>
      <c r="J27" s="21">
        <f>VLOOKUP(B27,RMS!B:E,4,FALSE)</f>
        <v>674483.38258495601</v>
      </c>
      <c r="K27" s="22">
        <f t="shared" si="1"/>
        <v>9.5317699015140533E-2</v>
      </c>
      <c r="L27" s="22">
        <f t="shared" si="2"/>
        <v>-2.384955994784832E-3</v>
      </c>
      <c r="M27" s="34"/>
    </row>
    <row r="28" spans="1:13" x14ac:dyDescent="0.15">
      <c r="A28" s="43"/>
      <c r="B28" s="12">
        <v>39</v>
      </c>
      <c r="C28" s="41" t="s">
        <v>30</v>
      </c>
      <c r="D28" s="41"/>
      <c r="E28" s="15">
        <f>VLOOKUP(C28,RA!B32:D59,3,0)</f>
        <v>117924.5313</v>
      </c>
      <c r="F28" s="25">
        <f>VLOOKUP(C28,RA!B32:I63,8,0)</f>
        <v>31259.548299999999</v>
      </c>
      <c r="G28" s="16">
        <f t="shared" si="0"/>
        <v>86664.983000000007</v>
      </c>
      <c r="H28" s="27">
        <f>RA!J32</f>
        <v>26.508096284458201</v>
      </c>
      <c r="I28" s="20">
        <f>VLOOKUP(B28,RMS!B:D,3,FALSE)</f>
        <v>117924.492245692</v>
      </c>
      <c r="J28" s="21">
        <f>VLOOKUP(B28,RMS!B:E,4,FALSE)</f>
        <v>86664.990079195893</v>
      </c>
      <c r="K28" s="22">
        <f t="shared" si="1"/>
        <v>3.9054307999322191E-2</v>
      </c>
      <c r="L28" s="22">
        <f t="shared" si="2"/>
        <v>-7.0791958860354498E-3</v>
      </c>
      <c r="M28" s="34"/>
    </row>
    <row r="29" spans="1:13" x14ac:dyDescent="0.15">
      <c r="A29" s="43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3"/>
      <c r="B30" s="12">
        <v>42</v>
      </c>
      <c r="C30" s="41" t="s">
        <v>32</v>
      </c>
      <c r="D30" s="41"/>
      <c r="E30" s="15">
        <f>VLOOKUP(C30,RA!B34:D62,3,0)</f>
        <v>179808.74859999999</v>
      </c>
      <c r="F30" s="25">
        <f>VLOOKUP(C30,RA!B34:I66,8,0)</f>
        <v>21091.6577</v>
      </c>
      <c r="G30" s="16">
        <f t="shared" si="0"/>
        <v>158717.09089999998</v>
      </c>
      <c r="H30" s="27">
        <f>RA!J34</f>
        <v>0</v>
      </c>
      <c r="I30" s="20">
        <f>VLOOKUP(B30,RMS!B:D,3,FALSE)</f>
        <v>179808.74969999999</v>
      </c>
      <c r="J30" s="21">
        <f>VLOOKUP(B30,RMS!B:E,4,FALSE)</f>
        <v>158717.0851</v>
      </c>
      <c r="K30" s="22">
        <f t="shared" si="1"/>
        <v>-1.0999999940395355E-3</v>
      </c>
      <c r="L30" s="22">
        <f t="shared" si="2"/>
        <v>5.799999984446913E-3</v>
      </c>
      <c r="M30" s="34"/>
    </row>
    <row r="31" spans="1:13" s="39" customFormat="1" ht="12" thickBot="1" x14ac:dyDescent="0.2">
      <c r="A31" s="43"/>
      <c r="B31" s="12">
        <v>70</v>
      </c>
      <c r="C31" s="44" t="s">
        <v>70</v>
      </c>
      <c r="D31" s="45"/>
      <c r="E31" s="15">
        <f>VLOOKUP(C31,RA!B35:D63,3,0)</f>
        <v>134612.04</v>
      </c>
      <c r="F31" s="25">
        <f>VLOOKUP(C31,RA!B35:I67,8,0)</f>
        <v>-4125</v>
      </c>
      <c r="G31" s="16">
        <f t="shared" si="0"/>
        <v>138737.04</v>
      </c>
      <c r="H31" s="27">
        <f>RA!J35</f>
        <v>11.730050881406299</v>
      </c>
      <c r="I31" s="20">
        <f>VLOOKUP(B31,RMS!B:D,3,FALSE)</f>
        <v>134612.04</v>
      </c>
      <c r="J31" s="21">
        <f>VLOOKUP(B31,RMS!B:E,4,FALSE)</f>
        <v>138737.04</v>
      </c>
      <c r="K31" s="22">
        <f t="shared" si="1"/>
        <v>0</v>
      </c>
      <c r="L31" s="22">
        <f t="shared" si="2"/>
        <v>0</v>
      </c>
    </row>
    <row r="32" spans="1:13" x14ac:dyDescent="0.15">
      <c r="A32" s="43"/>
      <c r="B32" s="12">
        <v>71</v>
      </c>
      <c r="C32" s="41" t="s">
        <v>36</v>
      </c>
      <c r="D32" s="41"/>
      <c r="E32" s="15">
        <f>VLOOKUP(C32,RA!B34:D63,3,0)</f>
        <v>194157.38</v>
      </c>
      <c r="F32" s="25">
        <f>VLOOKUP(C32,RA!B34:I67,8,0)</f>
        <v>-25199.94</v>
      </c>
      <c r="G32" s="16">
        <f t="shared" si="0"/>
        <v>219357.32</v>
      </c>
      <c r="H32" s="27">
        <f>RA!J35</f>
        <v>11.730050881406299</v>
      </c>
      <c r="I32" s="20">
        <f>VLOOKUP(B32,RMS!B:D,3,FALSE)</f>
        <v>194157.38</v>
      </c>
      <c r="J32" s="21">
        <f>VLOOKUP(B32,RMS!B:E,4,FALSE)</f>
        <v>219357.32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3"/>
      <c r="B33" s="12">
        <v>72</v>
      </c>
      <c r="C33" s="41" t="s">
        <v>37</v>
      </c>
      <c r="D33" s="41"/>
      <c r="E33" s="15">
        <f>VLOOKUP(C33,RA!B34:D64,3,0)</f>
        <v>143573.93</v>
      </c>
      <c r="F33" s="25">
        <f>VLOOKUP(C33,RA!B34:I68,8,0)</f>
        <v>-18209.97</v>
      </c>
      <c r="G33" s="16">
        <f t="shared" si="0"/>
        <v>161783.9</v>
      </c>
      <c r="H33" s="27">
        <f>RA!J34</f>
        <v>0</v>
      </c>
      <c r="I33" s="20">
        <f>VLOOKUP(B33,RMS!B:D,3,FALSE)</f>
        <v>143573.93</v>
      </c>
      <c r="J33" s="21">
        <f>VLOOKUP(B33,RMS!B:E,4,FALSE)</f>
        <v>161783.9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3"/>
      <c r="B34" s="12">
        <v>73</v>
      </c>
      <c r="C34" s="41" t="s">
        <v>38</v>
      </c>
      <c r="D34" s="41"/>
      <c r="E34" s="15">
        <f>VLOOKUP(C34,RA!B35:D65,3,0)</f>
        <v>161134.07999999999</v>
      </c>
      <c r="F34" s="25">
        <f>VLOOKUP(C34,RA!B35:I69,8,0)</f>
        <v>-31807.21</v>
      </c>
      <c r="G34" s="16">
        <f t="shared" si="0"/>
        <v>192941.28999999998</v>
      </c>
      <c r="H34" s="27">
        <f>RA!J35</f>
        <v>11.730050881406299</v>
      </c>
      <c r="I34" s="20">
        <f>VLOOKUP(B34,RMS!B:D,3,FALSE)</f>
        <v>161134.07999999999</v>
      </c>
      <c r="J34" s="21">
        <f>VLOOKUP(B34,RMS!B:E,4,FALSE)</f>
        <v>192941.29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3"/>
      <c r="B35" s="12">
        <v>74</v>
      </c>
      <c r="C35" s="41" t="s">
        <v>72</v>
      </c>
      <c r="D35" s="41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-3.0643618505447199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3"/>
      <c r="B36" s="12">
        <v>75</v>
      </c>
      <c r="C36" s="41" t="s">
        <v>33</v>
      </c>
      <c r="D36" s="41"/>
      <c r="E36" s="15">
        <f>VLOOKUP(C36,RA!B8:D66,3,0)</f>
        <v>151986.33360000001</v>
      </c>
      <c r="F36" s="25">
        <f>VLOOKUP(C36,RA!B8:I70,8,0)</f>
        <v>8342.3665000000001</v>
      </c>
      <c r="G36" s="16">
        <f t="shared" si="0"/>
        <v>143643.96710000001</v>
      </c>
      <c r="H36" s="27">
        <f>RA!J36</f>
        <v>-3.0643618505447199</v>
      </c>
      <c r="I36" s="20">
        <f>VLOOKUP(B36,RMS!B:D,3,FALSE)</f>
        <v>151986.33333333299</v>
      </c>
      <c r="J36" s="21">
        <f>VLOOKUP(B36,RMS!B:E,4,FALSE)</f>
        <v>143643.96564102601</v>
      </c>
      <c r="K36" s="22">
        <f t="shared" si="1"/>
        <v>2.6666701887734234E-4</v>
      </c>
      <c r="L36" s="22">
        <f t="shared" si="2"/>
        <v>1.4589740021619946E-3</v>
      </c>
      <c r="M36" s="34"/>
    </row>
    <row r="37" spans="1:13" x14ac:dyDescent="0.15">
      <c r="A37" s="43"/>
      <c r="B37" s="12">
        <v>76</v>
      </c>
      <c r="C37" s="41" t="s">
        <v>34</v>
      </c>
      <c r="D37" s="41"/>
      <c r="E37" s="15">
        <f>VLOOKUP(C37,RA!B8:D67,3,0)</f>
        <v>357050.86219999997</v>
      </c>
      <c r="F37" s="25">
        <f>VLOOKUP(C37,RA!B8:I71,8,0)</f>
        <v>9062.5859999999993</v>
      </c>
      <c r="G37" s="16">
        <f t="shared" si="0"/>
        <v>347988.27619999996</v>
      </c>
      <c r="H37" s="27">
        <f>RA!J37</f>
        <v>-12.9791306413385</v>
      </c>
      <c r="I37" s="20">
        <f>VLOOKUP(B37,RMS!B:D,3,FALSE)</f>
        <v>357050.85649230803</v>
      </c>
      <c r="J37" s="21">
        <f>VLOOKUP(B37,RMS!B:E,4,FALSE)</f>
        <v>347988.280158974</v>
      </c>
      <c r="K37" s="22">
        <f t="shared" si="1"/>
        <v>5.7076919474638999E-3</v>
      </c>
      <c r="L37" s="22">
        <f t="shared" si="2"/>
        <v>-3.9589740335941315E-3</v>
      </c>
      <c r="M37" s="34"/>
    </row>
    <row r="38" spans="1:13" x14ac:dyDescent="0.15">
      <c r="A38" s="43"/>
      <c r="B38" s="12">
        <v>77</v>
      </c>
      <c r="C38" s="41" t="s">
        <v>39</v>
      </c>
      <c r="D38" s="41"/>
      <c r="E38" s="15">
        <f>VLOOKUP(C38,RA!B9:D68,3,0)</f>
        <v>34736.46</v>
      </c>
      <c r="F38" s="25">
        <f>VLOOKUP(C38,RA!B9:I72,8,0)</f>
        <v>-3991.73</v>
      </c>
      <c r="G38" s="16">
        <f t="shared" si="0"/>
        <v>38728.19</v>
      </c>
      <c r="H38" s="27">
        <f>RA!J38</f>
        <v>-12.6833402136446</v>
      </c>
      <c r="I38" s="20">
        <f>VLOOKUP(B38,RMS!B:D,3,FALSE)</f>
        <v>34736.46</v>
      </c>
      <c r="J38" s="21">
        <f>VLOOKUP(B38,RMS!B:E,4,FALSE)</f>
        <v>38728.19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3"/>
      <c r="B39" s="12">
        <v>78</v>
      </c>
      <c r="C39" s="41" t="s">
        <v>40</v>
      </c>
      <c r="D39" s="41"/>
      <c r="E39" s="15">
        <f>VLOOKUP(C39,RA!B10:D69,3,0)</f>
        <v>21938.48</v>
      </c>
      <c r="F39" s="25">
        <f>VLOOKUP(C39,RA!B10:I73,8,0)</f>
        <v>3071.09</v>
      </c>
      <c r="G39" s="16">
        <f t="shared" si="0"/>
        <v>18867.39</v>
      </c>
      <c r="H39" s="27">
        <f>RA!J39</f>
        <v>-19.7395920217498</v>
      </c>
      <c r="I39" s="20">
        <f>VLOOKUP(B39,RMS!B:D,3,FALSE)</f>
        <v>21938.48</v>
      </c>
      <c r="J39" s="21">
        <f>VLOOKUP(B39,RMS!B:E,4,FALSE)</f>
        <v>18867.39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3"/>
      <c r="B40" s="12">
        <v>99</v>
      </c>
      <c r="C40" s="41" t="s">
        <v>35</v>
      </c>
      <c r="D40" s="41"/>
      <c r="E40" s="15">
        <f>VLOOKUP(C40,RA!B8:D70,3,0)</f>
        <v>17987.7618</v>
      </c>
      <c r="F40" s="25">
        <f>VLOOKUP(C40,RA!B8:I74,8,0)</f>
        <v>1803.1578999999999</v>
      </c>
      <c r="G40" s="16">
        <f t="shared" si="0"/>
        <v>16184.6039</v>
      </c>
      <c r="H40" s="27">
        <f>RA!J40</f>
        <v>0</v>
      </c>
      <c r="I40" s="20">
        <f>VLOOKUP(B40,RMS!B:D,3,FALSE)</f>
        <v>17987.761893956598</v>
      </c>
      <c r="J40" s="21">
        <f>VLOOKUP(B40,RMS!B:E,4,FALSE)</f>
        <v>16184.6040692837</v>
      </c>
      <c r="K40" s="22">
        <f t="shared" si="1"/>
        <v>-9.3956597993383184E-5</v>
      </c>
      <c r="L40" s="22">
        <f t="shared" si="2"/>
        <v>-1.6928369950619526E-4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59" t="s">
        <v>46</v>
      </c>
      <c r="W1" s="48"/>
    </row>
    <row r="2" spans="1:23" ht="12.75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59"/>
      <c r="W2" s="48"/>
    </row>
    <row r="3" spans="1:23" ht="23.25" thickBot="1" x14ac:dyDescent="0.2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60" t="s">
        <v>47</v>
      </c>
      <c r="W3" s="48"/>
    </row>
    <row r="4" spans="1:23" ht="15" thickTop="1" thickBo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58"/>
      <c r="W4" s="48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49" t="s">
        <v>4</v>
      </c>
      <c r="C6" s="50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1" t="s">
        <v>5</v>
      </c>
      <c r="B7" s="52"/>
      <c r="C7" s="53"/>
      <c r="D7" s="68">
        <v>15928938.888699999</v>
      </c>
      <c r="E7" s="68">
        <v>17971511.2874</v>
      </c>
      <c r="F7" s="69">
        <v>88.634387136200004</v>
      </c>
      <c r="G7" s="68">
        <v>15889889.4792</v>
      </c>
      <c r="H7" s="69">
        <v>0.24575003841982301</v>
      </c>
      <c r="I7" s="68">
        <v>1822381.2215</v>
      </c>
      <c r="J7" s="69">
        <v>11.440694413064801</v>
      </c>
      <c r="K7" s="68">
        <v>1712204.4380999999</v>
      </c>
      <c r="L7" s="69">
        <v>10.775433273726</v>
      </c>
      <c r="M7" s="69">
        <v>6.4347913688544006E-2</v>
      </c>
      <c r="N7" s="68">
        <v>521539284.18120003</v>
      </c>
      <c r="O7" s="68">
        <v>4679239526.9902</v>
      </c>
      <c r="P7" s="68">
        <v>920002</v>
      </c>
      <c r="Q7" s="68">
        <v>937399</v>
      </c>
      <c r="R7" s="69">
        <v>-1.8558799401322199</v>
      </c>
      <c r="S7" s="68">
        <v>17.314026370268799</v>
      </c>
      <c r="T7" s="68">
        <v>17.437807745047699</v>
      </c>
      <c r="U7" s="70">
        <v>-0.71491963874751596</v>
      </c>
      <c r="V7" s="58"/>
      <c r="W7" s="58"/>
    </row>
    <row r="8" spans="1:23" ht="14.25" thickBot="1" x14ac:dyDescent="0.2">
      <c r="A8" s="54">
        <v>42214</v>
      </c>
      <c r="B8" s="44" t="s">
        <v>6</v>
      </c>
      <c r="C8" s="45"/>
      <c r="D8" s="71">
        <v>502057.30979999999</v>
      </c>
      <c r="E8" s="71">
        <v>640875.46939999994</v>
      </c>
      <c r="F8" s="72">
        <v>78.339292697540102</v>
      </c>
      <c r="G8" s="71">
        <v>529112.5148</v>
      </c>
      <c r="H8" s="72">
        <v>-5.1133179131524802</v>
      </c>
      <c r="I8" s="71">
        <v>129594.95389999999</v>
      </c>
      <c r="J8" s="72">
        <v>25.812781005344899</v>
      </c>
      <c r="K8" s="71">
        <v>129100.1972</v>
      </c>
      <c r="L8" s="72">
        <v>24.399384552224902</v>
      </c>
      <c r="M8" s="72">
        <v>3.832346586067E-3</v>
      </c>
      <c r="N8" s="71">
        <v>17820614.182399999</v>
      </c>
      <c r="O8" s="71">
        <v>168972776.49360001</v>
      </c>
      <c r="P8" s="71">
        <v>26550</v>
      </c>
      <c r="Q8" s="71">
        <v>28440</v>
      </c>
      <c r="R8" s="72">
        <v>-6.6455696202531698</v>
      </c>
      <c r="S8" s="71">
        <v>18.9098798418079</v>
      </c>
      <c r="T8" s="71">
        <v>18.208999532348798</v>
      </c>
      <c r="U8" s="73">
        <v>3.70642391872595</v>
      </c>
      <c r="V8" s="58"/>
      <c r="W8" s="58"/>
    </row>
    <row r="9" spans="1:23" ht="12" customHeight="1" thickBot="1" x14ac:dyDescent="0.2">
      <c r="A9" s="55"/>
      <c r="B9" s="44" t="s">
        <v>7</v>
      </c>
      <c r="C9" s="45"/>
      <c r="D9" s="71">
        <v>89717.291200000007</v>
      </c>
      <c r="E9" s="71">
        <v>107925.3802</v>
      </c>
      <c r="F9" s="72">
        <v>83.129001754491796</v>
      </c>
      <c r="G9" s="71">
        <v>88268.526899999997</v>
      </c>
      <c r="H9" s="72">
        <v>1.64131469152229</v>
      </c>
      <c r="I9" s="71">
        <v>19433.1394</v>
      </c>
      <c r="J9" s="72">
        <v>21.660417005546002</v>
      </c>
      <c r="K9" s="71">
        <v>19887.130300000001</v>
      </c>
      <c r="L9" s="72">
        <v>22.530261916039802</v>
      </c>
      <c r="M9" s="72">
        <v>-2.2828376600922001E-2</v>
      </c>
      <c r="N9" s="71">
        <v>3511083.0167999999</v>
      </c>
      <c r="O9" s="71">
        <v>27068899.079999998</v>
      </c>
      <c r="P9" s="71">
        <v>4997</v>
      </c>
      <c r="Q9" s="71">
        <v>5119</v>
      </c>
      <c r="R9" s="72">
        <v>-2.3832779839812499</v>
      </c>
      <c r="S9" s="71">
        <v>17.9542307784671</v>
      </c>
      <c r="T9" s="71">
        <v>18.110792928306299</v>
      </c>
      <c r="U9" s="73">
        <v>-0.872007003647298</v>
      </c>
      <c r="V9" s="58"/>
      <c r="W9" s="58"/>
    </row>
    <row r="10" spans="1:23" ht="14.25" thickBot="1" x14ac:dyDescent="0.2">
      <c r="A10" s="55"/>
      <c r="B10" s="44" t="s">
        <v>8</v>
      </c>
      <c r="C10" s="45"/>
      <c r="D10" s="71">
        <v>142410.20869999999</v>
      </c>
      <c r="E10" s="71">
        <v>179034.99239999999</v>
      </c>
      <c r="F10" s="72">
        <v>79.543226042553201</v>
      </c>
      <c r="G10" s="71">
        <v>149681.80780000001</v>
      </c>
      <c r="H10" s="72">
        <v>-4.8580379986565099</v>
      </c>
      <c r="I10" s="71">
        <v>41845.328099999999</v>
      </c>
      <c r="J10" s="72">
        <v>29.383657591676599</v>
      </c>
      <c r="K10" s="71">
        <v>42944.871299999999</v>
      </c>
      <c r="L10" s="72">
        <v>28.690775406308301</v>
      </c>
      <c r="M10" s="72">
        <v>-2.5603597512702001E-2</v>
      </c>
      <c r="N10" s="71">
        <v>5149956.8992999997</v>
      </c>
      <c r="O10" s="71">
        <v>44130650.341700003</v>
      </c>
      <c r="P10" s="71">
        <v>87942</v>
      </c>
      <c r="Q10" s="71">
        <v>90546</v>
      </c>
      <c r="R10" s="72">
        <v>-2.87588628984162</v>
      </c>
      <c r="S10" s="71">
        <v>1.61936513497532</v>
      </c>
      <c r="T10" s="71">
        <v>1.6468623197048999</v>
      </c>
      <c r="U10" s="73">
        <v>-1.69802252349935</v>
      </c>
      <c r="V10" s="58"/>
      <c r="W10" s="58"/>
    </row>
    <row r="11" spans="1:23" ht="14.25" thickBot="1" x14ac:dyDescent="0.2">
      <c r="A11" s="55"/>
      <c r="B11" s="44" t="s">
        <v>9</v>
      </c>
      <c r="C11" s="45"/>
      <c r="D11" s="71">
        <v>40811.294000000002</v>
      </c>
      <c r="E11" s="71">
        <v>71684.406499999997</v>
      </c>
      <c r="F11" s="72">
        <v>56.931899129275799</v>
      </c>
      <c r="G11" s="71">
        <v>49132.045899999997</v>
      </c>
      <c r="H11" s="72">
        <v>-16.9354883306417</v>
      </c>
      <c r="I11" s="71">
        <v>8640.0953000000009</v>
      </c>
      <c r="J11" s="72">
        <v>21.170843786526301</v>
      </c>
      <c r="K11" s="71">
        <v>11356.882600000001</v>
      </c>
      <c r="L11" s="72">
        <v>23.1150207404654</v>
      </c>
      <c r="M11" s="72">
        <v>-0.239219457987529</v>
      </c>
      <c r="N11" s="71">
        <v>1537183.0222</v>
      </c>
      <c r="O11" s="71">
        <v>14432986.2969</v>
      </c>
      <c r="P11" s="71">
        <v>2614</v>
      </c>
      <c r="Q11" s="71">
        <v>2870</v>
      </c>
      <c r="R11" s="72">
        <v>-8.9198606271776999</v>
      </c>
      <c r="S11" s="71">
        <v>15.6125837796481</v>
      </c>
      <c r="T11" s="71">
        <v>16.037531498257799</v>
      </c>
      <c r="U11" s="73">
        <v>-2.7218282675525902</v>
      </c>
      <c r="V11" s="58"/>
      <c r="W11" s="58"/>
    </row>
    <row r="12" spans="1:23" ht="14.25" thickBot="1" x14ac:dyDescent="0.2">
      <c r="A12" s="55"/>
      <c r="B12" s="44" t="s">
        <v>10</v>
      </c>
      <c r="C12" s="45"/>
      <c r="D12" s="71">
        <v>98493.941399999996</v>
      </c>
      <c r="E12" s="71">
        <v>166762.08499999999</v>
      </c>
      <c r="F12" s="72">
        <v>59.062550938961898</v>
      </c>
      <c r="G12" s="71">
        <v>102889.9077</v>
      </c>
      <c r="H12" s="72">
        <v>-4.2724951341364701</v>
      </c>
      <c r="I12" s="71">
        <v>8663.1255000000001</v>
      </c>
      <c r="J12" s="72">
        <v>8.7955922738614305</v>
      </c>
      <c r="K12" s="71">
        <v>23654.7873</v>
      </c>
      <c r="L12" s="72">
        <v>22.990386354482101</v>
      </c>
      <c r="M12" s="72">
        <v>-0.63376861562395004</v>
      </c>
      <c r="N12" s="71">
        <v>4108607.8487999998</v>
      </c>
      <c r="O12" s="71">
        <v>50785670.031099997</v>
      </c>
      <c r="P12" s="71">
        <v>1327</v>
      </c>
      <c r="Q12" s="71">
        <v>1445</v>
      </c>
      <c r="R12" s="72">
        <v>-8.16608996539793</v>
      </c>
      <c r="S12" s="71">
        <v>74.223015373021894</v>
      </c>
      <c r="T12" s="71">
        <v>79.132008166090003</v>
      </c>
      <c r="U12" s="73">
        <v>-6.6138417691561502</v>
      </c>
      <c r="V12" s="58"/>
      <c r="W12" s="58"/>
    </row>
    <row r="13" spans="1:23" ht="14.25" thickBot="1" x14ac:dyDescent="0.2">
      <c r="A13" s="55"/>
      <c r="B13" s="44" t="s">
        <v>11</v>
      </c>
      <c r="C13" s="45"/>
      <c r="D13" s="71">
        <v>225539.6361</v>
      </c>
      <c r="E13" s="71">
        <v>325952.50339999999</v>
      </c>
      <c r="F13" s="72">
        <v>69.194018682907299</v>
      </c>
      <c r="G13" s="71">
        <v>241564.3903</v>
      </c>
      <c r="H13" s="72">
        <v>-6.6337402545543904</v>
      </c>
      <c r="I13" s="71">
        <v>57122.063999999998</v>
      </c>
      <c r="J13" s="72">
        <v>25.326840544636301</v>
      </c>
      <c r="K13" s="71">
        <v>72187.365300000005</v>
      </c>
      <c r="L13" s="72">
        <v>29.883280896803601</v>
      </c>
      <c r="M13" s="72">
        <v>-0.208697203969016</v>
      </c>
      <c r="N13" s="71">
        <v>8330384.5486000003</v>
      </c>
      <c r="O13" s="71">
        <v>76599233.276299998</v>
      </c>
      <c r="P13" s="71">
        <v>10911</v>
      </c>
      <c r="Q13" s="71">
        <v>12573</v>
      </c>
      <c r="R13" s="72">
        <v>-13.2188021951801</v>
      </c>
      <c r="S13" s="71">
        <v>20.670849243882301</v>
      </c>
      <c r="T13" s="71">
        <v>19.362843664996401</v>
      </c>
      <c r="U13" s="73">
        <v>6.3277786193182903</v>
      </c>
      <c r="V13" s="58"/>
      <c r="W13" s="58"/>
    </row>
    <row r="14" spans="1:23" ht="14.25" thickBot="1" x14ac:dyDescent="0.2">
      <c r="A14" s="55"/>
      <c r="B14" s="44" t="s">
        <v>12</v>
      </c>
      <c r="C14" s="45"/>
      <c r="D14" s="71">
        <v>126345.7181</v>
      </c>
      <c r="E14" s="71">
        <v>180638.60949999999</v>
      </c>
      <c r="F14" s="72">
        <v>69.943916447164597</v>
      </c>
      <c r="G14" s="71">
        <v>148751.24069999999</v>
      </c>
      <c r="H14" s="72">
        <v>-15.062410568519001</v>
      </c>
      <c r="I14" s="71">
        <v>22228.507799999999</v>
      </c>
      <c r="J14" s="72">
        <v>17.593400183460599</v>
      </c>
      <c r="K14" s="71">
        <v>15968.436900000001</v>
      </c>
      <c r="L14" s="72">
        <v>10.734994091380401</v>
      </c>
      <c r="M14" s="72">
        <v>0.39202778200538801</v>
      </c>
      <c r="N14" s="71">
        <v>4582151.4671</v>
      </c>
      <c r="O14" s="71">
        <v>40902380.841200002</v>
      </c>
      <c r="P14" s="71">
        <v>2474</v>
      </c>
      <c r="Q14" s="71">
        <v>2438</v>
      </c>
      <c r="R14" s="72">
        <v>1.4766201804758099</v>
      </c>
      <c r="S14" s="71">
        <v>51.069409094583698</v>
      </c>
      <c r="T14" s="71">
        <v>51.4360278506973</v>
      </c>
      <c r="U14" s="73">
        <v>-0.717883293763246</v>
      </c>
      <c r="V14" s="58"/>
      <c r="W14" s="58"/>
    </row>
    <row r="15" spans="1:23" ht="14.25" thickBot="1" x14ac:dyDescent="0.2">
      <c r="A15" s="55"/>
      <c r="B15" s="44" t="s">
        <v>13</v>
      </c>
      <c r="C15" s="45"/>
      <c r="D15" s="71">
        <v>89125.518400000001</v>
      </c>
      <c r="E15" s="71">
        <v>136059.11379999999</v>
      </c>
      <c r="F15" s="72">
        <v>65.504996990506598</v>
      </c>
      <c r="G15" s="71">
        <v>88969.010599999994</v>
      </c>
      <c r="H15" s="72">
        <v>0.175912712690107</v>
      </c>
      <c r="I15" s="71">
        <v>17174.309300000001</v>
      </c>
      <c r="J15" s="72">
        <v>19.269800174312401</v>
      </c>
      <c r="K15" s="71">
        <v>19854.728299999999</v>
      </c>
      <c r="L15" s="72">
        <v>22.316453972120499</v>
      </c>
      <c r="M15" s="72">
        <v>-0.13500154519868199</v>
      </c>
      <c r="N15" s="71">
        <v>3390305.3443</v>
      </c>
      <c r="O15" s="71">
        <v>31493176.443300001</v>
      </c>
      <c r="P15" s="71">
        <v>4289</v>
      </c>
      <c r="Q15" s="71">
        <v>4836</v>
      </c>
      <c r="R15" s="72">
        <v>-11.311000827129901</v>
      </c>
      <c r="S15" s="71">
        <v>20.780022942410799</v>
      </c>
      <c r="T15" s="71">
        <v>18.832011538461501</v>
      </c>
      <c r="U15" s="73">
        <v>9.3744429895383092</v>
      </c>
      <c r="V15" s="58"/>
      <c r="W15" s="58"/>
    </row>
    <row r="16" spans="1:23" ht="14.25" thickBot="1" x14ac:dyDescent="0.2">
      <c r="A16" s="55"/>
      <c r="B16" s="44" t="s">
        <v>14</v>
      </c>
      <c r="C16" s="45"/>
      <c r="D16" s="71">
        <v>851666.0675</v>
      </c>
      <c r="E16" s="71">
        <v>1016782.1929</v>
      </c>
      <c r="F16" s="72">
        <v>83.760914918359603</v>
      </c>
      <c r="G16" s="71">
        <v>861442.47499999998</v>
      </c>
      <c r="H16" s="72">
        <v>-1.1348880260402601</v>
      </c>
      <c r="I16" s="71">
        <v>59547.802499999998</v>
      </c>
      <c r="J16" s="72">
        <v>6.9919191068393696</v>
      </c>
      <c r="K16" s="71">
        <v>24376.054100000001</v>
      </c>
      <c r="L16" s="72">
        <v>2.8296786851611899</v>
      </c>
      <c r="M16" s="72">
        <v>1.4428811265232599</v>
      </c>
      <c r="N16" s="71">
        <v>27150403.991700001</v>
      </c>
      <c r="O16" s="71">
        <v>232587487.3136</v>
      </c>
      <c r="P16" s="71">
        <v>54813</v>
      </c>
      <c r="Q16" s="71">
        <v>57491</v>
      </c>
      <c r="R16" s="72">
        <v>-4.6581204014541404</v>
      </c>
      <c r="S16" s="71">
        <v>15.5376656541331</v>
      </c>
      <c r="T16" s="71">
        <v>15.266872553964999</v>
      </c>
      <c r="U16" s="73">
        <v>1.7428171399488399</v>
      </c>
      <c r="V16" s="58"/>
      <c r="W16" s="58"/>
    </row>
    <row r="17" spans="1:23" ht="12" thickBot="1" x14ac:dyDescent="0.2">
      <c r="A17" s="55"/>
      <c r="B17" s="44" t="s">
        <v>15</v>
      </c>
      <c r="C17" s="45"/>
      <c r="D17" s="71">
        <v>456203.70370000001</v>
      </c>
      <c r="E17" s="71">
        <v>650173.12410000002</v>
      </c>
      <c r="F17" s="72">
        <v>70.166496705242693</v>
      </c>
      <c r="G17" s="71">
        <v>390794.25439999998</v>
      </c>
      <c r="H17" s="72">
        <v>16.7375667793339</v>
      </c>
      <c r="I17" s="71">
        <v>56759.457399999999</v>
      </c>
      <c r="J17" s="72">
        <v>12.441691494316601</v>
      </c>
      <c r="K17" s="71">
        <v>60223.621200000001</v>
      </c>
      <c r="L17" s="72">
        <v>15.410569761948899</v>
      </c>
      <c r="M17" s="72">
        <v>-5.7521678885692998E-2</v>
      </c>
      <c r="N17" s="71">
        <v>17821997.988499999</v>
      </c>
      <c r="O17" s="71">
        <v>223707208.57120001</v>
      </c>
      <c r="P17" s="71">
        <v>13117</v>
      </c>
      <c r="Q17" s="71">
        <v>14066</v>
      </c>
      <c r="R17" s="72">
        <v>-6.7467652495378898</v>
      </c>
      <c r="S17" s="71">
        <v>34.779576404665697</v>
      </c>
      <c r="T17" s="71">
        <v>57.918787579980098</v>
      </c>
      <c r="U17" s="73">
        <v>-66.531032195694806</v>
      </c>
      <c r="V17" s="57"/>
      <c r="W17" s="57"/>
    </row>
    <row r="18" spans="1:23" ht="12" thickBot="1" x14ac:dyDescent="0.2">
      <c r="A18" s="55"/>
      <c r="B18" s="44" t="s">
        <v>16</v>
      </c>
      <c r="C18" s="45"/>
      <c r="D18" s="71">
        <v>1648927.1043</v>
      </c>
      <c r="E18" s="71">
        <v>1959133.6048000001</v>
      </c>
      <c r="F18" s="72">
        <v>84.166138555329994</v>
      </c>
      <c r="G18" s="71">
        <v>1659908.7137</v>
      </c>
      <c r="H18" s="72">
        <v>-0.66157911633113498</v>
      </c>
      <c r="I18" s="71">
        <v>270027.71850000002</v>
      </c>
      <c r="J18" s="72">
        <v>16.375964576956299</v>
      </c>
      <c r="K18" s="71">
        <v>273728.15860000002</v>
      </c>
      <c r="L18" s="72">
        <v>16.490554952859402</v>
      </c>
      <c r="M18" s="72">
        <v>-1.3518668005974E-2</v>
      </c>
      <c r="N18" s="71">
        <v>57219831.058399998</v>
      </c>
      <c r="O18" s="71">
        <v>519411906.81169999</v>
      </c>
      <c r="P18" s="71">
        <v>82109</v>
      </c>
      <c r="Q18" s="71">
        <v>86146</v>
      </c>
      <c r="R18" s="72">
        <v>-4.6862303531214504</v>
      </c>
      <c r="S18" s="71">
        <v>20.082172530416901</v>
      </c>
      <c r="T18" s="71">
        <v>19.563825577507998</v>
      </c>
      <c r="U18" s="73">
        <v>2.58112986592378</v>
      </c>
      <c r="V18" s="57"/>
      <c r="W18" s="57"/>
    </row>
    <row r="19" spans="1:23" ht="12" thickBot="1" x14ac:dyDescent="0.2">
      <c r="A19" s="55"/>
      <c r="B19" s="44" t="s">
        <v>17</v>
      </c>
      <c r="C19" s="45"/>
      <c r="D19" s="71">
        <v>620861.52359999996</v>
      </c>
      <c r="E19" s="71">
        <v>440670.50679999997</v>
      </c>
      <c r="F19" s="72">
        <v>140.89019210940299</v>
      </c>
      <c r="G19" s="71">
        <v>389699.30290000001</v>
      </c>
      <c r="H19" s="72">
        <v>59.3180996167494</v>
      </c>
      <c r="I19" s="71">
        <v>-43456.796799999996</v>
      </c>
      <c r="J19" s="72">
        <v>-6.9994346803809604</v>
      </c>
      <c r="K19" s="71">
        <v>46082.965199999999</v>
      </c>
      <c r="L19" s="72">
        <v>11.8252624156798</v>
      </c>
      <c r="M19" s="72">
        <v>-1.9430121653716801</v>
      </c>
      <c r="N19" s="71">
        <v>14115715.7367</v>
      </c>
      <c r="O19" s="71">
        <v>153678014.70789999</v>
      </c>
      <c r="P19" s="71">
        <v>9249</v>
      </c>
      <c r="Q19" s="71">
        <v>9575</v>
      </c>
      <c r="R19" s="72">
        <v>-3.4046997389033899</v>
      </c>
      <c r="S19" s="71">
        <v>67.127421732079199</v>
      </c>
      <c r="T19" s="71">
        <v>68.752933253263706</v>
      </c>
      <c r="U19" s="73">
        <v>-2.42153128966036</v>
      </c>
      <c r="V19" s="57"/>
      <c r="W19" s="57"/>
    </row>
    <row r="20" spans="1:23" ht="12" thickBot="1" x14ac:dyDescent="0.2">
      <c r="A20" s="55"/>
      <c r="B20" s="44" t="s">
        <v>18</v>
      </c>
      <c r="C20" s="45"/>
      <c r="D20" s="71">
        <v>814066.05229999998</v>
      </c>
      <c r="E20" s="71">
        <v>929965.66339999996</v>
      </c>
      <c r="F20" s="72">
        <v>87.537216086423498</v>
      </c>
      <c r="G20" s="71">
        <v>802240.38549999997</v>
      </c>
      <c r="H20" s="72">
        <v>1.47408021507538</v>
      </c>
      <c r="I20" s="71">
        <v>91432.301500000001</v>
      </c>
      <c r="J20" s="72">
        <v>11.231558083238401</v>
      </c>
      <c r="K20" s="71">
        <v>74651.603400000007</v>
      </c>
      <c r="L20" s="72">
        <v>9.3053908465943191</v>
      </c>
      <c r="M20" s="72">
        <v>0.22478684094814799</v>
      </c>
      <c r="N20" s="71">
        <v>28208186.188700002</v>
      </c>
      <c r="O20" s="71">
        <v>248522069.71349999</v>
      </c>
      <c r="P20" s="71">
        <v>39412</v>
      </c>
      <c r="Q20" s="71">
        <v>40029</v>
      </c>
      <c r="R20" s="72">
        <v>-1.5413824976891699</v>
      </c>
      <c r="S20" s="71">
        <v>20.6552839820359</v>
      </c>
      <c r="T20" s="71">
        <v>21.795723065777299</v>
      </c>
      <c r="U20" s="73">
        <v>-5.5212946223989601</v>
      </c>
      <c r="V20" s="57"/>
      <c r="W20" s="57"/>
    </row>
    <row r="21" spans="1:23" ht="12" thickBot="1" x14ac:dyDescent="0.2">
      <c r="A21" s="55"/>
      <c r="B21" s="44" t="s">
        <v>19</v>
      </c>
      <c r="C21" s="45"/>
      <c r="D21" s="71">
        <v>315099.45189999999</v>
      </c>
      <c r="E21" s="71">
        <v>354644.26020000002</v>
      </c>
      <c r="F21" s="72">
        <v>88.849443586737095</v>
      </c>
      <c r="G21" s="71">
        <v>310937.90529999998</v>
      </c>
      <c r="H21" s="72">
        <v>1.3383851016764301</v>
      </c>
      <c r="I21" s="71">
        <v>44868.271399999998</v>
      </c>
      <c r="J21" s="72">
        <v>14.2394000146466</v>
      </c>
      <c r="K21" s="71">
        <v>38407.813199999997</v>
      </c>
      <c r="L21" s="72">
        <v>12.3522454307857</v>
      </c>
      <c r="M21" s="72">
        <v>0.16820687411591501</v>
      </c>
      <c r="N21" s="71">
        <v>10586557.520400001</v>
      </c>
      <c r="O21" s="71">
        <v>94279941.883499995</v>
      </c>
      <c r="P21" s="71">
        <v>28243</v>
      </c>
      <c r="Q21" s="71">
        <v>29392</v>
      </c>
      <c r="R21" s="72">
        <v>-3.9092270005443699</v>
      </c>
      <c r="S21" s="71">
        <v>11.156727397939299</v>
      </c>
      <c r="T21" s="71">
        <v>11.111818664942801</v>
      </c>
      <c r="U21" s="73">
        <v>0.40252604007127302</v>
      </c>
      <c r="V21" s="57"/>
      <c r="W21" s="57"/>
    </row>
    <row r="22" spans="1:23" ht="12" thickBot="1" x14ac:dyDescent="0.2">
      <c r="A22" s="55"/>
      <c r="B22" s="44" t="s">
        <v>20</v>
      </c>
      <c r="C22" s="45"/>
      <c r="D22" s="71">
        <v>1351735.3119000001</v>
      </c>
      <c r="E22" s="71">
        <v>1442246.1469000001</v>
      </c>
      <c r="F22" s="72">
        <v>93.724314313853696</v>
      </c>
      <c r="G22" s="71">
        <v>1251440.382</v>
      </c>
      <c r="H22" s="72">
        <v>8.0143594007820802</v>
      </c>
      <c r="I22" s="71">
        <v>181296.84280000001</v>
      </c>
      <c r="J22" s="72">
        <v>13.412155560630399</v>
      </c>
      <c r="K22" s="71">
        <v>96119.7016</v>
      </c>
      <c r="L22" s="72">
        <v>7.68072558489646</v>
      </c>
      <c r="M22" s="72">
        <v>0.886156945788937</v>
      </c>
      <c r="N22" s="71">
        <v>40649641.576899998</v>
      </c>
      <c r="O22" s="71">
        <v>309133191.25099999</v>
      </c>
      <c r="P22" s="71">
        <v>82751</v>
      </c>
      <c r="Q22" s="71">
        <v>85016</v>
      </c>
      <c r="R22" s="72">
        <v>-2.6642043850569301</v>
      </c>
      <c r="S22" s="71">
        <v>16.334972530845601</v>
      </c>
      <c r="T22" s="71">
        <v>16.250549104874398</v>
      </c>
      <c r="U22" s="73">
        <v>0.51682625000902904</v>
      </c>
      <c r="V22" s="57"/>
      <c r="W22" s="57"/>
    </row>
    <row r="23" spans="1:23" ht="12" thickBot="1" x14ac:dyDescent="0.2">
      <c r="A23" s="55"/>
      <c r="B23" s="44" t="s">
        <v>21</v>
      </c>
      <c r="C23" s="45"/>
      <c r="D23" s="71">
        <v>2328407.1921000001</v>
      </c>
      <c r="E23" s="71">
        <v>2902426.8330000001</v>
      </c>
      <c r="F23" s="72">
        <v>80.222769636308698</v>
      </c>
      <c r="G23" s="71">
        <v>2285714.7244000002</v>
      </c>
      <c r="H23" s="72">
        <v>1.8677951033984499</v>
      </c>
      <c r="I23" s="71">
        <v>332177.09399999998</v>
      </c>
      <c r="J23" s="72">
        <v>14.2662801904682</v>
      </c>
      <c r="K23" s="71">
        <v>246267.00409999999</v>
      </c>
      <c r="L23" s="72">
        <v>10.7741793615406</v>
      </c>
      <c r="M23" s="72">
        <v>0.348849372712209</v>
      </c>
      <c r="N23" s="71">
        <v>77852899.971699998</v>
      </c>
      <c r="O23" s="71">
        <v>658353740.4325</v>
      </c>
      <c r="P23" s="71">
        <v>75562</v>
      </c>
      <c r="Q23" s="71">
        <v>78989</v>
      </c>
      <c r="R23" s="72">
        <v>-4.3385787894516996</v>
      </c>
      <c r="S23" s="71">
        <v>30.814525715306601</v>
      </c>
      <c r="T23" s="71">
        <v>28.718455772322699</v>
      </c>
      <c r="U23" s="73">
        <v>6.8022138726046402</v>
      </c>
      <c r="V23" s="57"/>
      <c r="W23" s="57"/>
    </row>
    <row r="24" spans="1:23" ht="12" thickBot="1" x14ac:dyDescent="0.2">
      <c r="A24" s="55"/>
      <c r="B24" s="44" t="s">
        <v>22</v>
      </c>
      <c r="C24" s="45"/>
      <c r="D24" s="71">
        <v>244496.37119999999</v>
      </c>
      <c r="E24" s="71">
        <v>297937.10979999998</v>
      </c>
      <c r="F24" s="72">
        <v>82.063080817333002</v>
      </c>
      <c r="G24" s="71">
        <v>243204.9376</v>
      </c>
      <c r="H24" s="72">
        <v>0.53100632443738904</v>
      </c>
      <c r="I24" s="71">
        <v>43851.041799999999</v>
      </c>
      <c r="J24" s="72">
        <v>17.9352526112257</v>
      </c>
      <c r="K24" s="71">
        <v>47685.143199999999</v>
      </c>
      <c r="L24" s="72">
        <v>19.606979887237301</v>
      </c>
      <c r="M24" s="72">
        <v>-8.0404527337142997E-2</v>
      </c>
      <c r="N24" s="71">
        <v>8152858.7503000004</v>
      </c>
      <c r="O24" s="71">
        <v>62273611.499200001</v>
      </c>
      <c r="P24" s="71">
        <v>25234</v>
      </c>
      <c r="Q24" s="71">
        <v>25374</v>
      </c>
      <c r="R24" s="72">
        <v>-0.55174588161109905</v>
      </c>
      <c r="S24" s="71">
        <v>9.6891642704287904</v>
      </c>
      <c r="T24" s="71">
        <v>9.5417766926775407</v>
      </c>
      <c r="U24" s="73">
        <v>1.5211588289515099</v>
      </c>
      <c r="V24" s="57"/>
      <c r="W24" s="57"/>
    </row>
    <row r="25" spans="1:23" ht="12" thickBot="1" x14ac:dyDescent="0.2">
      <c r="A25" s="55"/>
      <c r="B25" s="44" t="s">
        <v>23</v>
      </c>
      <c r="C25" s="45"/>
      <c r="D25" s="71">
        <v>243122.5962</v>
      </c>
      <c r="E25" s="71">
        <v>269174.90130000003</v>
      </c>
      <c r="F25" s="72">
        <v>90.321421137640101</v>
      </c>
      <c r="G25" s="71">
        <v>221141.9999</v>
      </c>
      <c r="H25" s="72">
        <v>9.9395846605075509</v>
      </c>
      <c r="I25" s="71">
        <v>21258.916300000001</v>
      </c>
      <c r="J25" s="72">
        <v>8.7441137238069704</v>
      </c>
      <c r="K25" s="71">
        <v>19399.6312</v>
      </c>
      <c r="L25" s="72">
        <v>8.7724770549115405</v>
      </c>
      <c r="M25" s="72">
        <v>9.5841260116326002E-2</v>
      </c>
      <c r="N25" s="71">
        <v>7670007.0043000001</v>
      </c>
      <c r="O25" s="71">
        <v>69197173.3741</v>
      </c>
      <c r="P25" s="71">
        <v>19527</v>
      </c>
      <c r="Q25" s="71">
        <v>18925</v>
      </c>
      <c r="R25" s="72">
        <v>3.1809775429326299</v>
      </c>
      <c r="S25" s="71">
        <v>12.4505861729912</v>
      </c>
      <c r="T25" s="71">
        <v>12.1601588005284</v>
      </c>
      <c r="U25" s="73">
        <v>2.3326401538656798</v>
      </c>
      <c r="V25" s="57"/>
      <c r="W25" s="57"/>
    </row>
    <row r="26" spans="1:23" ht="12" thickBot="1" x14ac:dyDescent="0.2">
      <c r="A26" s="55"/>
      <c r="B26" s="44" t="s">
        <v>24</v>
      </c>
      <c r="C26" s="45"/>
      <c r="D26" s="71">
        <v>636580.77899999998</v>
      </c>
      <c r="E26" s="71">
        <v>688633.76800000004</v>
      </c>
      <c r="F26" s="72">
        <v>92.441121620977498</v>
      </c>
      <c r="G26" s="71">
        <v>566090.64130000002</v>
      </c>
      <c r="H26" s="72">
        <v>12.4520938092392</v>
      </c>
      <c r="I26" s="71">
        <v>120452.2648</v>
      </c>
      <c r="J26" s="72">
        <v>18.921756479863799</v>
      </c>
      <c r="K26" s="71">
        <v>124042.3129</v>
      </c>
      <c r="L26" s="72">
        <v>21.912093903397299</v>
      </c>
      <c r="M26" s="72">
        <v>-2.8942124796514E-2</v>
      </c>
      <c r="N26" s="71">
        <v>18411159.994600002</v>
      </c>
      <c r="O26" s="71">
        <v>147134164.83250001</v>
      </c>
      <c r="P26" s="71">
        <v>43849</v>
      </c>
      <c r="Q26" s="71">
        <v>43165</v>
      </c>
      <c r="R26" s="72">
        <v>1.5846171666859601</v>
      </c>
      <c r="S26" s="71">
        <v>14.517566626376899</v>
      </c>
      <c r="T26" s="71">
        <v>13.7798518869454</v>
      </c>
      <c r="U26" s="73">
        <v>5.0815316259068704</v>
      </c>
      <c r="V26" s="57"/>
      <c r="W26" s="57"/>
    </row>
    <row r="27" spans="1:23" ht="12" thickBot="1" x14ac:dyDescent="0.2">
      <c r="A27" s="55"/>
      <c r="B27" s="44" t="s">
        <v>25</v>
      </c>
      <c r="C27" s="45"/>
      <c r="D27" s="71">
        <v>224385.5478</v>
      </c>
      <c r="E27" s="71">
        <v>281724.04989999998</v>
      </c>
      <c r="F27" s="72">
        <v>79.647281756615101</v>
      </c>
      <c r="G27" s="71">
        <v>231479.15479999999</v>
      </c>
      <c r="H27" s="72">
        <v>-3.06446902578721</v>
      </c>
      <c r="I27" s="71">
        <v>65005.657599999999</v>
      </c>
      <c r="J27" s="72">
        <v>28.9705189292944</v>
      </c>
      <c r="K27" s="71">
        <v>76377.474300000002</v>
      </c>
      <c r="L27" s="72">
        <v>32.995400543081601</v>
      </c>
      <c r="M27" s="72">
        <v>-0.148889666805858</v>
      </c>
      <c r="N27" s="71">
        <v>7411589.5379999997</v>
      </c>
      <c r="O27" s="71">
        <v>55316402.561899997</v>
      </c>
      <c r="P27" s="71">
        <v>31341</v>
      </c>
      <c r="Q27" s="71">
        <v>30627</v>
      </c>
      <c r="R27" s="72">
        <v>2.3312763248114501</v>
      </c>
      <c r="S27" s="71">
        <v>7.1594890973485201</v>
      </c>
      <c r="T27" s="71">
        <v>7.2508985568289397</v>
      </c>
      <c r="U27" s="73">
        <v>-1.2767595318257201</v>
      </c>
      <c r="V27" s="57"/>
      <c r="W27" s="57"/>
    </row>
    <row r="28" spans="1:23" ht="12" thickBot="1" x14ac:dyDescent="0.2">
      <c r="A28" s="55"/>
      <c r="B28" s="44" t="s">
        <v>26</v>
      </c>
      <c r="C28" s="45"/>
      <c r="D28" s="71">
        <v>906988.54119999998</v>
      </c>
      <c r="E28" s="71">
        <v>912474.75589999999</v>
      </c>
      <c r="F28" s="72">
        <v>99.398754358460195</v>
      </c>
      <c r="G28" s="71">
        <v>781871.81480000005</v>
      </c>
      <c r="H28" s="72">
        <v>16.002204457517699</v>
      </c>
      <c r="I28" s="71">
        <v>37415.1823</v>
      </c>
      <c r="J28" s="72">
        <v>4.1252100330283596</v>
      </c>
      <c r="K28" s="71">
        <v>32316.359199999999</v>
      </c>
      <c r="L28" s="72">
        <v>4.1332042654928598</v>
      </c>
      <c r="M28" s="72">
        <v>0.157778389219043</v>
      </c>
      <c r="N28" s="71">
        <v>26274883.450800002</v>
      </c>
      <c r="O28" s="71">
        <v>195715300.08840001</v>
      </c>
      <c r="P28" s="71">
        <v>45064</v>
      </c>
      <c r="Q28" s="71">
        <v>43997</v>
      </c>
      <c r="R28" s="72">
        <v>2.42516535218311</v>
      </c>
      <c r="S28" s="71">
        <v>20.126676309249099</v>
      </c>
      <c r="T28" s="71">
        <v>20.000090749369299</v>
      </c>
      <c r="U28" s="73">
        <v>0.62894418300759203</v>
      </c>
      <c r="V28" s="57"/>
      <c r="W28" s="57"/>
    </row>
    <row r="29" spans="1:23" ht="12" thickBot="1" x14ac:dyDescent="0.2">
      <c r="A29" s="55"/>
      <c r="B29" s="44" t="s">
        <v>27</v>
      </c>
      <c r="C29" s="45"/>
      <c r="D29" s="71">
        <v>560483.83799999999</v>
      </c>
      <c r="E29" s="71">
        <v>571407.80599999998</v>
      </c>
      <c r="F29" s="72">
        <v>98.088236127456796</v>
      </c>
      <c r="G29" s="71">
        <v>546976.8798</v>
      </c>
      <c r="H29" s="72">
        <v>2.46938375255252</v>
      </c>
      <c r="I29" s="71">
        <v>83946.632400000002</v>
      </c>
      <c r="J29" s="72">
        <v>14.9775295393977</v>
      </c>
      <c r="K29" s="71">
        <v>80531.756699999998</v>
      </c>
      <c r="L29" s="72">
        <v>14.723064113687199</v>
      </c>
      <c r="M29" s="72">
        <v>4.2404088026059002E-2</v>
      </c>
      <c r="N29" s="71">
        <v>17514840.441799998</v>
      </c>
      <c r="O29" s="71">
        <v>146325209.9359</v>
      </c>
      <c r="P29" s="71">
        <v>88246</v>
      </c>
      <c r="Q29" s="71">
        <v>86512</v>
      </c>
      <c r="R29" s="72">
        <v>2.0043462178657401</v>
      </c>
      <c r="S29" s="71">
        <v>6.3513795299503704</v>
      </c>
      <c r="T29" s="71">
        <v>6.3726326683003496</v>
      </c>
      <c r="U29" s="73">
        <v>-0.33462239580811798</v>
      </c>
      <c r="V29" s="57"/>
      <c r="W29" s="57"/>
    </row>
    <row r="30" spans="1:23" ht="12" thickBot="1" x14ac:dyDescent="0.2">
      <c r="A30" s="55"/>
      <c r="B30" s="44" t="s">
        <v>28</v>
      </c>
      <c r="C30" s="45"/>
      <c r="D30" s="71">
        <v>1181741.1721000001</v>
      </c>
      <c r="E30" s="71">
        <v>1329829.5702</v>
      </c>
      <c r="F30" s="72">
        <v>88.864106993971603</v>
      </c>
      <c r="G30" s="71">
        <v>1104140.4990000001</v>
      </c>
      <c r="H30" s="72">
        <v>7.0281520486098898</v>
      </c>
      <c r="I30" s="71">
        <v>121522.0248</v>
      </c>
      <c r="J30" s="72">
        <v>10.283302948991</v>
      </c>
      <c r="K30" s="71">
        <v>130604.125</v>
      </c>
      <c r="L30" s="72">
        <v>11.828578438911199</v>
      </c>
      <c r="M30" s="72">
        <v>-6.9539152764126005E-2</v>
      </c>
      <c r="N30" s="71">
        <v>34245180.043499999</v>
      </c>
      <c r="O30" s="71">
        <v>270295817.3872</v>
      </c>
      <c r="P30" s="71">
        <v>70977</v>
      </c>
      <c r="Q30" s="71">
        <v>71236</v>
      </c>
      <c r="R30" s="72">
        <v>-0.36358021225223502</v>
      </c>
      <c r="S30" s="71">
        <v>16.6496354044268</v>
      </c>
      <c r="T30" s="71">
        <v>15.9802141768207</v>
      </c>
      <c r="U30" s="73">
        <v>4.0206359559567204</v>
      </c>
      <c r="V30" s="57"/>
      <c r="W30" s="57"/>
    </row>
    <row r="31" spans="1:23" ht="12" thickBot="1" x14ac:dyDescent="0.2">
      <c r="A31" s="55"/>
      <c r="B31" s="44" t="s">
        <v>29</v>
      </c>
      <c r="C31" s="45"/>
      <c r="D31" s="71">
        <v>714762.11069999996</v>
      </c>
      <c r="E31" s="71">
        <v>791085.50910000002</v>
      </c>
      <c r="F31" s="72">
        <v>90.352067188434404</v>
      </c>
      <c r="G31" s="71">
        <v>722198.72560000001</v>
      </c>
      <c r="H31" s="72">
        <v>-1.0297186406444601</v>
      </c>
      <c r="I31" s="71">
        <v>40278.730499999998</v>
      </c>
      <c r="J31" s="72">
        <v>5.6352638027431503</v>
      </c>
      <c r="K31" s="71">
        <v>13100.411700000001</v>
      </c>
      <c r="L31" s="72">
        <v>1.8139621735161899</v>
      </c>
      <c r="M31" s="72">
        <v>2.07461562448453</v>
      </c>
      <c r="N31" s="71">
        <v>25128106.260699999</v>
      </c>
      <c r="O31" s="71">
        <v>255171595.18689999</v>
      </c>
      <c r="P31" s="71">
        <v>29491</v>
      </c>
      <c r="Q31" s="71">
        <v>30481</v>
      </c>
      <c r="R31" s="72">
        <v>-3.2479249368458998</v>
      </c>
      <c r="S31" s="71">
        <v>24.2366183140619</v>
      </c>
      <c r="T31" s="71">
        <v>24.890888127029999</v>
      </c>
      <c r="U31" s="73">
        <v>-2.6995094962915198</v>
      </c>
      <c r="V31" s="57"/>
      <c r="W31" s="57"/>
    </row>
    <row r="32" spans="1:23" ht="12" thickBot="1" x14ac:dyDescent="0.2">
      <c r="A32" s="55"/>
      <c r="B32" s="44" t="s">
        <v>30</v>
      </c>
      <c r="C32" s="45"/>
      <c r="D32" s="71">
        <v>117924.5313</v>
      </c>
      <c r="E32" s="71">
        <v>154794.5287</v>
      </c>
      <c r="F32" s="72">
        <v>76.181330367653999</v>
      </c>
      <c r="G32" s="71">
        <v>120131.47070000001</v>
      </c>
      <c r="H32" s="72">
        <v>-1.8371034560221899</v>
      </c>
      <c r="I32" s="71">
        <v>31259.548299999999</v>
      </c>
      <c r="J32" s="72">
        <v>26.508096284458201</v>
      </c>
      <c r="K32" s="71">
        <v>33822.885199999997</v>
      </c>
      <c r="L32" s="72">
        <v>28.154891472580601</v>
      </c>
      <c r="M32" s="72">
        <v>-7.5787056155694005E-2</v>
      </c>
      <c r="N32" s="71">
        <v>3462972.3330000001</v>
      </c>
      <c r="O32" s="71">
        <v>28175773.809799999</v>
      </c>
      <c r="P32" s="71">
        <v>25704</v>
      </c>
      <c r="Q32" s="71">
        <v>24007</v>
      </c>
      <c r="R32" s="72">
        <v>7.0687716082809198</v>
      </c>
      <c r="S32" s="71">
        <v>4.5877891106442599</v>
      </c>
      <c r="T32" s="71">
        <v>4.59218629982922</v>
      </c>
      <c r="U32" s="73">
        <v>-9.5845495050248003E-2</v>
      </c>
      <c r="V32" s="57"/>
      <c r="W32" s="57"/>
    </row>
    <row r="33" spans="1:23" ht="12" thickBot="1" x14ac:dyDescent="0.2">
      <c r="A33" s="55"/>
      <c r="B33" s="44" t="s">
        <v>31</v>
      </c>
      <c r="C33" s="45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0</v>
      </c>
      <c r="O33" s="71">
        <v>172.99539999999999</v>
      </c>
      <c r="P33" s="74"/>
      <c r="Q33" s="74"/>
      <c r="R33" s="74"/>
      <c r="S33" s="74"/>
      <c r="T33" s="74"/>
      <c r="U33" s="75"/>
      <c r="V33" s="57"/>
      <c r="W33" s="57"/>
    </row>
    <row r="34" spans="1:23" ht="12" thickBot="1" x14ac:dyDescent="0.2">
      <c r="A34" s="55"/>
      <c r="B34" s="44" t="s">
        <v>71</v>
      </c>
      <c r="C34" s="45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57"/>
      <c r="W34" s="57"/>
    </row>
    <row r="35" spans="1:23" ht="12" customHeight="1" thickBot="1" x14ac:dyDescent="0.2">
      <c r="A35" s="55"/>
      <c r="B35" s="44" t="s">
        <v>32</v>
      </c>
      <c r="C35" s="45"/>
      <c r="D35" s="71">
        <v>179808.74859999999</v>
      </c>
      <c r="E35" s="71">
        <v>182457.6611</v>
      </c>
      <c r="F35" s="72">
        <v>98.548204288035805</v>
      </c>
      <c r="G35" s="71">
        <v>149446.41250000001</v>
      </c>
      <c r="H35" s="72">
        <v>20.3165372738539</v>
      </c>
      <c r="I35" s="71">
        <v>21091.6577</v>
      </c>
      <c r="J35" s="72">
        <v>11.730050881406299</v>
      </c>
      <c r="K35" s="71">
        <v>17300.703000000001</v>
      </c>
      <c r="L35" s="72">
        <v>11.576526134409599</v>
      </c>
      <c r="M35" s="72">
        <v>0.21912142529699499</v>
      </c>
      <c r="N35" s="71">
        <v>4734435.5273000002</v>
      </c>
      <c r="O35" s="71">
        <v>39936315.844599999</v>
      </c>
      <c r="P35" s="71">
        <v>11617</v>
      </c>
      <c r="Q35" s="71">
        <v>11578</v>
      </c>
      <c r="R35" s="72">
        <v>0.33684574192434102</v>
      </c>
      <c r="S35" s="71">
        <v>15.478070810019799</v>
      </c>
      <c r="T35" s="71">
        <v>15.6570290551045</v>
      </c>
      <c r="U35" s="73">
        <v>-1.1562051064455401</v>
      </c>
      <c r="V35" s="57"/>
      <c r="W35" s="57"/>
    </row>
    <row r="36" spans="1:23" ht="12" customHeight="1" thickBot="1" x14ac:dyDescent="0.2">
      <c r="A36" s="55"/>
      <c r="B36" s="44" t="s">
        <v>70</v>
      </c>
      <c r="C36" s="45"/>
      <c r="D36" s="71">
        <v>134612.04</v>
      </c>
      <c r="E36" s="74"/>
      <c r="F36" s="74"/>
      <c r="G36" s="74"/>
      <c r="H36" s="74"/>
      <c r="I36" s="71">
        <v>-4125</v>
      </c>
      <c r="J36" s="72">
        <v>-3.0643618505447199</v>
      </c>
      <c r="K36" s="74"/>
      <c r="L36" s="74"/>
      <c r="M36" s="74"/>
      <c r="N36" s="71">
        <v>2678819.2200000002</v>
      </c>
      <c r="O36" s="71">
        <v>13408745.119999999</v>
      </c>
      <c r="P36" s="71">
        <v>130</v>
      </c>
      <c r="Q36" s="71">
        <v>67</v>
      </c>
      <c r="R36" s="72">
        <v>94.029850746268707</v>
      </c>
      <c r="S36" s="71">
        <v>1035.4772307692299</v>
      </c>
      <c r="T36" s="71">
        <v>1227.2873134328399</v>
      </c>
      <c r="U36" s="73">
        <v>-18.523833935113601</v>
      </c>
      <c r="V36" s="57"/>
      <c r="W36" s="57"/>
    </row>
    <row r="37" spans="1:23" ht="12" customHeight="1" thickBot="1" x14ac:dyDescent="0.2">
      <c r="A37" s="55"/>
      <c r="B37" s="44" t="s">
        <v>36</v>
      </c>
      <c r="C37" s="45"/>
      <c r="D37" s="71">
        <v>194157.38</v>
      </c>
      <c r="E37" s="71">
        <v>183264.79870000001</v>
      </c>
      <c r="F37" s="72">
        <v>105.94362986087199</v>
      </c>
      <c r="G37" s="71">
        <v>323460.71000000002</v>
      </c>
      <c r="H37" s="72">
        <v>-39.974972539941596</v>
      </c>
      <c r="I37" s="71">
        <v>-25199.94</v>
      </c>
      <c r="J37" s="72">
        <v>-12.9791306413385</v>
      </c>
      <c r="K37" s="71">
        <v>-36191.17</v>
      </c>
      <c r="L37" s="72">
        <v>-11.188737574959299</v>
      </c>
      <c r="M37" s="72">
        <v>-0.30369921724000598</v>
      </c>
      <c r="N37" s="71">
        <v>7254718.5300000003</v>
      </c>
      <c r="O37" s="71">
        <v>101064193.26000001</v>
      </c>
      <c r="P37" s="71">
        <v>121</v>
      </c>
      <c r="Q37" s="71">
        <v>83</v>
      </c>
      <c r="R37" s="72">
        <v>45.783132530120497</v>
      </c>
      <c r="S37" s="71">
        <v>1604.60644628099</v>
      </c>
      <c r="T37" s="71">
        <v>1932.7673493975899</v>
      </c>
      <c r="U37" s="73">
        <v>-20.451176914886499</v>
      </c>
      <c r="V37" s="57"/>
      <c r="W37" s="57"/>
    </row>
    <row r="38" spans="1:23" ht="12" customHeight="1" thickBot="1" x14ac:dyDescent="0.2">
      <c r="A38" s="55"/>
      <c r="B38" s="44" t="s">
        <v>37</v>
      </c>
      <c r="C38" s="45"/>
      <c r="D38" s="71">
        <v>143573.93</v>
      </c>
      <c r="E38" s="71">
        <v>186533.74369999999</v>
      </c>
      <c r="F38" s="72">
        <v>76.969414301204495</v>
      </c>
      <c r="G38" s="71">
        <v>460114.56</v>
      </c>
      <c r="H38" s="72">
        <v>-68.796047227890398</v>
      </c>
      <c r="I38" s="71">
        <v>-18209.97</v>
      </c>
      <c r="J38" s="72">
        <v>-12.6833402136446</v>
      </c>
      <c r="K38" s="71">
        <v>-18094.82</v>
      </c>
      <c r="L38" s="72">
        <v>-3.9326771141517498</v>
      </c>
      <c r="M38" s="72">
        <v>6.3636996665340003E-3</v>
      </c>
      <c r="N38" s="71">
        <v>8614124.0099999998</v>
      </c>
      <c r="O38" s="71">
        <v>106275129.11</v>
      </c>
      <c r="P38" s="71">
        <v>82</v>
      </c>
      <c r="Q38" s="71">
        <v>57</v>
      </c>
      <c r="R38" s="72">
        <v>43.859649122806999</v>
      </c>
      <c r="S38" s="71">
        <v>1750.90158536585</v>
      </c>
      <c r="T38" s="71">
        <v>2573.4896491228101</v>
      </c>
      <c r="U38" s="73">
        <v>-46.980828084924703</v>
      </c>
      <c r="V38" s="57"/>
      <c r="W38" s="57"/>
    </row>
    <row r="39" spans="1:23" ht="12" thickBot="1" x14ac:dyDescent="0.2">
      <c r="A39" s="55"/>
      <c r="B39" s="44" t="s">
        <v>38</v>
      </c>
      <c r="C39" s="45"/>
      <c r="D39" s="71">
        <v>161134.07999999999</v>
      </c>
      <c r="E39" s="71">
        <v>106102.5401</v>
      </c>
      <c r="F39" s="72">
        <v>151.86637364961601</v>
      </c>
      <c r="G39" s="71">
        <v>297817.53999999998</v>
      </c>
      <c r="H39" s="72">
        <v>-45.895033583314103</v>
      </c>
      <c r="I39" s="71">
        <v>-31807.21</v>
      </c>
      <c r="J39" s="72">
        <v>-19.7395920217498</v>
      </c>
      <c r="K39" s="71">
        <v>-38777.17</v>
      </c>
      <c r="L39" s="72">
        <v>-13.0204453371014</v>
      </c>
      <c r="M39" s="72">
        <v>-0.179743906014802</v>
      </c>
      <c r="N39" s="71">
        <v>6258494.8099999996</v>
      </c>
      <c r="O39" s="71">
        <v>68567445.189999998</v>
      </c>
      <c r="P39" s="71">
        <v>111</v>
      </c>
      <c r="Q39" s="71">
        <v>110</v>
      </c>
      <c r="R39" s="72">
        <v>0.90909090909090395</v>
      </c>
      <c r="S39" s="71">
        <v>1451.6583783783799</v>
      </c>
      <c r="T39" s="71">
        <v>1271.60254545455</v>
      </c>
      <c r="U39" s="73">
        <v>12.4034577009069</v>
      </c>
      <c r="V39" s="57"/>
      <c r="W39" s="57"/>
    </row>
    <row r="40" spans="1:23" ht="12" customHeight="1" thickBot="1" x14ac:dyDescent="0.2">
      <c r="A40" s="55"/>
      <c r="B40" s="44" t="s">
        <v>73</v>
      </c>
      <c r="C40" s="45"/>
      <c r="D40" s="74"/>
      <c r="E40" s="74"/>
      <c r="F40" s="74"/>
      <c r="G40" s="71">
        <v>0.88</v>
      </c>
      <c r="H40" s="74"/>
      <c r="I40" s="74"/>
      <c r="J40" s="74"/>
      <c r="K40" s="71">
        <v>0.08</v>
      </c>
      <c r="L40" s="72">
        <v>9.0909090909090899</v>
      </c>
      <c r="M40" s="74"/>
      <c r="N40" s="71">
        <v>178.19</v>
      </c>
      <c r="O40" s="71">
        <v>3861.23</v>
      </c>
      <c r="P40" s="74"/>
      <c r="Q40" s="71">
        <v>1</v>
      </c>
      <c r="R40" s="74"/>
      <c r="S40" s="74"/>
      <c r="T40" s="71">
        <v>0.01</v>
      </c>
      <c r="U40" s="75"/>
      <c r="V40" s="57"/>
      <c r="W40" s="57"/>
    </row>
    <row r="41" spans="1:23" ht="12" customHeight="1" thickBot="1" x14ac:dyDescent="0.2">
      <c r="A41" s="55"/>
      <c r="B41" s="44" t="s">
        <v>33</v>
      </c>
      <c r="C41" s="45"/>
      <c r="D41" s="71">
        <v>151986.33360000001</v>
      </c>
      <c r="E41" s="71">
        <v>100305.3499</v>
      </c>
      <c r="F41" s="72">
        <v>151.52365626711199</v>
      </c>
      <c r="G41" s="71">
        <v>224327.7788</v>
      </c>
      <c r="H41" s="72">
        <v>-32.2480994493759</v>
      </c>
      <c r="I41" s="71">
        <v>8342.3665000000001</v>
      </c>
      <c r="J41" s="72">
        <v>5.4888925223734697</v>
      </c>
      <c r="K41" s="71">
        <v>12453.641100000001</v>
      </c>
      <c r="L41" s="72">
        <v>5.5515376502270302</v>
      </c>
      <c r="M41" s="72">
        <v>-0.33012631141265197</v>
      </c>
      <c r="N41" s="71">
        <v>5023394.3886000002</v>
      </c>
      <c r="O41" s="71">
        <v>44364170.893299997</v>
      </c>
      <c r="P41" s="71">
        <v>220</v>
      </c>
      <c r="Q41" s="71">
        <v>245</v>
      </c>
      <c r="R41" s="72">
        <v>-10.2040816326531</v>
      </c>
      <c r="S41" s="71">
        <v>690.84697090909106</v>
      </c>
      <c r="T41" s="71">
        <v>745.14041306122397</v>
      </c>
      <c r="U41" s="73">
        <v>-7.8589679680708899</v>
      </c>
      <c r="V41" s="57"/>
      <c r="W41" s="57"/>
    </row>
    <row r="42" spans="1:23" ht="12" thickBot="1" x14ac:dyDescent="0.2">
      <c r="A42" s="55"/>
      <c r="B42" s="44" t="s">
        <v>34</v>
      </c>
      <c r="C42" s="45"/>
      <c r="D42" s="71">
        <v>357050.86219999997</v>
      </c>
      <c r="E42" s="71">
        <v>316189.58350000001</v>
      </c>
      <c r="F42" s="72">
        <v>112.92303125476001</v>
      </c>
      <c r="G42" s="71">
        <v>426360.18290000001</v>
      </c>
      <c r="H42" s="72">
        <v>-16.256049105846301</v>
      </c>
      <c r="I42" s="71">
        <v>9062.5859999999993</v>
      </c>
      <c r="J42" s="72">
        <v>2.5381778786809499</v>
      </c>
      <c r="K42" s="71">
        <v>24536.1093</v>
      </c>
      <c r="L42" s="72">
        <v>5.7547844015619001</v>
      </c>
      <c r="M42" s="72">
        <v>-0.63064290718659299</v>
      </c>
      <c r="N42" s="71">
        <v>11158339.6512</v>
      </c>
      <c r="O42" s="71">
        <v>113065528.7057</v>
      </c>
      <c r="P42" s="71">
        <v>1860</v>
      </c>
      <c r="Q42" s="71">
        <v>1867</v>
      </c>
      <c r="R42" s="72">
        <v>-0.37493304767005597</v>
      </c>
      <c r="S42" s="71">
        <v>191.96282913978499</v>
      </c>
      <c r="T42" s="71">
        <v>184.491657739689</v>
      </c>
      <c r="U42" s="73">
        <v>3.89198858631904</v>
      </c>
      <c r="V42" s="57"/>
      <c r="W42" s="57"/>
    </row>
    <row r="43" spans="1:23" ht="12" thickBot="1" x14ac:dyDescent="0.2">
      <c r="A43" s="55"/>
      <c r="B43" s="44" t="s">
        <v>39</v>
      </c>
      <c r="C43" s="45"/>
      <c r="D43" s="71">
        <v>34736.46</v>
      </c>
      <c r="E43" s="71">
        <v>78573.911699999997</v>
      </c>
      <c r="F43" s="72">
        <v>44.208642854164999</v>
      </c>
      <c r="G43" s="71">
        <v>70636.77</v>
      </c>
      <c r="H43" s="72">
        <v>-50.8238273069394</v>
      </c>
      <c r="I43" s="71">
        <v>-3991.73</v>
      </c>
      <c r="J43" s="72">
        <v>-11.4914703455677</v>
      </c>
      <c r="K43" s="71">
        <v>-8271.83</v>
      </c>
      <c r="L43" s="72">
        <v>-11.710374072880199</v>
      </c>
      <c r="M43" s="72">
        <v>-0.51743084662039696</v>
      </c>
      <c r="N43" s="71">
        <v>2666022.4700000002</v>
      </c>
      <c r="O43" s="71">
        <v>45361888.659999996</v>
      </c>
      <c r="P43" s="71">
        <v>33</v>
      </c>
      <c r="Q43" s="71">
        <v>57</v>
      </c>
      <c r="R43" s="72">
        <v>-42.105263157894697</v>
      </c>
      <c r="S43" s="71">
        <v>1052.6199999999999</v>
      </c>
      <c r="T43" s="71">
        <v>1004.40859649123</v>
      </c>
      <c r="U43" s="73">
        <v>4.5801337148041901</v>
      </c>
      <c r="V43" s="57"/>
      <c r="W43" s="57"/>
    </row>
    <row r="44" spans="1:23" ht="12" thickBot="1" x14ac:dyDescent="0.2">
      <c r="A44" s="55"/>
      <c r="B44" s="44" t="s">
        <v>40</v>
      </c>
      <c r="C44" s="45"/>
      <c r="D44" s="71">
        <v>21938.48</v>
      </c>
      <c r="E44" s="71">
        <v>16046.807500000001</v>
      </c>
      <c r="F44" s="72">
        <v>136.715542951456</v>
      </c>
      <c r="G44" s="71">
        <v>30249.61</v>
      </c>
      <c r="H44" s="72">
        <v>-27.475164142612101</v>
      </c>
      <c r="I44" s="71">
        <v>3071.09</v>
      </c>
      <c r="J44" s="72">
        <v>13.998645302682799</v>
      </c>
      <c r="K44" s="71">
        <v>4152.55</v>
      </c>
      <c r="L44" s="72">
        <v>13.727615000656201</v>
      </c>
      <c r="M44" s="72">
        <v>-0.26043274614393602</v>
      </c>
      <c r="N44" s="71">
        <v>1656392.38</v>
      </c>
      <c r="O44" s="71">
        <v>17743380.84</v>
      </c>
      <c r="P44" s="71">
        <v>21</v>
      </c>
      <c r="Q44" s="71">
        <v>24</v>
      </c>
      <c r="R44" s="72">
        <v>-12.5</v>
      </c>
      <c r="S44" s="71">
        <v>1044.6895238095201</v>
      </c>
      <c r="T44" s="71">
        <v>684.83</v>
      </c>
      <c r="U44" s="73">
        <v>34.446552359142501</v>
      </c>
      <c r="V44" s="57"/>
      <c r="W44" s="57"/>
    </row>
    <row r="45" spans="1:23" ht="12" thickBot="1" x14ac:dyDescent="0.2">
      <c r="A45" s="56"/>
      <c r="B45" s="44" t="s">
        <v>35</v>
      </c>
      <c r="C45" s="45"/>
      <c r="D45" s="76">
        <v>17987.7618</v>
      </c>
      <c r="E45" s="77"/>
      <c r="F45" s="77"/>
      <c r="G45" s="76">
        <v>19691.3236</v>
      </c>
      <c r="H45" s="78">
        <v>-8.6513321024291105</v>
      </c>
      <c r="I45" s="76">
        <v>1803.1578999999999</v>
      </c>
      <c r="J45" s="78">
        <v>10.0243594508795</v>
      </c>
      <c r="K45" s="76">
        <v>2404.9247</v>
      </c>
      <c r="L45" s="78">
        <v>12.2131185737052</v>
      </c>
      <c r="M45" s="78">
        <v>-0.25022272007102803</v>
      </c>
      <c r="N45" s="76">
        <v>1187246.8245999999</v>
      </c>
      <c r="O45" s="76">
        <v>5784311.9763000002</v>
      </c>
      <c r="P45" s="76">
        <v>14</v>
      </c>
      <c r="Q45" s="76">
        <v>15</v>
      </c>
      <c r="R45" s="78">
        <v>-6.6666666666666696</v>
      </c>
      <c r="S45" s="76">
        <v>1284.8401285714299</v>
      </c>
      <c r="T45" s="76">
        <v>2814.74472666667</v>
      </c>
      <c r="U45" s="79">
        <v>-119.073537950304</v>
      </c>
      <c r="V45" s="57"/>
      <c r="W45" s="57"/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40:C40"/>
    <mergeCell ref="B41:C41"/>
    <mergeCell ref="B42:C42"/>
    <mergeCell ref="B31:C31"/>
    <mergeCell ref="B32:C3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9" workbookViewId="0">
      <selection activeCell="H34" sqref="H34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61927</v>
      </c>
      <c r="D2" s="32">
        <v>502057.90463333298</v>
      </c>
      <c r="E2" s="32">
        <v>372462.36484187999</v>
      </c>
      <c r="F2" s="32">
        <v>129595.539791453</v>
      </c>
      <c r="G2" s="32">
        <v>372462.36484187999</v>
      </c>
      <c r="H2" s="32">
        <v>0.258128671205964</v>
      </c>
    </row>
    <row r="3" spans="1:8" ht="14.25" x14ac:dyDescent="0.2">
      <c r="A3" s="32">
        <v>2</v>
      </c>
      <c r="B3" s="33">
        <v>13</v>
      </c>
      <c r="C3" s="32">
        <v>14232</v>
      </c>
      <c r="D3" s="32">
        <v>89717.327738869993</v>
      </c>
      <c r="E3" s="32">
        <v>70284.154756228701</v>
      </c>
      <c r="F3" s="32">
        <v>19433.172982641299</v>
      </c>
      <c r="G3" s="32">
        <v>70284.154756228701</v>
      </c>
      <c r="H3" s="32">
        <v>0.21660445615592999</v>
      </c>
    </row>
    <row r="4" spans="1:8" ht="14.25" x14ac:dyDescent="0.2">
      <c r="A4" s="32">
        <v>3</v>
      </c>
      <c r="B4" s="33">
        <v>14</v>
      </c>
      <c r="C4" s="32">
        <v>109578</v>
      </c>
      <c r="D4" s="32">
        <v>142412.33395042701</v>
      </c>
      <c r="E4" s="32">
        <v>100564.88106581201</v>
      </c>
      <c r="F4" s="32">
        <v>41847.452884615399</v>
      </c>
      <c r="G4" s="32">
        <v>100564.88106581201</v>
      </c>
      <c r="H4" s="32">
        <v>0.29384711087722298</v>
      </c>
    </row>
    <row r="5" spans="1:8" ht="14.25" x14ac:dyDescent="0.2">
      <c r="A5" s="32">
        <v>4</v>
      </c>
      <c r="B5" s="33">
        <v>15</v>
      </c>
      <c r="C5" s="32">
        <v>3382</v>
      </c>
      <c r="D5" s="32">
        <v>40811.340786324799</v>
      </c>
      <c r="E5" s="32">
        <v>32171.1985940171</v>
      </c>
      <c r="F5" s="32">
        <v>8640.1421923076905</v>
      </c>
      <c r="G5" s="32">
        <v>32171.1985940171</v>
      </c>
      <c r="H5" s="32">
        <v>0.21170934416354301</v>
      </c>
    </row>
    <row r="6" spans="1:8" ht="14.25" x14ac:dyDescent="0.2">
      <c r="A6" s="32">
        <v>5</v>
      </c>
      <c r="B6" s="33">
        <v>16</v>
      </c>
      <c r="C6" s="32">
        <v>1986</v>
      </c>
      <c r="D6" s="32">
        <v>98493.949345299101</v>
      </c>
      <c r="E6" s="32">
        <v>89830.817594017106</v>
      </c>
      <c r="F6" s="32">
        <v>8663.1317512820497</v>
      </c>
      <c r="G6" s="32">
        <v>89830.817594017106</v>
      </c>
      <c r="H6" s="32">
        <v>8.7955979112086594E-2</v>
      </c>
    </row>
    <row r="7" spans="1:8" ht="14.25" x14ac:dyDescent="0.2">
      <c r="A7" s="32">
        <v>6</v>
      </c>
      <c r="B7" s="33">
        <v>17</v>
      </c>
      <c r="C7" s="32">
        <v>18258</v>
      </c>
      <c r="D7" s="32">
        <v>225539.76594444399</v>
      </c>
      <c r="E7" s="32">
        <v>168417.57179914499</v>
      </c>
      <c r="F7" s="32">
        <v>57122.194145299101</v>
      </c>
      <c r="G7" s="32">
        <v>168417.57179914499</v>
      </c>
      <c r="H7" s="32">
        <v>0.25326883667765099</v>
      </c>
    </row>
    <row r="8" spans="1:8" ht="14.25" x14ac:dyDescent="0.2">
      <c r="A8" s="32">
        <v>7</v>
      </c>
      <c r="B8" s="33">
        <v>18</v>
      </c>
      <c r="C8" s="32">
        <v>49345</v>
      </c>
      <c r="D8" s="32">
        <v>126345.722913675</v>
      </c>
      <c r="E8" s="32">
        <v>104117.20684359</v>
      </c>
      <c r="F8" s="32">
        <v>22228.516070085501</v>
      </c>
      <c r="G8" s="32">
        <v>104117.20684359</v>
      </c>
      <c r="H8" s="32">
        <v>0.17593406058765401</v>
      </c>
    </row>
    <row r="9" spans="1:8" ht="14.25" x14ac:dyDescent="0.2">
      <c r="A9" s="32">
        <v>8</v>
      </c>
      <c r="B9" s="33">
        <v>19</v>
      </c>
      <c r="C9" s="32">
        <v>14559</v>
      </c>
      <c r="D9" s="32">
        <v>89125.555237606794</v>
      </c>
      <c r="E9" s="32">
        <v>71951.2085854701</v>
      </c>
      <c r="F9" s="32">
        <v>17174.346652136799</v>
      </c>
      <c r="G9" s="32">
        <v>71951.2085854701</v>
      </c>
      <c r="H9" s="32">
        <v>0.192698341192381</v>
      </c>
    </row>
    <row r="10" spans="1:8" ht="14.25" x14ac:dyDescent="0.2">
      <c r="A10" s="32">
        <v>9</v>
      </c>
      <c r="B10" s="33">
        <v>21</v>
      </c>
      <c r="C10" s="32">
        <v>224658</v>
      </c>
      <c r="D10" s="32">
        <v>851665.39337094</v>
      </c>
      <c r="E10" s="32">
        <v>792118.26662051305</v>
      </c>
      <c r="F10" s="32">
        <v>59547.1267504274</v>
      </c>
      <c r="G10" s="32">
        <v>792118.26662051305</v>
      </c>
      <c r="H10" s="35">
        <v>6.9918452967469305E-2</v>
      </c>
    </row>
    <row r="11" spans="1:8" ht="14.25" x14ac:dyDescent="0.2">
      <c r="A11" s="32">
        <v>10</v>
      </c>
      <c r="B11" s="33">
        <v>22</v>
      </c>
      <c r="C11" s="32">
        <v>37904</v>
      </c>
      <c r="D11" s="32">
        <v>456203.65703931602</v>
      </c>
      <c r="E11" s="32">
        <v>399444.24739145301</v>
      </c>
      <c r="F11" s="32">
        <v>56759.409647863198</v>
      </c>
      <c r="G11" s="32">
        <v>399444.24739145301</v>
      </c>
      <c r="H11" s="32">
        <v>0.124416822995725</v>
      </c>
    </row>
    <row r="12" spans="1:8" ht="14.25" x14ac:dyDescent="0.2">
      <c r="A12" s="32">
        <v>11</v>
      </c>
      <c r="B12" s="33">
        <v>23</v>
      </c>
      <c r="C12" s="32">
        <v>245679.46900000001</v>
      </c>
      <c r="D12" s="32">
        <v>1648926.76571796</v>
      </c>
      <c r="E12" s="32">
        <v>1378899.37510095</v>
      </c>
      <c r="F12" s="32">
        <v>270027.390617011</v>
      </c>
      <c r="G12" s="32">
        <v>1378899.37510095</v>
      </c>
      <c r="H12" s="32">
        <v>0.16375948054881501</v>
      </c>
    </row>
    <row r="13" spans="1:8" ht="14.25" x14ac:dyDescent="0.2">
      <c r="A13" s="32">
        <v>12</v>
      </c>
      <c r="B13" s="33">
        <v>24</v>
      </c>
      <c r="C13" s="32">
        <v>23347.054</v>
      </c>
      <c r="D13" s="32">
        <v>620861.51049401704</v>
      </c>
      <c r="E13" s="32">
        <v>664318.31952478597</v>
      </c>
      <c r="F13" s="32">
        <v>-43456.809030769196</v>
      </c>
      <c r="G13" s="32">
        <v>664318.31952478597</v>
      </c>
      <c r="H13" s="32">
        <v>-6.9994367981018504E-2</v>
      </c>
    </row>
    <row r="14" spans="1:8" ht="14.25" x14ac:dyDescent="0.2">
      <c r="A14" s="32">
        <v>13</v>
      </c>
      <c r="B14" s="33">
        <v>25</v>
      </c>
      <c r="C14" s="32">
        <v>80107</v>
      </c>
      <c r="D14" s="32">
        <v>814066.07169999997</v>
      </c>
      <c r="E14" s="32">
        <v>722633.75080000004</v>
      </c>
      <c r="F14" s="32">
        <v>91432.320900000006</v>
      </c>
      <c r="G14" s="32">
        <v>722633.75080000004</v>
      </c>
      <c r="H14" s="32">
        <v>0.112315601986782</v>
      </c>
    </row>
    <row r="15" spans="1:8" ht="14.25" x14ac:dyDescent="0.2">
      <c r="A15" s="32">
        <v>14</v>
      </c>
      <c r="B15" s="33">
        <v>26</v>
      </c>
      <c r="C15" s="32">
        <v>55935</v>
      </c>
      <c r="D15" s="32">
        <v>315099.13363799301</v>
      </c>
      <c r="E15" s="32">
        <v>270231.18030349398</v>
      </c>
      <c r="F15" s="32">
        <v>44867.953334498103</v>
      </c>
      <c r="G15" s="32">
        <v>270231.18030349398</v>
      </c>
      <c r="H15" s="32">
        <v>0.14239313455569699</v>
      </c>
    </row>
    <row r="16" spans="1:8" ht="14.25" x14ac:dyDescent="0.2">
      <c r="A16" s="32">
        <v>15</v>
      </c>
      <c r="B16" s="33">
        <v>27</v>
      </c>
      <c r="C16" s="32">
        <v>196223.43799999999</v>
      </c>
      <c r="D16" s="32">
        <v>1351737.0504999999</v>
      </c>
      <c r="E16" s="32">
        <v>1170438.4687999999</v>
      </c>
      <c r="F16" s="32">
        <v>181298.58170000001</v>
      </c>
      <c r="G16" s="32">
        <v>1170438.4687999999</v>
      </c>
      <c r="H16" s="32">
        <v>0.13412266951840901</v>
      </c>
    </row>
    <row r="17" spans="1:8" ht="14.25" x14ac:dyDescent="0.2">
      <c r="A17" s="32">
        <v>16</v>
      </c>
      <c r="B17" s="33">
        <v>29</v>
      </c>
      <c r="C17" s="32">
        <v>169409</v>
      </c>
      <c r="D17" s="32">
        <v>2328408.04844274</v>
      </c>
      <c r="E17" s="32">
        <v>1996230.1313914501</v>
      </c>
      <c r="F17" s="32">
        <v>332177.91705128201</v>
      </c>
      <c r="G17" s="32">
        <v>1996230.1313914501</v>
      </c>
      <c r="H17" s="32">
        <v>0.142663102918514</v>
      </c>
    </row>
    <row r="18" spans="1:8" ht="14.25" x14ac:dyDescent="0.2">
      <c r="A18" s="32">
        <v>17</v>
      </c>
      <c r="B18" s="33">
        <v>31</v>
      </c>
      <c r="C18" s="32">
        <v>26590.794999999998</v>
      </c>
      <c r="D18" s="32">
        <v>244496.365006573</v>
      </c>
      <c r="E18" s="32">
        <v>200645.32588753401</v>
      </c>
      <c r="F18" s="32">
        <v>43851.0391190386</v>
      </c>
      <c r="G18" s="32">
        <v>200645.32588753401</v>
      </c>
      <c r="H18" s="32">
        <v>0.179352519690261</v>
      </c>
    </row>
    <row r="19" spans="1:8" ht="14.25" x14ac:dyDescent="0.2">
      <c r="A19" s="32">
        <v>18</v>
      </c>
      <c r="B19" s="33">
        <v>32</v>
      </c>
      <c r="C19" s="32">
        <v>17764.763999999999</v>
      </c>
      <c r="D19" s="32">
        <v>243122.60694388501</v>
      </c>
      <c r="E19" s="32">
        <v>221863.675638788</v>
      </c>
      <c r="F19" s="32">
        <v>21258.931305096201</v>
      </c>
      <c r="G19" s="32">
        <v>221863.675638788</v>
      </c>
      <c r="H19" s="32">
        <v>8.7441195092166094E-2</v>
      </c>
    </row>
    <row r="20" spans="1:8" ht="14.25" x14ac:dyDescent="0.2">
      <c r="A20" s="32">
        <v>19</v>
      </c>
      <c r="B20" s="33">
        <v>33</v>
      </c>
      <c r="C20" s="32">
        <v>58781.269</v>
      </c>
      <c r="D20" s="32">
        <v>636580.55306178099</v>
      </c>
      <c r="E20" s="32">
        <v>516128.46605227102</v>
      </c>
      <c r="F20" s="32">
        <v>120452.08700951</v>
      </c>
      <c r="G20" s="32">
        <v>516128.46605227102</v>
      </c>
      <c r="H20" s="32">
        <v>0.18921735266678799</v>
      </c>
    </row>
    <row r="21" spans="1:8" ht="14.25" x14ac:dyDescent="0.2">
      <c r="A21" s="32">
        <v>20</v>
      </c>
      <c r="B21" s="33">
        <v>34</v>
      </c>
      <c r="C21" s="32">
        <v>44640.415999999997</v>
      </c>
      <c r="D21" s="32">
        <v>224385.48375872499</v>
      </c>
      <c r="E21" s="32">
        <v>159379.89344487901</v>
      </c>
      <c r="F21" s="32">
        <v>65005.590313846202</v>
      </c>
      <c r="G21" s="32">
        <v>159379.89344487901</v>
      </c>
      <c r="H21" s="32">
        <v>0.28970497210837798</v>
      </c>
    </row>
    <row r="22" spans="1:8" ht="14.25" x14ac:dyDescent="0.2">
      <c r="A22" s="32">
        <v>21</v>
      </c>
      <c r="B22" s="33">
        <v>35</v>
      </c>
      <c r="C22" s="32">
        <v>33856.347000000002</v>
      </c>
      <c r="D22" s="32">
        <v>906988.540957522</v>
      </c>
      <c r="E22" s="32">
        <v>869573.36766725697</v>
      </c>
      <c r="F22" s="32">
        <v>37415.173290265499</v>
      </c>
      <c r="G22" s="32">
        <v>869573.36766725697</v>
      </c>
      <c r="H22" s="32">
        <v>4.1252090407631503E-2</v>
      </c>
    </row>
    <row r="23" spans="1:8" ht="14.25" x14ac:dyDescent="0.2">
      <c r="A23" s="32">
        <v>22</v>
      </c>
      <c r="B23" s="33">
        <v>36</v>
      </c>
      <c r="C23" s="32">
        <v>114459.47900000001</v>
      </c>
      <c r="D23" s="32">
        <v>560483.83874247805</v>
      </c>
      <c r="E23" s="32">
        <v>476537.19963238202</v>
      </c>
      <c r="F23" s="32">
        <v>83946.639110095799</v>
      </c>
      <c r="G23" s="32">
        <v>476537.19963238202</v>
      </c>
      <c r="H23" s="32">
        <v>0.14977530716753901</v>
      </c>
    </row>
    <row r="24" spans="1:8" ht="14.25" x14ac:dyDescent="0.2">
      <c r="A24" s="32">
        <v>23</v>
      </c>
      <c r="B24" s="33">
        <v>37</v>
      </c>
      <c r="C24" s="32">
        <v>144684.16899999999</v>
      </c>
      <c r="D24" s="32">
        <v>1181741.20446726</v>
      </c>
      <c r="E24" s="32">
        <v>1060219.11773826</v>
      </c>
      <c r="F24" s="32">
        <v>121522.086728992</v>
      </c>
      <c r="G24" s="32">
        <v>1060219.11773826</v>
      </c>
      <c r="H24" s="32">
        <v>0.10283307907823699</v>
      </c>
    </row>
    <row r="25" spans="1:8" ht="14.25" x14ac:dyDescent="0.2">
      <c r="A25" s="32">
        <v>24</v>
      </c>
      <c r="B25" s="33">
        <v>38</v>
      </c>
      <c r="C25" s="32">
        <v>137877.75200000001</v>
      </c>
      <c r="D25" s="32">
        <v>714762.01538230095</v>
      </c>
      <c r="E25" s="32">
        <v>674483.38258495601</v>
      </c>
      <c r="F25" s="32">
        <v>40278.632797345097</v>
      </c>
      <c r="G25" s="32">
        <v>674483.38258495601</v>
      </c>
      <c r="H25" s="32">
        <v>5.6352508849818399E-2</v>
      </c>
    </row>
    <row r="26" spans="1:8" ht="14.25" x14ac:dyDescent="0.2">
      <c r="A26" s="32">
        <v>25</v>
      </c>
      <c r="B26" s="33">
        <v>39</v>
      </c>
      <c r="C26" s="32">
        <v>76654.028000000006</v>
      </c>
      <c r="D26" s="32">
        <v>117924.492245692</v>
      </c>
      <c r="E26" s="32">
        <v>86664.990079195893</v>
      </c>
      <c r="F26" s="32">
        <v>31259.502166496601</v>
      </c>
      <c r="G26" s="32">
        <v>86664.990079195893</v>
      </c>
      <c r="H26" s="32">
        <v>0.26508065942203302</v>
      </c>
    </row>
    <row r="27" spans="1:8" ht="14.25" x14ac:dyDescent="0.2">
      <c r="A27" s="32">
        <v>26</v>
      </c>
      <c r="B27" s="33">
        <v>42</v>
      </c>
      <c r="C27" s="32">
        <v>9658.2250000000004</v>
      </c>
      <c r="D27" s="32">
        <v>179808.74969999999</v>
      </c>
      <c r="E27" s="32">
        <v>158717.0851</v>
      </c>
      <c r="F27" s="32">
        <v>21091.6646</v>
      </c>
      <c r="G27" s="32">
        <v>158717.0851</v>
      </c>
      <c r="H27" s="32">
        <v>0.11730054647057001</v>
      </c>
    </row>
    <row r="28" spans="1:8" ht="14.25" x14ac:dyDescent="0.2">
      <c r="A28" s="32">
        <v>27</v>
      </c>
      <c r="B28" s="33">
        <v>75</v>
      </c>
      <c r="C28" s="32">
        <v>531</v>
      </c>
      <c r="D28" s="32">
        <v>151986.33333333299</v>
      </c>
      <c r="E28" s="32">
        <v>143643.96564102601</v>
      </c>
      <c r="F28" s="32">
        <v>8342.3676923076891</v>
      </c>
      <c r="G28" s="32">
        <v>143643.96564102601</v>
      </c>
      <c r="H28" s="32">
        <v>5.4888933164874601E-2</v>
      </c>
    </row>
    <row r="29" spans="1:8" ht="14.25" x14ac:dyDescent="0.2">
      <c r="A29" s="32">
        <v>28</v>
      </c>
      <c r="B29" s="33">
        <v>76</v>
      </c>
      <c r="C29" s="32">
        <v>2635</v>
      </c>
      <c r="D29" s="32">
        <v>357050.85649230803</v>
      </c>
      <c r="E29" s="32">
        <v>347988.280158974</v>
      </c>
      <c r="F29" s="32">
        <v>9062.5763333333307</v>
      </c>
      <c r="G29" s="32">
        <v>347988.280158974</v>
      </c>
      <c r="H29" s="32">
        <v>2.5381752118913001E-2</v>
      </c>
    </row>
    <row r="30" spans="1:8" ht="14.25" x14ac:dyDescent="0.2">
      <c r="A30" s="32">
        <v>29</v>
      </c>
      <c r="B30" s="33">
        <v>99</v>
      </c>
      <c r="C30" s="32">
        <v>14</v>
      </c>
      <c r="D30" s="32">
        <v>17987.761893956598</v>
      </c>
      <c r="E30" s="32">
        <v>16184.6040692837</v>
      </c>
      <c r="F30" s="32">
        <v>1803.15782467287</v>
      </c>
      <c r="G30" s="32">
        <v>16184.6040692837</v>
      </c>
      <c r="H30" s="32">
        <v>0.10024358979749901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129</v>
      </c>
      <c r="D32" s="38">
        <v>134612.04</v>
      </c>
      <c r="E32" s="38">
        <v>138737.04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115</v>
      </c>
      <c r="D33" s="38">
        <v>194157.38</v>
      </c>
      <c r="E33" s="38">
        <v>219357.32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68</v>
      </c>
      <c r="D34" s="38">
        <v>143573.93</v>
      </c>
      <c r="E34" s="38">
        <v>161783.9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109</v>
      </c>
      <c r="D35" s="38">
        <v>161134.07999999999</v>
      </c>
      <c r="E35" s="38">
        <v>192941.29</v>
      </c>
      <c r="F35" s="32"/>
      <c r="G35" s="32"/>
      <c r="H35" s="32"/>
    </row>
    <row r="36" spans="1:8" ht="14.25" x14ac:dyDescent="0.2">
      <c r="A36" s="32"/>
      <c r="B36" s="37">
        <v>77</v>
      </c>
      <c r="C36" s="38">
        <v>29</v>
      </c>
      <c r="D36" s="38">
        <v>34736.46</v>
      </c>
      <c r="E36" s="38">
        <v>38728.19</v>
      </c>
      <c r="F36" s="32"/>
      <c r="G36" s="32"/>
      <c r="H36" s="32"/>
    </row>
    <row r="37" spans="1:8" ht="14.25" x14ac:dyDescent="0.2">
      <c r="A37" s="32"/>
      <c r="B37" s="37">
        <v>78</v>
      </c>
      <c r="C37" s="38">
        <v>19</v>
      </c>
      <c r="D37" s="38">
        <v>21938.48</v>
      </c>
      <c r="E37" s="38">
        <v>18867.39</v>
      </c>
      <c r="F37" s="32"/>
      <c r="G37" s="32"/>
      <c r="H37" s="32"/>
    </row>
    <row r="38" spans="1:8" ht="14.25" x14ac:dyDescent="0.2">
      <c r="A38" s="32"/>
      <c r="B38" s="37">
        <v>74</v>
      </c>
      <c r="C38" s="38">
        <v>0</v>
      </c>
      <c r="D38" s="38">
        <v>0</v>
      </c>
      <c r="E38" s="38">
        <v>0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2015-07-30T00:10:08Z</dcterms:modified>
</cp:coreProperties>
</file>