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<sst xmlns="http://schemas.openxmlformats.org/spreadsheetml/2006/main" count="117" uniqueCount="75">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</sst>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3" t="s">
        <v>5</v>
      </c>
      <c r="B3" s="63"/>
      <c r="C3" s="63"/>
      <c r="D3" s="63"/>
      <c r="E3" s="15">
        <f>SUM(E4:E40)</f>
        <v>16647680.750199998</v>
      </c>
      <c r="F3" s="25">
        <f>RA!I7</f>
        <v>605582.38190000004</v>
      </c>
      <c r="G3" s="16">
        <f>SUM(G4:G40)</f>
        <v>16042098.3683</v>
      </c>
      <c r="H3" s="27">
        <f>RA!J7</f>
        <v>3.6376381250146501</v>
      </c>
      <c r="I3" s="20">
        <f>SUM(I4:I40)</f>
        <v>16647685.02000441</v>
      </c>
      <c r="J3" s="21">
        <f>SUM(J4:J40)</f>
        <v>16042098.303745886</v>
      </c>
      <c r="K3" s="22">
        <f>E3-I3</f>
        <v>-4.2698044124990702</v>
      </c>
      <c r="L3" s="22">
        <f>G3-J3</f>
        <v>6.4554113894701004E-2</v>
      </c>
    </row>
    <row r="4" spans="1:13" x14ac:dyDescent="0.15">
      <c r="A4" s="64">
        <f>RA!A8</f>
        <v>42275</v>
      </c>
      <c r="B4" s="12">
        <v>12</v>
      </c>
      <c r="C4" s="62" t="s">
        <v>6</v>
      </c>
      <c r="D4" s="62"/>
      <c r="E4" s="15">
        <f>VLOOKUP(C4,RA!B8:D36,3,0)</f>
        <v>598530.74049999996</v>
      </c>
      <c r="F4" s="25">
        <f>VLOOKUP(C4,RA!B8:I39,8,0)</f>
        <v>166252.48310000001</v>
      </c>
      <c r="G4" s="16">
        <f t="shared" ref="G4:G40" si="0">E4-F4</f>
        <v>432278.25739999994</v>
      </c>
      <c r="H4" s="27">
        <f>RA!J8</f>
        <v>27.776765978822802</v>
      </c>
      <c r="I4" s="20">
        <f>VLOOKUP(B4,RMS!B:D,3,FALSE)</f>
        <v>598531.53387179505</v>
      </c>
      <c r="J4" s="21">
        <f>VLOOKUP(B4,RMS!B:E,4,FALSE)</f>
        <v>432278.27224358998</v>
      </c>
      <c r="K4" s="22">
        <f t="shared" ref="K4:K40" si="1">E4-I4</f>
        <v>-0.79337179509457201</v>
      </c>
      <c r="L4" s="22">
        <f t="shared" ref="L4:L40" si="2">G4-J4</f>
        <v>-1.4843590033706278E-2</v>
      </c>
    </row>
    <row r="5" spans="1:13" x14ac:dyDescent="0.15">
      <c r="A5" s="64"/>
      <c r="B5" s="12">
        <v>13</v>
      </c>
      <c r="C5" s="62" t="s">
        <v>7</v>
      </c>
      <c r="D5" s="62"/>
      <c r="E5" s="15">
        <f>VLOOKUP(C5,RA!B8:D37,3,0)</f>
        <v>67153.645300000004</v>
      </c>
      <c r="F5" s="25">
        <f>VLOOKUP(C5,RA!B9:I40,8,0)</f>
        <v>15784.565500000001</v>
      </c>
      <c r="G5" s="16">
        <f t="shared" si="0"/>
        <v>51369.079800000007</v>
      </c>
      <c r="H5" s="27">
        <f>RA!J9</f>
        <v>23.505150657845199</v>
      </c>
      <c r="I5" s="20">
        <f>VLOOKUP(B5,RMS!B:D,3,FALSE)</f>
        <v>67153.688634883903</v>
      </c>
      <c r="J5" s="21">
        <f>VLOOKUP(B5,RMS!B:E,4,FALSE)</f>
        <v>51369.059544693999</v>
      </c>
      <c r="K5" s="22">
        <f t="shared" si="1"/>
        <v>-4.3334883899660781E-2</v>
      </c>
      <c r="L5" s="22">
        <f t="shared" si="2"/>
        <v>2.0255306008039042E-2</v>
      </c>
      <c r="M5" s="34"/>
    </row>
    <row r="6" spans="1:13" x14ac:dyDescent="0.15">
      <c r="A6" s="64"/>
      <c r="B6" s="12">
        <v>14</v>
      </c>
      <c r="C6" s="62" t="s">
        <v>8</v>
      </c>
      <c r="D6" s="62"/>
      <c r="E6" s="15">
        <f>VLOOKUP(C6,RA!B10:D38,3,0)</f>
        <v>111017.2409</v>
      </c>
      <c r="F6" s="25">
        <f>VLOOKUP(C6,RA!B10:I41,8,0)</f>
        <v>32950.387999999999</v>
      </c>
      <c r="G6" s="16">
        <f t="shared" si="0"/>
        <v>78066.852899999998</v>
      </c>
      <c r="H6" s="27">
        <f>RA!J10</f>
        <v>29.680424169143599</v>
      </c>
      <c r="I6" s="20">
        <f>VLOOKUP(B6,RMS!B:D,3,FALSE)</f>
        <v>111018.959690341</v>
      </c>
      <c r="J6" s="21">
        <f>VLOOKUP(B6,RMS!B:E,4,FALSE)</f>
        <v>78066.852694831294</v>
      </c>
      <c r="K6" s="22">
        <f>E6-I6</f>
        <v>-1.7187903409940191</v>
      </c>
      <c r="L6" s="22">
        <f t="shared" si="2"/>
        <v>2.0516870426945388E-4</v>
      </c>
      <c r="M6" s="34"/>
    </row>
    <row r="7" spans="1:13" x14ac:dyDescent="0.15">
      <c r="A7" s="64"/>
      <c r="B7" s="12">
        <v>15</v>
      </c>
      <c r="C7" s="62" t="s">
        <v>9</v>
      </c>
      <c r="D7" s="62"/>
      <c r="E7" s="15">
        <f>VLOOKUP(C7,RA!B10:D39,3,0)</f>
        <v>41966.526400000002</v>
      </c>
      <c r="F7" s="25">
        <f>VLOOKUP(C7,RA!B11:I42,8,0)</f>
        <v>10651.1104</v>
      </c>
      <c r="G7" s="16">
        <f t="shared" si="0"/>
        <v>31315.416000000005</v>
      </c>
      <c r="H7" s="27">
        <f>RA!J11</f>
        <v>25.380014296346399</v>
      </c>
      <c r="I7" s="20">
        <f>VLOOKUP(B7,RMS!B:D,3,FALSE)</f>
        <v>41966.560948717903</v>
      </c>
      <c r="J7" s="21">
        <f>VLOOKUP(B7,RMS!B:E,4,FALSE)</f>
        <v>31315.4154752137</v>
      </c>
      <c r="K7" s="22">
        <f t="shared" si="1"/>
        <v>-3.4548717900179327E-2</v>
      </c>
      <c r="L7" s="22">
        <f t="shared" si="2"/>
        <v>5.2478630459518172E-4</v>
      </c>
      <c r="M7" s="34"/>
    </row>
    <row r="8" spans="1:13" x14ac:dyDescent="0.15">
      <c r="A8" s="64"/>
      <c r="B8" s="12">
        <v>16</v>
      </c>
      <c r="C8" s="62" t="s">
        <v>10</v>
      </c>
      <c r="D8" s="62"/>
      <c r="E8" s="15">
        <f>VLOOKUP(C8,RA!B12:D39,3,0)</f>
        <v>160576.65059999999</v>
      </c>
      <c r="F8" s="25">
        <f>VLOOKUP(C8,RA!B12:I43,8,0)</f>
        <v>35490.0288</v>
      </c>
      <c r="G8" s="16">
        <f t="shared" si="0"/>
        <v>125086.62179999999</v>
      </c>
      <c r="H8" s="27">
        <f>RA!J12</f>
        <v>22.101612324949102</v>
      </c>
      <c r="I8" s="20">
        <f>VLOOKUP(B8,RMS!B:D,3,FALSE)</f>
        <v>160576.653552137</v>
      </c>
      <c r="J8" s="21">
        <f>VLOOKUP(B8,RMS!B:E,4,FALSE)</f>
        <v>125086.623442735</v>
      </c>
      <c r="K8" s="22">
        <f t="shared" si="1"/>
        <v>-2.9521370015572757E-3</v>
      </c>
      <c r="L8" s="22">
        <f t="shared" si="2"/>
        <v>-1.642735005589202E-3</v>
      </c>
      <c r="M8" s="34"/>
    </row>
    <row r="9" spans="1:13" x14ac:dyDescent="0.15">
      <c r="A9" s="64"/>
      <c r="B9" s="12">
        <v>17</v>
      </c>
      <c r="C9" s="62" t="s">
        <v>11</v>
      </c>
      <c r="D9" s="62"/>
      <c r="E9" s="15">
        <f>VLOOKUP(C9,RA!B12:D40,3,0)</f>
        <v>244058.89069999999</v>
      </c>
      <c r="F9" s="25">
        <f>VLOOKUP(C9,RA!B13:I44,8,0)</f>
        <v>80248.0337</v>
      </c>
      <c r="G9" s="16">
        <f t="shared" si="0"/>
        <v>163810.85699999999</v>
      </c>
      <c r="H9" s="27">
        <f>RA!J13</f>
        <v>32.880602493044101</v>
      </c>
      <c r="I9" s="20">
        <f>VLOOKUP(B9,RMS!B:D,3,FALSE)</f>
        <v>244059.131587179</v>
      </c>
      <c r="J9" s="21">
        <f>VLOOKUP(B9,RMS!B:E,4,FALSE)</f>
        <v>163810.85370000001</v>
      </c>
      <c r="K9" s="22">
        <f t="shared" si="1"/>
        <v>-0.24088717901031487</v>
      </c>
      <c r="L9" s="22">
        <f t="shared" si="2"/>
        <v>3.2999999821186066E-3</v>
      </c>
      <c r="M9" s="34"/>
    </row>
    <row r="10" spans="1:13" x14ac:dyDescent="0.15">
      <c r="A10" s="64"/>
      <c r="B10" s="12">
        <v>18</v>
      </c>
      <c r="C10" s="62" t="s">
        <v>12</v>
      </c>
      <c r="D10" s="62"/>
      <c r="E10" s="15">
        <f>VLOOKUP(C10,RA!B14:D41,3,0)</f>
        <v>140053.1109</v>
      </c>
      <c r="F10" s="25">
        <f>VLOOKUP(C10,RA!B14:I45,8,0)</f>
        <v>30031.929499999998</v>
      </c>
      <c r="G10" s="16">
        <f t="shared" si="0"/>
        <v>110021.1814</v>
      </c>
      <c r="H10" s="27">
        <f>RA!J14</f>
        <v>21.443243428875501</v>
      </c>
      <c r="I10" s="20">
        <f>VLOOKUP(B10,RMS!B:D,3,FALSE)</f>
        <v>140053.11907606799</v>
      </c>
      <c r="J10" s="21">
        <f>VLOOKUP(B10,RMS!B:E,4,FALSE)</f>
        <v>110021.181404274</v>
      </c>
      <c r="K10" s="22">
        <f t="shared" si="1"/>
        <v>-8.1760679895523936E-3</v>
      </c>
      <c r="L10" s="22">
        <f t="shared" si="2"/>
        <v>-4.2739993659779429E-6</v>
      </c>
      <c r="M10" s="34"/>
    </row>
    <row r="11" spans="1:13" x14ac:dyDescent="0.15">
      <c r="A11" s="64"/>
      <c r="B11" s="12">
        <v>19</v>
      </c>
      <c r="C11" s="62" t="s">
        <v>13</v>
      </c>
      <c r="D11" s="62"/>
      <c r="E11" s="15">
        <f>VLOOKUP(C11,RA!B14:D42,3,0)</f>
        <v>74114.262300000002</v>
      </c>
      <c r="F11" s="25">
        <f>VLOOKUP(C11,RA!B15:I46,8,0)</f>
        <v>14181.2073</v>
      </c>
      <c r="G11" s="16">
        <f t="shared" si="0"/>
        <v>59933.055</v>
      </c>
      <c r="H11" s="27">
        <f>RA!J15</f>
        <v>19.134248739597901</v>
      </c>
      <c r="I11" s="20">
        <f>VLOOKUP(B11,RMS!B:D,3,FALSE)</f>
        <v>74114.303483760697</v>
      </c>
      <c r="J11" s="21">
        <f>VLOOKUP(B11,RMS!B:E,4,FALSE)</f>
        <v>59933.058994871797</v>
      </c>
      <c r="K11" s="22">
        <f t="shared" si="1"/>
        <v>-4.1183760695275851E-2</v>
      </c>
      <c r="L11" s="22">
        <f t="shared" si="2"/>
        <v>-3.9948717967490666E-3</v>
      </c>
      <c r="M11" s="34"/>
    </row>
    <row r="12" spans="1:13" x14ac:dyDescent="0.15">
      <c r="A12" s="64"/>
      <c r="B12" s="12">
        <v>21</v>
      </c>
      <c r="C12" s="62" t="s">
        <v>14</v>
      </c>
      <c r="D12" s="62"/>
      <c r="E12" s="15">
        <f>VLOOKUP(C12,RA!B16:D43,3,0)</f>
        <v>1112131.0208000001</v>
      </c>
      <c r="F12" s="25">
        <f>VLOOKUP(C12,RA!B16:I47,8,0)</f>
        <v>2913.2937999999999</v>
      </c>
      <c r="G12" s="16">
        <f t="shared" si="0"/>
        <v>1109217.727</v>
      </c>
      <c r="H12" s="27">
        <f>RA!J16</f>
        <v>0.261955987695079</v>
      </c>
      <c r="I12" s="20">
        <f>VLOOKUP(B12,RMS!B:D,3,FALSE)</f>
        <v>1112130.6881598299</v>
      </c>
      <c r="J12" s="21">
        <f>VLOOKUP(B12,RMS!B:E,4,FALSE)</f>
        <v>1109217.72698376</v>
      </c>
      <c r="K12" s="22">
        <f t="shared" si="1"/>
        <v>0.33264017011970282</v>
      </c>
      <c r="L12" s="22">
        <f t="shared" si="2"/>
        <v>1.6239937394857407E-5</v>
      </c>
      <c r="M12" s="34"/>
    </row>
    <row r="13" spans="1:13" x14ac:dyDescent="0.15">
      <c r="A13" s="64"/>
      <c r="B13" s="12">
        <v>22</v>
      </c>
      <c r="C13" s="62" t="s">
        <v>15</v>
      </c>
      <c r="D13" s="62"/>
      <c r="E13" s="15">
        <f>VLOOKUP(C13,RA!B16:D44,3,0)</f>
        <v>1545776.8387</v>
      </c>
      <c r="F13" s="25">
        <f>VLOOKUP(C13,RA!B17:I48,8,0)</f>
        <v>-619046.61640000006</v>
      </c>
      <c r="G13" s="16">
        <f t="shared" si="0"/>
        <v>2164823.4550999999</v>
      </c>
      <c r="H13" s="27">
        <f>RA!J17</f>
        <v>-40.047605896373703</v>
      </c>
      <c r="I13" s="20">
        <f>VLOOKUP(B13,RMS!B:D,3,FALSE)</f>
        <v>1545776.81610342</v>
      </c>
      <c r="J13" s="21">
        <f>VLOOKUP(B13,RMS!B:E,4,FALSE)</f>
        <v>2164823.43812906</v>
      </c>
      <c r="K13" s="22">
        <f t="shared" si="1"/>
        <v>2.2596579976379871E-2</v>
      </c>
      <c r="L13" s="22">
        <f t="shared" si="2"/>
        <v>1.6970939934253693E-2</v>
      </c>
      <c r="M13" s="34"/>
    </row>
    <row r="14" spans="1:13" x14ac:dyDescent="0.15">
      <c r="A14" s="64"/>
      <c r="B14" s="12">
        <v>23</v>
      </c>
      <c r="C14" s="62" t="s">
        <v>16</v>
      </c>
      <c r="D14" s="62"/>
      <c r="E14" s="15">
        <f>VLOOKUP(C14,RA!B18:D45,3,0)</f>
        <v>1171887.3991</v>
      </c>
      <c r="F14" s="25">
        <f>VLOOKUP(C14,RA!B18:I49,8,0)</f>
        <v>183790.23499999999</v>
      </c>
      <c r="G14" s="16">
        <f t="shared" si="0"/>
        <v>988097.16410000005</v>
      </c>
      <c r="H14" s="27">
        <f>RA!J18</f>
        <v>15.683267448830801</v>
      </c>
      <c r="I14" s="20">
        <f>VLOOKUP(B14,RMS!B:D,3,FALSE)</f>
        <v>1171887.28458974</v>
      </c>
      <c r="J14" s="21">
        <f>VLOOKUP(B14,RMS!B:E,4,FALSE)</f>
        <v>988097.15300683805</v>
      </c>
      <c r="K14" s="22">
        <f t="shared" si="1"/>
        <v>0.11451026005670428</v>
      </c>
      <c r="L14" s="22">
        <f t="shared" si="2"/>
        <v>1.1093162000179291E-2</v>
      </c>
      <c r="M14" s="34"/>
    </row>
    <row r="15" spans="1:13" x14ac:dyDescent="0.15">
      <c r="A15" s="64"/>
      <c r="B15" s="12">
        <v>24</v>
      </c>
      <c r="C15" s="62" t="s">
        <v>17</v>
      </c>
      <c r="D15" s="62"/>
      <c r="E15" s="15">
        <f>VLOOKUP(C15,RA!B18:D46,3,0)</f>
        <v>501087.8419</v>
      </c>
      <c r="F15" s="25">
        <f>VLOOKUP(C15,RA!B19:I50,8,0)</f>
        <v>33217.097000000002</v>
      </c>
      <c r="G15" s="16">
        <f t="shared" si="0"/>
        <v>467870.74489999999</v>
      </c>
      <c r="H15" s="27">
        <f>RA!J19</f>
        <v>6.6289967990540504</v>
      </c>
      <c r="I15" s="20">
        <f>VLOOKUP(B15,RMS!B:D,3,FALSE)</f>
        <v>501087.77136837598</v>
      </c>
      <c r="J15" s="21">
        <f>VLOOKUP(B15,RMS!B:E,4,FALSE)</f>
        <v>467870.74328461499</v>
      </c>
      <c r="K15" s="22">
        <f t="shared" si="1"/>
        <v>7.0531624020077288E-2</v>
      </c>
      <c r="L15" s="22">
        <f t="shared" si="2"/>
        <v>1.6153850010596216E-3</v>
      </c>
      <c r="M15" s="34"/>
    </row>
    <row r="16" spans="1:13" x14ac:dyDescent="0.15">
      <c r="A16" s="64"/>
      <c r="B16" s="12">
        <v>25</v>
      </c>
      <c r="C16" s="62" t="s">
        <v>18</v>
      </c>
      <c r="D16" s="62"/>
      <c r="E16" s="15">
        <f>VLOOKUP(C16,RA!B20:D47,3,0)</f>
        <v>940833.77760000003</v>
      </c>
      <c r="F16" s="25">
        <f>VLOOKUP(C16,RA!B20:I51,8,0)</f>
        <v>70256.306899999996</v>
      </c>
      <c r="G16" s="16">
        <f t="shared" si="0"/>
        <v>870577.47070000006</v>
      </c>
      <c r="H16" s="27">
        <f>RA!J20</f>
        <v>7.4674515916317201</v>
      </c>
      <c r="I16" s="20">
        <f>VLOOKUP(B16,RMS!B:D,3,FALSE)</f>
        <v>940833.91009999998</v>
      </c>
      <c r="J16" s="21">
        <f>VLOOKUP(B16,RMS!B:E,4,FALSE)</f>
        <v>870577.47069999995</v>
      </c>
      <c r="K16" s="22">
        <f t="shared" si="1"/>
        <v>-0.13249999994877726</v>
      </c>
      <c r="L16" s="22">
        <f t="shared" si="2"/>
        <v>0</v>
      </c>
      <c r="M16" s="34"/>
    </row>
    <row r="17" spans="1:13" x14ac:dyDescent="0.15">
      <c r="A17" s="64"/>
      <c r="B17" s="12">
        <v>26</v>
      </c>
      <c r="C17" s="62" t="s">
        <v>19</v>
      </c>
      <c r="D17" s="62"/>
      <c r="E17" s="15">
        <f>VLOOKUP(C17,RA!B20:D48,3,0)</f>
        <v>330275.44199999998</v>
      </c>
      <c r="F17" s="25">
        <f>VLOOKUP(C17,RA!B21:I52,8,0)</f>
        <v>34976.6659</v>
      </c>
      <c r="G17" s="16">
        <f t="shared" si="0"/>
        <v>295298.77609999996</v>
      </c>
      <c r="H17" s="27">
        <f>RA!J21</f>
        <v>10.590150356985999</v>
      </c>
      <c r="I17" s="20">
        <f>VLOOKUP(B17,RMS!B:D,3,FALSE)</f>
        <v>330275.07276122802</v>
      </c>
      <c r="J17" s="21">
        <f>VLOOKUP(B17,RMS!B:E,4,FALSE)</f>
        <v>295298.77592092101</v>
      </c>
      <c r="K17" s="22">
        <f t="shared" si="1"/>
        <v>0.36923877196386456</v>
      </c>
      <c r="L17" s="22">
        <f t="shared" si="2"/>
        <v>1.7907895380631089E-4</v>
      </c>
      <c r="M17" s="34"/>
    </row>
    <row r="18" spans="1:13" x14ac:dyDescent="0.15">
      <c r="A18" s="64"/>
      <c r="B18" s="12">
        <v>27</v>
      </c>
      <c r="C18" s="62" t="s">
        <v>20</v>
      </c>
      <c r="D18" s="62"/>
      <c r="E18" s="15">
        <f>VLOOKUP(C18,RA!B22:D49,3,0)</f>
        <v>1041634.2735</v>
      </c>
      <c r="F18" s="25">
        <f>VLOOKUP(C18,RA!B22:I53,8,0)</f>
        <v>89310.596300000005</v>
      </c>
      <c r="G18" s="16">
        <f t="shared" si="0"/>
        <v>952323.67720000003</v>
      </c>
      <c r="H18" s="27">
        <f>RA!J22</f>
        <v>8.5740838768589196</v>
      </c>
      <c r="I18" s="20">
        <f>VLOOKUP(B18,RMS!B:D,3,FALSE)</f>
        <v>1041635.2326</v>
      </c>
      <c r="J18" s="21">
        <f>VLOOKUP(B18,RMS!B:E,4,FALSE)</f>
        <v>952323.67680000002</v>
      </c>
      <c r="K18" s="22">
        <f t="shared" si="1"/>
        <v>-0.95909999997820705</v>
      </c>
      <c r="L18" s="22">
        <f t="shared" si="2"/>
        <v>4.0000001899898052E-4</v>
      </c>
      <c r="M18" s="34"/>
    </row>
    <row r="19" spans="1:13" x14ac:dyDescent="0.15">
      <c r="A19" s="64"/>
      <c r="B19" s="12">
        <v>29</v>
      </c>
      <c r="C19" s="62" t="s">
        <v>21</v>
      </c>
      <c r="D19" s="62"/>
      <c r="E19" s="15">
        <f>VLOOKUP(C19,RA!B22:D50,3,0)</f>
        <v>2340864.12</v>
      </c>
      <c r="F19" s="25">
        <f>VLOOKUP(C19,RA!B23:I54,8,0)</f>
        <v>185458.42730000001</v>
      </c>
      <c r="G19" s="16">
        <f t="shared" si="0"/>
        <v>2155405.6927</v>
      </c>
      <c r="H19" s="27">
        <f>RA!J23</f>
        <v>7.9226481244883198</v>
      </c>
      <c r="I19" s="20">
        <f>VLOOKUP(B19,RMS!B:D,3,FALSE)</f>
        <v>2340865.67959829</v>
      </c>
      <c r="J19" s="21">
        <f>VLOOKUP(B19,RMS!B:E,4,FALSE)</f>
        <v>2155405.7228119699</v>
      </c>
      <c r="K19" s="22">
        <f t="shared" si="1"/>
        <v>-1.5595982898958027</v>
      </c>
      <c r="L19" s="22">
        <f t="shared" si="2"/>
        <v>-3.0111969914287329E-2</v>
      </c>
      <c r="M19" s="34"/>
    </row>
    <row r="20" spans="1:13" x14ac:dyDescent="0.15">
      <c r="A20" s="64"/>
      <c r="B20" s="12">
        <v>31</v>
      </c>
      <c r="C20" s="62" t="s">
        <v>22</v>
      </c>
      <c r="D20" s="62"/>
      <c r="E20" s="15">
        <f>VLOOKUP(C20,RA!B24:D51,3,0)</f>
        <v>190773.9399</v>
      </c>
      <c r="F20" s="25">
        <f>VLOOKUP(C20,RA!B24:I55,8,0)</f>
        <v>28092.9774</v>
      </c>
      <c r="G20" s="16">
        <f t="shared" si="0"/>
        <v>162680.96249999999</v>
      </c>
      <c r="H20" s="27">
        <f>RA!J24</f>
        <v>14.7257940024333</v>
      </c>
      <c r="I20" s="20">
        <f>VLOOKUP(B20,RMS!B:D,3,FALSE)</f>
        <v>190773.96092946801</v>
      </c>
      <c r="J20" s="21">
        <f>VLOOKUP(B20,RMS!B:E,4,FALSE)</f>
        <v>162680.959331305</v>
      </c>
      <c r="K20" s="22">
        <f t="shared" si="1"/>
        <v>-2.1029468014603481E-2</v>
      </c>
      <c r="L20" s="22">
        <f t="shared" si="2"/>
        <v>3.1686949951108545E-3</v>
      </c>
      <c r="M20" s="34"/>
    </row>
    <row r="21" spans="1:13" x14ac:dyDescent="0.15">
      <c r="A21" s="64"/>
      <c r="B21" s="12">
        <v>32</v>
      </c>
      <c r="C21" s="62" t="s">
        <v>23</v>
      </c>
      <c r="D21" s="62"/>
      <c r="E21" s="15">
        <f>VLOOKUP(C21,RA!B24:D52,3,0)</f>
        <v>206070.55410000001</v>
      </c>
      <c r="F21" s="25">
        <f>VLOOKUP(C21,RA!B25:I56,8,0)</f>
        <v>14881.1199</v>
      </c>
      <c r="G21" s="16">
        <f t="shared" si="0"/>
        <v>191189.43420000002</v>
      </c>
      <c r="H21" s="27">
        <f>RA!J25</f>
        <v>7.2213713235218604</v>
      </c>
      <c r="I21" s="20">
        <f>VLOOKUP(B21,RMS!B:D,3,FALSE)</f>
        <v>206070.557600726</v>
      </c>
      <c r="J21" s="21">
        <f>VLOOKUP(B21,RMS!B:E,4,FALSE)</f>
        <v>191189.436192914</v>
      </c>
      <c r="K21" s="22">
        <f t="shared" si="1"/>
        <v>-3.5007259866688401E-3</v>
      </c>
      <c r="L21" s="22">
        <f t="shared" si="2"/>
        <v>-1.9929139816667885E-3</v>
      </c>
      <c r="M21" s="34"/>
    </row>
    <row r="22" spans="1:13" x14ac:dyDescent="0.15">
      <c r="A22" s="64"/>
      <c r="B22" s="12">
        <v>33</v>
      </c>
      <c r="C22" s="62" t="s">
        <v>24</v>
      </c>
      <c r="D22" s="62"/>
      <c r="E22" s="15">
        <f>VLOOKUP(C22,RA!B26:D53,3,0)</f>
        <v>410256.19219999999</v>
      </c>
      <c r="F22" s="25">
        <f>VLOOKUP(C22,RA!B26:I57,8,0)</f>
        <v>83141.017399999997</v>
      </c>
      <c r="G22" s="16">
        <f t="shared" si="0"/>
        <v>327115.17479999998</v>
      </c>
      <c r="H22" s="27">
        <f>RA!J26</f>
        <v>20.265633762687699</v>
      </c>
      <c r="I22" s="20">
        <f>VLOOKUP(B22,RMS!B:D,3,FALSE)</f>
        <v>410256.16710942402</v>
      </c>
      <c r="J22" s="21">
        <f>VLOOKUP(B22,RMS!B:E,4,FALSE)</f>
        <v>327115.15690886998</v>
      </c>
      <c r="K22" s="22">
        <f t="shared" si="1"/>
        <v>2.5090575974900275E-2</v>
      </c>
      <c r="L22" s="22">
        <f t="shared" si="2"/>
        <v>1.7891130002681166E-2</v>
      </c>
      <c r="M22" s="34"/>
    </row>
    <row r="23" spans="1:13" x14ac:dyDescent="0.15">
      <c r="A23" s="64"/>
      <c r="B23" s="12">
        <v>34</v>
      </c>
      <c r="C23" s="62" t="s">
        <v>25</v>
      </c>
      <c r="D23" s="62"/>
      <c r="E23" s="15">
        <f>VLOOKUP(C23,RA!B26:D54,3,0)</f>
        <v>249300.3787</v>
      </c>
      <c r="F23" s="25">
        <f>VLOOKUP(C23,RA!B27:I58,8,0)</f>
        <v>-8583.0730999999996</v>
      </c>
      <c r="G23" s="16">
        <f t="shared" si="0"/>
        <v>257883.45180000001</v>
      </c>
      <c r="H23" s="27">
        <f>RA!J27</f>
        <v>-3.4428640440729499</v>
      </c>
      <c r="I23" s="20">
        <f>VLOOKUP(B23,RMS!B:D,3,FALSE)</f>
        <v>249300.07601865201</v>
      </c>
      <c r="J23" s="21">
        <f>VLOOKUP(B23,RMS!B:E,4,FALSE)</f>
        <v>257883.479284342</v>
      </c>
      <c r="K23" s="22">
        <f t="shared" si="1"/>
        <v>0.30268134799553081</v>
      </c>
      <c r="L23" s="22">
        <f t="shared" si="2"/>
        <v>-2.7484341990202665E-2</v>
      </c>
      <c r="M23" s="34"/>
    </row>
    <row r="24" spans="1:13" x14ac:dyDescent="0.15">
      <c r="A24" s="64"/>
      <c r="B24" s="12">
        <v>35</v>
      </c>
      <c r="C24" s="62" t="s">
        <v>26</v>
      </c>
      <c r="D24" s="62"/>
      <c r="E24" s="15">
        <f>VLOOKUP(C24,RA!B28:D55,3,0)</f>
        <v>721598.32290000003</v>
      </c>
      <c r="F24" s="25">
        <f>VLOOKUP(C24,RA!B28:I59,8,0)</f>
        <v>28266.836800000001</v>
      </c>
      <c r="G24" s="16">
        <f t="shared" si="0"/>
        <v>693331.48609999998</v>
      </c>
      <c r="H24" s="27">
        <f>RA!J28</f>
        <v>3.91725367187657</v>
      </c>
      <c r="I24" s="20">
        <f>VLOOKUP(B24,RMS!B:D,3,FALSE)</f>
        <v>721598.32335132698</v>
      </c>
      <c r="J24" s="21">
        <f>VLOOKUP(B24,RMS!B:E,4,FALSE)</f>
        <v>693331.49203539803</v>
      </c>
      <c r="K24" s="22">
        <f t="shared" si="1"/>
        <v>-4.5132695231586695E-4</v>
      </c>
      <c r="L24" s="22">
        <f t="shared" si="2"/>
        <v>-5.9353980468586087E-3</v>
      </c>
      <c r="M24" s="34"/>
    </row>
    <row r="25" spans="1:13" x14ac:dyDescent="0.15">
      <c r="A25" s="64"/>
      <c r="B25" s="12">
        <v>36</v>
      </c>
      <c r="C25" s="62" t="s">
        <v>27</v>
      </c>
      <c r="D25" s="62"/>
      <c r="E25" s="15">
        <f>VLOOKUP(C25,RA!B28:D56,3,0)</f>
        <v>513521.41570000001</v>
      </c>
      <c r="F25" s="25">
        <f>VLOOKUP(C25,RA!B29:I60,8,0)</f>
        <v>69248.532399999996</v>
      </c>
      <c r="G25" s="16">
        <f t="shared" si="0"/>
        <v>444272.88329999999</v>
      </c>
      <c r="H25" s="27">
        <f>RA!J29</f>
        <v>13.485033005995399</v>
      </c>
      <c r="I25" s="20">
        <f>VLOOKUP(B25,RMS!B:D,3,FALSE)</f>
        <v>513521.41537168098</v>
      </c>
      <c r="J25" s="21">
        <f>VLOOKUP(B25,RMS!B:E,4,FALSE)</f>
        <v>444272.84769471001</v>
      </c>
      <c r="K25" s="22">
        <f t="shared" si="1"/>
        <v>3.2831903081387281E-4</v>
      </c>
      <c r="L25" s="22">
        <f t="shared" si="2"/>
        <v>3.5605289973318577E-2</v>
      </c>
      <c r="M25" s="34"/>
    </row>
    <row r="26" spans="1:13" x14ac:dyDescent="0.15">
      <c r="A26" s="64"/>
      <c r="B26" s="12">
        <v>37</v>
      </c>
      <c r="C26" s="62" t="s">
        <v>74</v>
      </c>
      <c r="D26" s="62"/>
      <c r="E26" s="15">
        <f>VLOOKUP(C26,RA!B30:D57,3,0)</f>
        <v>839088.22129999998</v>
      </c>
      <c r="F26" s="25">
        <f>VLOOKUP(C26,RA!B30:I61,8,0)</f>
        <v>99020.415900000007</v>
      </c>
      <c r="G26" s="16">
        <f t="shared" si="0"/>
        <v>740067.80539999995</v>
      </c>
      <c r="H26" s="27">
        <f>RA!J30</f>
        <v>11.8009541054679</v>
      </c>
      <c r="I26" s="20">
        <f>VLOOKUP(B26,RMS!B:D,3,FALSE)</f>
        <v>839088.28678230103</v>
      </c>
      <c r="J26" s="21">
        <f>VLOOKUP(B26,RMS!B:E,4,FALSE)</f>
        <v>740067.80554389197</v>
      </c>
      <c r="K26" s="22">
        <f t="shared" si="1"/>
        <v>-6.5482301055453718E-2</v>
      </c>
      <c r="L26" s="22">
        <f t="shared" si="2"/>
        <v>-1.4389201533049345E-4</v>
      </c>
      <c r="M26" s="34"/>
    </row>
    <row r="27" spans="1:13" x14ac:dyDescent="0.15">
      <c r="A27" s="64"/>
      <c r="B27" s="12">
        <v>38</v>
      </c>
      <c r="C27" s="62" t="s">
        <v>29</v>
      </c>
      <c r="D27" s="62"/>
      <c r="E27" s="15">
        <f>VLOOKUP(C27,RA!B30:D58,3,0)</f>
        <v>643958.04</v>
      </c>
      <c r="F27" s="25">
        <f>VLOOKUP(C27,RA!B31:I62,8,0)</f>
        <v>35406.134700000002</v>
      </c>
      <c r="G27" s="16">
        <f t="shared" si="0"/>
        <v>608551.90529999998</v>
      </c>
      <c r="H27" s="27">
        <f>RA!J31</f>
        <v>5.4982052402047801</v>
      </c>
      <c r="I27" s="20">
        <f>VLOOKUP(B27,RMS!B:D,3,FALSE)</f>
        <v>643957.96593274304</v>
      </c>
      <c r="J27" s="21">
        <f>VLOOKUP(B27,RMS!B:E,4,FALSE)</f>
        <v>608551.879423009</v>
      </c>
      <c r="K27" s="22">
        <f t="shared" si="1"/>
        <v>7.4067256995476782E-2</v>
      </c>
      <c r="L27" s="22">
        <f t="shared" si="2"/>
        <v>2.5876990985125303E-2</v>
      </c>
      <c r="M27" s="34"/>
    </row>
    <row r="28" spans="1:13" x14ac:dyDescent="0.15">
      <c r="A28" s="64"/>
      <c r="B28" s="12">
        <v>39</v>
      </c>
      <c r="C28" s="62" t="s">
        <v>30</v>
      </c>
      <c r="D28" s="62"/>
      <c r="E28" s="15">
        <f>VLOOKUP(C28,RA!B32:D59,3,0)</f>
        <v>73427.013500000001</v>
      </c>
      <c r="F28" s="25">
        <f>VLOOKUP(C28,RA!B32:I63,8,0)</f>
        <v>18371.987000000001</v>
      </c>
      <c r="G28" s="16">
        <f t="shared" si="0"/>
        <v>55055.0265</v>
      </c>
      <c r="H28" s="27">
        <f>RA!J32</f>
        <v>25.0207466220862</v>
      </c>
      <c r="I28" s="20">
        <f>VLOOKUP(B28,RMS!B:D,3,FALSE)</f>
        <v>73426.979367196094</v>
      </c>
      <c r="J28" s="21">
        <f>VLOOKUP(B28,RMS!B:E,4,FALSE)</f>
        <v>55055.022880812503</v>
      </c>
      <c r="K28" s="22">
        <f t="shared" si="1"/>
        <v>3.4132803906686604E-2</v>
      </c>
      <c r="L28" s="22">
        <f t="shared" si="2"/>
        <v>3.6191874969517812E-3</v>
      </c>
      <c r="M28" s="34"/>
    </row>
    <row r="29" spans="1:13" x14ac:dyDescent="0.15">
      <c r="A29" s="64"/>
      <c r="B29" s="12">
        <v>40</v>
      </c>
      <c r="C29" s="62" t="s">
        <v>31</v>
      </c>
      <c r="D29" s="6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64"/>
      <c r="B30" s="12">
        <v>42</v>
      </c>
      <c r="C30" s="62" t="s">
        <v>32</v>
      </c>
      <c r="D30" s="62"/>
      <c r="E30" s="15">
        <f>VLOOKUP(C30,RA!B34:D62,3,0)</f>
        <v>114777.9108</v>
      </c>
      <c r="F30" s="25">
        <f>VLOOKUP(C30,RA!B34:I66,8,0)</f>
        <v>12317.7624</v>
      </c>
      <c r="G30" s="16">
        <f t="shared" si="0"/>
        <v>102460.14840000001</v>
      </c>
      <c r="H30" s="27">
        <f>RA!J34</f>
        <v>0</v>
      </c>
      <c r="I30" s="20">
        <f>VLOOKUP(B30,RMS!B:D,3,FALSE)</f>
        <v>114777.91</v>
      </c>
      <c r="J30" s="21">
        <f>VLOOKUP(B30,RMS!B:E,4,FALSE)</f>
        <v>102460.1385</v>
      </c>
      <c r="K30" s="22">
        <f t="shared" si="1"/>
        <v>7.9999999434221536E-4</v>
      </c>
      <c r="L30" s="22">
        <f t="shared" si="2"/>
        <v>9.9000000045634806E-3</v>
      </c>
      <c r="M30" s="34"/>
    </row>
    <row r="31" spans="1:13" s="38" customFormat="1" ht="12" thickBot="1" x14ac:dyDescent="0.2">
      <c r="A31" s="64"/>
      <c r="B31" s="12">
        <v>70</v>
      </c>
      <c r="C31" s="65" t="s">
        <v>70</v>
      </c>
      <c r="D31" s="66"/>
      <c r="E31" s="15">
        <f>VLOOKUP(C31,RA!B35:D63,3,0)</f>
        <v>168527.34</v>
      </c>
      <c r="F31" s="25">
        <f>VLOOKUP(C31,RA!B35:I67,8,0)</f>
        <v>12987.95</v>
      </c>
      <c r="G31" s="16">
        <f t="shared" si="0"/>
        <v>155539.38999999998</v>
      </c>
      <c r="H31" s="27">
        <f>RA!J35</f>
        <v>10.731823147978099</v>
      </c>
      <c r="I31" s="20">
        <f>VLOOKUP(B31,RMS!B:D,3,FALSE)</f>
        <v>168527.34</v>
      </c>
      <c r="J31" s="21">
        <f>VLOOKUP(B31,RMS!B:E,4,FALSE)</f>
        <v>155539.39000000001</v>
      </c>
      <c r="K31" s="22">
        <f t="shared" si="1"/>
        <v>0</v>
      </c>
      <c r="L31" s="22">
        <f t="shared" si="2"/>
        <v>0</v>
      </c>
    </row>
    <row r="32" spans="1:13" x14ac:dyDescent="0.15">
      <c r="A32" s="64"/>
      <c r="B32" s="12">
        <v>71</v>
      </c>
      <c r="C32" s="62" t="s">
        <v>36</v>
      </c>
      <c r="D32" s="62"/>
      <c r="E32" s="15">
        <f>VLOOKUP(C32,RA!B34:D63,3,0)</f>
        <v>555118.93999999994</v>
      </c>
      <c r="F32" s="25">
        <f>VLOOKUP(C32,RA!B34:I67,8,0)</f>
        <v>-85892.479999999996</v>
      </c>
      <c r="G32" s="16">
        <f t="shared" si="0"/>
        <v>641011.41999999993</v>
      </c>
      <c r="H32" s="27">
        <f>RA!J35</f>
        <v>10.731823147978099</v>
      </c>
      <c r="I32" s="20">
        <f>VLOOKUP(B32,RMS!B:D,3,FALSE)</f>
        <v>555118.93999999994</v>
      </c>
      <c r="J32" s="21">
        <f>VLOOKUP(B32,RMS!B:E,4,FALSE)</f>
        <v>641011.42000000004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4"/>
      <c r="B33" s="12">
        <v>72</v>
      </c>
      <c r="C33" s="62" t="s">
        <v>37</v>
      </c>
      <c r="D33" s="62"/>
      <c r="E33" s="15">
        <f>VLOOKUP(C33,RA!B34:D64,3,0)</f>
        <v>198137.65</v>
      </c>
      <c r="F33" s="25">
        <f>VLOOKUP(C33,RA!B34:I68,8,0)</f>
        <v>-8655.57</v>
      </c>
      <c r="G33" s="16">
        <f t="shared" si="0"/>
        <v>206793.22</v>
      </c>
      <c r="H33" s="27">
        <f>RA!J34</f>
        <v>0</v>
      </c>
      <c r="I33" s="20">
        <f>VLOOKUP(B33,RMS!B:D,3,FALSE)</f>
        <v>198137.65</v>
      </c>
      <c r="J33" s="21">
        <f>VLOOKUP(B33,RMS!B:E,4,FALSE)</f>
        <v>206793.22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4"/>
      <c r="B34" s="12">
        <v>73</v>
      </c>
      <c r="C34" s="62" t="s">
        <v>38</v>
      </c>
      <c r="D34" s="62"/>
      <c r="E34" s="15">
        <f>VLOOKUP(C34,RA!B35:D65,3,0)</f>
        <v>294748.82</v>
      </c>
      <c r="F34" s="25">
        <f>VLOOKUP(C34,RA!B35:I69,8,0)</f>
        <v>-61395.86</v>
      </c>
      <c r="G34" s="16">
        <f t="shared" si="0"/>
        <v>356144.68</v>
      </c>
      <c r="H34" s="27">
        <f>RA!J35</f>
        <v>10.731823147978099</v>
      </c>
      <c r="I34" s="20">
        <f>VLOOKUP(B34,RMS!B:D,3,FALSE)</f>
        <v>294748.82</v>
      </c>
      <c r="J34" s="21">
        <f>VLOOKUP(B34,RMS!B:E,4,FALSE)</f>
        <v>356144.68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64"/>
      <c r="B35" s="12">
        <v>74</v>
      </c>
      <c r="C35" s="62" t="s">
        <v>72</v>
      </c>
      <c r="D35" s="6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7.7067317386009897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64"/>
      <c r="B36" s="12">
        <v>75</v>
      </c>
      <c r="C36" s="62" t="s">
        <v>33</v>
      </c>
      <c r="D36" s="62"/>
      <c r="E36" s="15">
        <f>VLOOKUP(C36,RA!B8:D66,3,0)</f>
        <v>169658.54740000001</v>
      </c>
      <c r="F36" s="25">
        <f>VLOOKUP(C36,RA!B8:I70,8,0)</f>
        <v>11044.762000000001</v>
      </c>
      <c r="G36" s="16">
        <f t="shared" si="0"/>
        <v>158613.78540000002</v>
      </c>
      <c r="H36" s="27">
        <f>RA!J36</f>
        <v>7.7067317386009897</v>
      </c>
      <c r="I36" s="20">
        <f>VLOOKUP(B36,RMS!B:D,3,FALSE)</f>
        <v>169658.547008547</v>
      </c>
      <c r="J36" s="21">
        <f>VLOOKUP(B36,RMS!B:E,4,FALSE)</f>
        <v>158613.78418803401</v>
      </c>
      <c r="K36" s="22">
        <f t="shared" si="1"/>
        <v>3.9145300979726017E-4</v>
      </c>
      <c r="L36" s="22">
        <f t="shared" si="2"/>
        <v>1.2119660095777363E-3</v>
      </c>
      <c r="M36" s="34"/>
    </row>
    <row r="37" spans="1:13" x14ac:dyDescent="0.15">
      <c r="A37" s="64"/>
      <c r="B37" s="12">
        <v>76</v>
      </c>
      <c r="C37" s="62" t="s">
        <v>34</v>
      </c>
      <c r="D37" s="62"/>
      <c r="E37" s="15">
        <f>VLOOKUP(C37,RA!B8:D67,3,0)</f>
        <v>460086.62910000002</v>
      </c>
      <c r="F37" s="25">
        <f>VLOOKUP(C37,RA!B8:I71,8,0)</f>
        <v>5053.7277000000004</v>
      </c>
      <c r="G37" s="16">
        <f t="shared" si="0"/>
        <v>455032.90140000003</v>
      </c>
      <c r="H37" s="27">
        <f>RA!J37</f>
        <v>-15.472806602491399</v>
      </c>
      <c r="I37" s="20">
        <f>VLOOKUP(B37,RMS!B:D,3,FALSE)</f>
        <v>460086.62105811998</v>
      </c>
      <c r="J37" s="21">
        <f>VLOOKUP(B37,RMS!B:E,4,FALSE)</f>
        <v>455032.90249316202</v>
      </c>
      <c r="K37" s="22">
        <f t="shared" si="1"/>
        <v>8.0418800353072584E-3</v>
      </c>
      <c r="L37" s="22">
        <f t="shared" si="2"/>
        <v>-1.093161990866065E-3</v>
      </c>
      <c r="M37" s="34"/>
    </row>
    <row r="38" spans="1:13" x14ac:dyDescent="0.15">
      <c r="A38" s="64"/>
      <c r="B38" s="12">
        <v>77</v>
      </c>
      <c r="C38" s="62" t="s">
        <v>39</v>
      </c>
      <c r="D38" s="62"/>
      <c r="E38" s="15">
        <f>VLOOKUP(C38,RA!B9:D68,3,0)</f>
        <v>273011.12</v>
      </c>
      <c r="F38" s="25">
        <f>VLOOKUP(C38,RA!B9:I72,8,0)</f>
        <v>-32503.38</v>
      </c>
      <c r="G38" s="16">
        <f t="shared" si="0"/>
        <v>305514.5</v>
      </c>
      <c r="H38" s="27">
        <f>RA!J38</f>
        <v>-4.3684630356724199</v>
      </c>
      <c r="I38" s="20">
        <f>VLOOKUP(B38,RMS!B:D,3,FALSE)</f>
        <v>273011.12</v>
      </c>
      <c r="J38" s="21">
        <f>VLOOKUP(B38,RMS!B:E,4,FALSE)</f>
        <v>305514.5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64"/>
      <c r="B39" s="12">
        <v>78</v>
      </c>
      <c r="C39" s="62" t="s">
        <v>40</v>
      </c>
      <c r="D39" s="62"/>
      <c r="E39" s="15">
        <f>VLOOKUP(C39,RA!B10:D69,3,0)</f>
        <v>128960.8</v>
      </c>
      <c r="F39" s="25">
        <f>VLOOKUP(C39,RA!B10:I73,8,0)</f>
        <v>16924.009999999998</v>
      </c>
      <c r="G39" s="16">
        <f t="shared" si="0"/>
        <v>112036.79000000001</v>
      </c>
      <c r="H39" s="27">
        <f>RA!J39</f>
        <v>-20.829891702365401</v>
      </c>
      <c r="I39" s="20">
        <f>VLOOKUP(B39,RMS!B:D,3,FALSE)</f>
        <v>128960.8</v>
      </c>
      <c r="J39" s="21">
        <f>VLOOKUP(B39,RMS!B:E,4,FALSE)</f>
        <v>112036.79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64"/>
      <c r="B40" s="12">
        <v>99</v>
      </c>
      <c r="C40" s="62" t="s">
        <v>35</v>
      </c>
      <c r="D40" s="62"/>
      <c r="E40" s="15">
        <f>VLOOKUP(C40,RA!B8:D70,3,0)</f>
        <v>14697.133400000001</v>
      </c>
      <c r="F40" s="25">
        <f>VLOOKUP(C40,RA!B8:I74,8,0)</f>
        <v>1389.7592999999999</v>
      </c>
      <c r="G40" s="16">
        <f t="shared" si="0"/>
        <v>13307.374100000001</v>
      </c>
      <c r="H40" s="27">
        <f>RA!J40</f>
        <v>0</v>
      </c>
      <c r="I40" s="20">
        <f>VLOOKUP(B40,RMS!B:D,3,FALSE)</f>
        <v>14697.1333484608</v>
      </c>
      <c r="J40" s="21">
        <f>VLOOKUP(B40,RMS!B:E,4,FALSE)</f>
        <v>13307.3741320626</v>
      </c>
      <c r="K40" s="22">
        <f t="shared" si="1"/>
        <v>5.1539200285333209E-5</v>
      </c>
      <c r="L40" s="22">
        <f t="shared" si="2"/>
        <v>-3.2062598620541394E-5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40" t="s">
        <v>46</v>
      </c>
      <c r="W1" s="69"/>
    </row>
    <row r="2" spans="1:23" ht="12.75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40"/>
      <c r="W2" s="69"/>
    </row>
    <row r="3" spans="1:23" ht="23.25" thickBot="1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1" t="s">
        <v>47</v>
      </c>
      <c r="W3" s="69"/>
    </row>
    <row r="4" spans="1:23" ht="12.75" thickTop="1" thickBot="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12.75" thickTop="1" thickBot="1" x14ac:dyDescent="0.25">
      <c r="A5" s="42"/>
      <c r="B5" s="43"/>
      <c r="C5" s="44"/>
      <c r="D5" s="45" t="s">
        <v>0</v>
      </c>
      <c r="E5" s="45" t="s">
        <v>59</v>
      </c>
      <c r="F5" s="45" t="s">
        <v>60</v>
      </c>
      <c r="G5" s="45" t="s">
        <v>48</v>
      </c>
      <c r="H5" s="45" t="s">
        <v>49</v>
      </c>
      <c r="I5" s="45" t="s">
        <v>1</v>
      </c>
      <c r="J5" s="45" t="s">
        <v>2</v>
      </c>
      <c r="K5" s="45" t="s">
        <v>50</v>
      </c>
      <c r="L5" s="45" t="s">
        <v>51</v>
      </c>
      <c r="M5" s="45" t="s">
        <v>52</v>
      </c>
      <c r="N5" s="45" t="s">
        <v>53</v>
      </c>
      <c r="O5" s="45" t="s">
        <v>54</v>
      </c>
      <c r="P5" s="45" t="s">
        <v>61</v>
      </c>
      <c r="Q5" s="45" t="s">
        <v>62</v>
      </c>
      <c r="R5" s="45" t="s">
        <v>55</v>
      </c>
      <c r="S5" s="45" t="s">
        <v>56</v>
      </c>
      <c r="T5" s="45" t="s">
        <v>57</v>
      </c>
      <c r="U5" s="46" t="s">
        <v>58</v>
      </c>
    </row>
    <row r="6" spans="1:23" ht="12" thickBot="1" x14ac:dyDescent="0.2">
      <c r="A6" s="47" t="s">
        <v>3</v>
      </c>
      <c r="B6" s="70" t="s">
        <v>4</v>
      </c>
      <c r="C6" s="71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8"/>
    </row>
    <row r="7" spans="1:23" ht="12" thickBot="1" x14ac:dyDescent="0.2">
      <c r="A7" s="72" t="s">
        <v>5</v>
      </c>
      <c r="B7" s="73"/>
      <c r="C7" s="74"/>
      <c r="D7" s="49">
        <v>16647680.7502</v>
      </c>
      <c r="E7" s="49">
        <v>18574835.507300001</v>
      </c>
      <c r="F7" s="50">
        <v>89.624916159593397</v>
      </c>
      <c r="G7" s="49">
        <v>18156041.498500001</v>
      </c>
      <c r="H7" s="50">
        <v>-8.30776217615837</v>
      </c>
      <c r="I7" s="49">
        <v>605582.38190000004</v>
      </c>
      <c r="J7" s="50">
        <v>3.6376381250146501</v>
      </c>
      <c r="K7" s="49">
        <v>1082147.7631999999</v>
      </c>
      <c r="L7" s="50">
        <v>5.96026266677901</v>
      </c>
      <c r="M7" s="50">
        <v>-0.44038845479914601</v>
      </c>
      <c r="N7" s="49">
        <v>602855963.42709994</v>
      </c>
      <c r="O7" s="49">
        <v>5971864681.0963001</v>
      </c>
      <c r="P7" s="49">
        <v>755300</v>
      </c>
      <c r="Q7" s="49">
        <v>1321587</v>
      </c>
      <c r="R7" s="50">
        <v>-42.849014101984999</v>
      </c>
      <c r="S7" s="49">
        <v>22.041150205481301</v>
      </c>
      <c r="T7" s="49">
        <v>25.039216388781099</v>
      </c>
      <c r="U7" s="51">
        <v>-13.602131265156199</v>
      </c>
    </row>
    <row r="8" spans="1:23" ht="12" thickBot="1" x14ac:dyDescent="0.2">
      <c r="A8" s="75">
        <v>42275</v>
      </c>
      <c r="B8" s="65" t="s">
        <v>6</v>
      </c>
      <c r="C8" s="66"/>
      <c r="D8" s="52">
        <v>598530.74049999996</v>
      </c>
      <c r="E8" s="52">
        <v>688118.54790000001</v>
      </c>
      <c r="F8" s="53">
        <v>86.980759685463497</v>
      </c>
      <c r="G8" s="52">
        <v>624478.49250000005</v>
      </c>
      <c r="H8" s="53">
        <v>-4.1551073914687304</v>
      </c>
      <c r="I8" s="52">
        <v>166252.48310000001</v>
      </c>
      <c r="J8" s="53">
        <v>27.776765978822802</v>
      </c>
      <c r="K8" s="52">
        <v>162639.54980000001</v>
      </c>
      <c r="L8" s="53">
        <v>26.044059443728599</v>
      </c>
      <c r="M8" s="53">
        <v>2.2214358711905E-2</v>
      </c>
      <c r="N8" s="52">
        <v>22957071.4582</v>
      </c>
      <c r="O8" s="52">
        <v>214702290.94080001</v>
      </c>
      <c r="P8" s="52">
        <v>22875</v>
      </c>
      <c r="Q8" s="52">
        <v>30729</v>
      </c>
      <c r="R8" s="53">
        <v>-25.5589182856585</v>
      </c>
      <c r="S8" s="52">
        <v>26.165278273224001</v>
      </c>
      <c r="T8" s="52">
        <v>26.0989601028345</v>
      </c>
      <c r="U8" s="54">
        <v>0.253458685579732</v>
      </c>
    </row>
    <row r="9" spans="1:23" ht="12" thickBot="1" x14ac:dyDescent="0.2">
      <c r="A9" s="76"/>
      <c r="B9" s="65" t="s">
        <v>7</v>
      </c>
      <c r="C9" s="66"/>
      <c r="D9" s="52">
        <v>67153.645300000004</v>
      </c>
      <c r="E9" s="52">
        <v>82674.091199999995</v>
      </c>
      <c r="F9" s="53">
        <v>81.226953118294503</v>
      </c>
      <c r="G9" s="52">
        <v>75877.286999999997</v>
      </c>
      <c r="H9" s="53">
        <v>-11.4970395554601</v>
      </c>
      <c r="I9" s="52">
        <v>15784.565500000001</v>
      </c>
      <c r="J9" s="53">
        <v>23.505150657845199</v>
      </c>
      <c r="K9" s="52">
        <v>16653.188699999999</v>
      </c>
      <c r="L9" s="53">
        <v>21.9475278550747</v>
      </c>
      <c r="M9" s="53">
        <v>-5.2159572298607002E-2</v>
      </c>
      <c r="N9" s="52">
        <v>3381063.9125999999</v>
      </c>
      <c r="O9" s="52">
        <v>35364391.785599999</v>
      </c>
      <c r="P9" s="52">
        <v>4013</v>
      </c>
      <c r="Q9" s="52">
        <v>8470</v>
      </c>
      <c r="R9" s="53">
        <v>-52.621015348288097</v>
      </c>
      <c r="S9" s="52">
        <v>16.734025741340599</v>
      </c>
      <c r="T9" s="52">
        <v>17.899443140495901</v>
      </c>
      <c r="U9" s="54">
        <v>-6.9643576337767303</v>
      </c>
    </row>
    <row r="10" spans="1:23" ht="12" thickBot="1" x14ac:dyDescent="0.2">
      <c r="A10" s="76"/>
      <c r="B10" s="65" t="s">
        <v>8</v>
      </c>
      <c r="C10" s="66"/>
      <c r="D10" s="52">
        <v>111017.2409</v>
      </c>
      <c r="E10" s="52">
        <v>136726.78200000001</v>
      </c>
      <c r="F10" s="53">
        <v>81.196411760791705</v>
      </c>
      <c r="G10" s="52">
        <v>122517.7058</v>
      </c>
      <c r="H10" s="53">
        <v>-9.3867778741903294</v>
      </c>
      <c r="I10" s="52">
        <v>32950.387999999999</v>
      </c>
      <c r="J10" s="53">
        <v>29.680424169143599</v>
      </c>
      <c r="K10" s="52">
        <v>30597.854200000002</v>
      </c>
      <c r="L10" s="53">
        <v>24.974230459349702</v>
      </c>
      <c r="M10" s="53">
        <v>7.6885581081042001E-2</v>
      </c>
      <c r="N10" s="52">
        <v>4537222.6298000002</v>
      </c>
      <c r="O10" s="52">
        <v>54720810.756800003</v>
      </c>
      <c r="P10" s="52">
        <v>71491</v>
      </c>
      <c r="Q10" s="52">
        <v>128200</v>
      </c>
      <c r="R10" s="53">
        <v>-44.234789391575703</v>
      </c>
      <c r="S10" s="52">
        <v>1.5528841518512799</v>
      </c>
      <c r="T10" s="52">
        <v>1.9178488946957899</v>
      </c>
      <c r="U10" s="54">
        <v>-23.5023805484402</v>
      </c>
    </row>
    <row r="11" spans="1:23" ht="12" thickBot="1" x14ac:dyDescent="0.2">
      <c r="A11" s="76"/>
      <c r="B11" s="65" t="s">
        <v>9</v>
      </c>
      <c r="C11" s="66"/>
      <c r="D11" s="52">
        <v>41966.526400000002</v>
      </c>
      <c r="E11" s="52">
        <v>51372.655700000003</v>
      </c>
      <c r="F11" s="53">
        <v>81.690397017960706</v>
      </c>
      <c r="G11" s="52">
        <v>44563.488400000002</v>
      </c>
      <c r="H11" s="53">
        <v>-5.82755545681204</v>
      </c>
      <c r="I11" s="52">
        <v>10651.1104</v>
      </c>
      <c r="J11" s="53">
        <v>25.380014296346399</v>
      </c>
      <c r="K11" s="52">
        <v>10582.8523</v>
      </c>
      <c r="L11" s="53">
        <v>23.7478094286712</v>
      </c>
      <c r="M11" s="53">
        <v>6.4498774115929998E-3</v>
      </c>
      <c r="N11" s="52">
        <v>1761007.9123</v>
      </c>
      <c r="O11" s="52">
        <v>17805120.309599999</v>
      </c>
      <c r="P11" s="52">
        <v>2135</v>
      </c>
      <c r="Q11" s="52">
        <v>2881</v>
      </c>
      <c r="R11" s="53">
        <v>-25.893786879555702</v>
      </c>
      <c r="S11" s="52">
        <v>19.656452646369999</v>
      </c>
      <c r="T11" s="52">
        <v>19.236583616799699</v>
      </c>
      <c r="U11" s="54">
        <v>2.1360366345035402</v>
      </c>
    </row>
    <row r="12" spans="1:23" ht="12" thickBot="1" x14ac:dyDescent="0.2">
      <c r="A12" s="76"/>
      <c r="B12" s="65" t="s">
        <v>10</v>
      </c>
      <c r="C12" s="66"/>
      <c r="D12" s="52">
        <v>160576.65059999999</v>
      </c>
      <c r="E12" s="52">
        <v>276542.80229999998</v>
      </c>
      <c r="F12" s="53">
        <v>58.065749411840699</v>
      </c>
      <c r="G12" s="52">
        <v>254629.15789999999</v>
      </c>
      <c r="H12" s="53">
        <v>-36.937053115078498</v>
      </c>
      <c r="I12" s="52">
        <v>35490.0288</v>
      </c>
      <c r="J12" s="53">
        <v>22.101612324949102</v>
      </c>
      <c r="K12" s="52">
        <v>30365.820100000001</v>
      </c>
      <c r="L12" s="53">
        <v>11.9255078053259</v>
      </c>
      <c r="M12" s="53">
        <v>0.16874922801772099</v>
      </c>
      <c r="N12" s="52">
        <v>8075018.0366000002</v>
      </c>
      <c r="O12" s="52">
        <v>63709934.354500003</v>
      </c>
      <c r="P12" s="52">
        <v>1353</v>
      </c>
      <c r="Q12" s="52">
        <v>1877</v>
      </c>
      <c r="R12" s="53">
        <v>-27.916888652104401</v>
      </c>
      <c r="S12" s="52">
        <v>118.681929490022</v>
      </c>
      <c r="T12" s="52">
        <v>103.069913958444</v>
      </c>
      <c r="U12" s="54">
        <v>13.154500941013399</v>
      </c>
    </row>
    <row r="13" spans="1:23" ht="12" thickBot="1" x14ac:dyDescent="0.2">
      <c r="A13" s="76"/>
      <c r="B13" s="65" t="s">
        <v>11</v>
      </c>
      <c r="C13" s="66"/>
      <c r="D13" s="52">
        <v>244058.89069999999</v>
      </c>
      <c r="E13" s="52">
        <v>300001.86050000001</v>
      </c>
      <c r="F13" s="53">
        <v>81.352459045833101</v>
      </c>
      <c r="G13" s="52">
        <v>227300.0215</v>
      </c>
      <c r="H13" s="53">
        <v>7.3730169884739896</v>
      </c>
      <c r="I13" s="52">
        <v>80248.0337</v>
      </c>
      <c r="J13" s="53">
        <v>32.880602493044101</v>
      </c>
      <c r="K13" s="52">
        <v>62505.335899999998</v>
      </c>
      <c r="L13" s="53">
        <v>27.4990453091532</v>
      </c>
      <c r="M13" s="53">
        <v>0.28385893051412298</v>
      </c>
      <c r="N13" s="52">
        <v>11169368.8277</v>
      </c>
      <c r="O13" s="52">
        <v>98569848.181400001</v>
      </c>
      <c r="P13" s="52">
        <v>9037</v>
      </c>
      <c r="Q13" s="52">
        <v>14656</v>
      </c>
      <c r="R13" s="53">
        <v>-38.339246724890799</v>
      </c>
      <c r="S13" s="52">
        <v>27.0066272767511</v>
      </c>
      <c r="T13" s="52">
        <v>25.0021429380459</v>
      </c>
      <c r="U13" s="54">
        <v>7.4221942568551</v>
      </c>
    </row>
    <row r="14" spans="1:23" ht="12" thickBot="1" x14ac:dyDescent="0.2">
      <c r="A14" s="76"/>
      <c r="B14" s="65" t="s">
        <v>12</v>
      </c>
      <c r="C14" s="66"/>
      <c r="D14" s="52">
        <v>140053.1109</v>
      </c>
      <c r="E14" s="52">
        <v>129187.6354</v>
      </c>
      <c r="F14" s="53">
        <v>108.410615664849</v>
      </c>
      <c r="G14" s="52">
        <v>132464.6373</v>
      </c>
      <c r="H14" s="53">
        <v>5.7286788041505599</v>
      </c>
      <c r="I14" s="52">
        <v>30031.929499999998</v>
      </c>
      <c r="J14" s="53">
        <v>21.443243428875501</v>
      </c>
      <c r="K14" s="52">
        <v>26531.9715</v>
      </c>
      <c r="L14" s="53">
        <v>20.0294750665505</v>
      </c>
      <c r="M14" s="53">
        <v>0.13191473539763199</v>
      </c>
      <c r="N14" s="52">
        <v>4798916.7755000005</v>
      </c>
      <c r="O14" s="52">
        <v>50493275.9384</v>
      </c>
      <c r="P14" s="52">
        <v>2021</v>
      </c>
      <c r="Q14" s="52">
        <v>2978</v>
      </c>
      <c r="R14" s="53">
        <v>-32.135661517797203</v>
      </c>
      <c r="S14" s="52">
        <v>69.298916823354801</v>
      </c>
      <c r="T14" s="52">
        <v>71.611369946272703</v>
      </c>
      <c r="U14" s="54">
        <v>-3.3369253502366001</v>
      </c>
    </row>
    <row r="15" spans="1:23" ht="12" thickBot="1" x14ac:dyDescent="0.2">
      <c r="A15" s="76"/>
      <c r="B15" s="65" t="s">
        <v>13</v>
      </c>
      <c r="C15" s="66"/>
      <c r="D15" s="52">
        <v>74114.262300000002</v>
      </c>
      <c r="E15" s="52">
        <v>106224.3244</v>
      </c>
      <c r="F15" s="53">
        <v>69.7714602739333</v>
      </c>
      <c r="G15" s="52">
        <v>65778.122600000002</v>
      </c>
      <c r="H15" s="53">
        <v>12.673118919328999</v>
      </c>
      <c r="I15" s="52">
        <v>14181.2073</v>
      </c>
      <c r="J15" s="53">
        <v>19.134248739597901</v>
      </c>
      <c r="K15" s="52">
        <v>12166.415800000001</v>
      </c>
      <c r="L15" s="53">
        <v>18.496143275454301</v>
      </c>
      <c r="M15" s="53">
        <v>0.16560271596175399</v>
      </c>
      <c r="N15" s="52">
        <v>3733369.9219</v>
      </c>
      <c r="O15" s="52">
        <v>39088717.799999997</v>
      </c>
      <c r="P15" s="52">
        <v>2111</v>
      </c>
      <c r="Q15" s="52">
        <v>3001</v>
      </c>
      <c r="R15" s="53">
        <v>-29.656781072975701</v>
      </c>
      <c r="S15" s="52">
        <v>35.1086036475604</v>
      </c>
      <c r="T15" s="52">
        <v>39.968540086637802</v>
      </c>
      <c r="U15" s="54">
        <v>-13.8425796931832</v>
      </c>
    </row>
    <row r="16" spans="1:23" ht="12" thickBot="1" x14ac:dyDescent="0.2">
      <c r="A16" s="76"/>
      <c r="B16" s="65" t="s">
        <v>14</v>
      </c>
      <c r="C16" s="66"/>
      <c r="D16" s="52">
        <v>1112131.0208000001</v>
      </c>
      <c r="E16" s="52">
        <v>977166.42709999997</v>
      </c>
      <c r="F16" s="53">
        <v>113.81183286255001</v>
      </c>
      <c r="G16" s="52">
        <v>866020.40850000002</v>
      </c>
      <c r="H16" s="53">
        <v>28.418569572312801</v>
      </c>
      <c r="I16" s="52">
        <v>2913.2937999999999</v>
      </c>
      <c r="J16" s="53">
        <v>0.261955987695079</v>
      </c>
      <c r="K16" s="52">
        <v>60644.543100000003</v>
      </c>
      <c r="L16" s="53">
        <v>7.0026690485320104</v>
      </c>
      <c r="M16" s="53">
        <v>-0.95196115510020196</v>
      </c>
      <c r="N16" s="52">
        <v>32516906.3433</v>
      </c>
      <c r="O16" s="52">
        <v>300966715.56279999</v>
      </c>
      <c r="P16" s="52">
        <v>42849</v>
      </c>
      <c r="Q16" s="52">
        <v>103171</v>
      </c>
      <c r="R16" s="53">
        <v>-58.467980343313499</v>
      </c>
      <c r="S16" s="52">
        <v>25.954655203155301</v>
      </c>
      <c r="T16" s="52">
        <v>27.150275619117799</v>
      </c>
      <c r="U16" s="54">
        <v>-4.6065740677501203</v>
      </c>
    </row>
    <row r="17" spans="1:21" ht="12" thickBot="1" x14ac:dyDescent="0.2">
      <c r="A17" s="76"/>
      <c r="B17" s="65" t="s">
        <v>15</v>
      </c>
      <c r="C17" s="66"/>
      <c r="D17" s="52">
        <v>1545776.8387</v>
      </c>
      <c r="E17" s="52">
        <v>604885.57140000002</v>
      </c>
      <c r="F17" s="53">
        <v>255.54863792209801</v>
      </c>
      <c r="G17" s="52">
        <v>492412.52549999999</v>
      </c>
      <c r="H17" s="53">
        <v>213.919073673117</v>
      </c>
      <c r="I17" s="52">
        <v>-619046.61640000006</v>
      </c>
      <c r="J17" s="53">
        <v>-40.047605896373703</v>
      </c>
      <c r="K17" s="52">
        <v>55820.626400000001</v>
      </c>
      <c r="L17" s="53">
        <v>11.336150790095999</v>
      </c>
      <c r="M17" s="53">
        <v>-12.0899260062764</v>
      </c>
      <c r="N17" s="52">
        <v>45933233.431599997</v>
      </c>
      <c r="O17" s="52">
        <v>298163708.22920001</v>
      </c>
      <c r="P17" s="52">
        <v>28108</v>
      </c>
      <c r="Q17" s="52">
        <v>86203</v>
      </c>
      <c r="R17" s="53">
        <v>-67.393246174727096</v>
      </c>
      <c r="S17" s="52">
        <v>54.994195200654602</v>
      </c>
      <c r="T17" s="52">
        <v>57.372111870816603</v>
      </c>
      <c r="U17" s="54">
        <v>-4.3239412114056099</v>
      </c>
    </row>
    <row r="18" spans="1:21" ht="12" thickBot="1" x14ac:dyDescent="0.2">
      <c r="A18" s="76"/>
      <c r="B18" s="65" t="s">
        <v>16</v>
      </c>
      <c r="C18" s="66"/>
      <c r="D18" s="52">
        <v>1171887.3991</v>
      </c>
      <c r="E18" s="52">
        <v>2086385.6721000001</v>
      </c>
      <c r="F18" s="53">
        <v>56.168301708114498</v>
      </c>
      <c r="G18" s="52">
        <v>1597848.8295</v>
      </c>
      <c r="H18" s="53">
        <v>-26.658431169192198</v>
      </c>
      <c r="I18" s="52">
        <v>183790.23499999999</v>
      </c>
      <c r="J18" s="53">
        <v>15.683267448830801</v>
      </c>
      <c r="K18" s="52">
        <v>91151.921400000007</v>
      </c>
      <c r="L18" s="53">
        <v>5.7046649042840496</v>
      </c>
      <c r="M18" s="53">
        <v>1.0163067566450701</v>
      </c>
      <c r="N18" s="52">
        <v>45185260.563900001</v>
      </c>
      <c r="O18" s="52">
        <v>630252108.89740002</v>
      </c>
      <c r="P18" s="52">
        <v>54377</v>
      </c>
      <c r="Q18" s="52">
        <v>114833</v>
      </c>
      <c r="R18" s="53">
        <v>-52.646887218830798</v>
      </c>
      <c r="S18" s="52">
        <v>21.551159481030599</v>
      </c>
      <c r="T18" s="52">
        <v>24.2534241594315</v>
      </c>
      <c r="U18" s="54">
        <v>-12.538836626305301</v>
      </c>
    </row>
    <row r="19" spans="1:21" ht="12" thickBot="1" x14ac:dyDescent="0.2">
      <c r="A19" s="76"/>
      <c r="B19" s="65" t="s">
        <v>17</v>
      </c>
      <c r="C19" s="66"/>
      <c r="D19" s="52">
        <v>501087.8419</v>
      </c>
      <c r="E19" s="52">
        <v>555900.30599999998</v>
      </c>
      <c r="F19" s="53">
        <v>90.139875170351104</v>
      </c>
      <c r="G19" s="52">
        <v>522627.91210000002</v>
      </c>
      <c r="H19" s="53">
        <v>-4.1214924999793103</v>
      </c>
      <c r="I19" s="52">
        <v>33217.097000000002</v>
      </c>
      <c r="J19" s="53">
        <v>6.6289967990540504</v>
      </c>
      <c r="K19" s="52">
        <v>42879.2791</v>
      </c>
      <c r="L19" s="53">
        <v>8.2045520545782598</v>
      </c>
      <c r="M19" s="53">
        <v>-0.225334527604033</v>
      </c>
      <c r="N19" s="52">
        <v>19662909.175999999</v>
      </c>
      <c r="O19" s="52">
        <v>193013340.40509999</v>
      </c>
      <c r="P19" s="52">
        <v>8829</v>
      </c>
      <c r="Q19" s="52">
        <v>17283</v>
      </c>
      <c r="R19" s="53">
        <v>-48.915118902968203</v>
      </c>
      <c r="S19" s="52">
        <v>56.7547674595084</v>
      </c>
      <c r="T19" s="52">
        <v>57.083608094659503</v>
      </c>
      <c r="U19" s="54">
        <v>-0.57940618889092699</v>
      </c>
    </row>
    <row r="20" spans="1:21" ht="12" thickBot="1" x14ac:dyDescent="0.2">
      <c r="A20" s="76"/>
      <c r="B20" s="65" t="s">
        <v>18</v>
      </c>
      <c r="C20" s="66"/>
      <c r="D20" s="52">
        <v>940833.77760000003</v>
      </c>
      <c r="E20" s="52">
        <v>1070988.4210000001</v>
      </c>
      <c r="F20" s="53">
        <v>87.847240843325594</v>
      </c>
      <c r="G20" s="52">
        <v>981188.00919999997</v>
      </c>
      <c r="H20" s="53">
        <v>-4.1127929837730397</v>
      </c>
      <c r="I20" s="52">
        <v>70256.306899999996</v>
      </c>
      <c r="J20" s="53">
        <v>7.4674515916317201</v>
      </c>
      <c r="K20" s="52">
        <v>54237.790500000003</v>
      </c>
      <c r="L20" s="53">
        <v>5.5277673586963401</v>
      </c>
      <c r="M20" s="53">
        <v>0.29533866059680303</v>
      </c>
      <c r="N20" s="52">
        <v>35521065.5022</v>
      </c>
      <c r="O20" s="52">
        <v>321586068.26340002</v>
      </c>
      <c r="P20" s="52">
        <v>34170</v>
      </c>
      <c r="Q20" s="52">
        <v>52881</v>
      </c>
      <c r="R20" s="53">
        <v>-35.383218925511997</v>
      </c>
      <c r="S20" s="52">
        <v>27.5339121334504</v>
      </c>
      <c r="T20" s="52">
        <v>30.4579148427602</v>
      </c>
      <c r="U20" s="54">
        <v>-10.6196413177242</v>
      </c>
    </row>
    <row r="21" spans="1:21" ht="12" thickBot="1" x14ac:dyDescent="0.2">
      <c r="A21" s="76"/>
      <c r="B21" s="65" t="s">
        <v>19</v>
      </c>
      <c r="C21" s="66"/>
      <c r="D21" s="52">
        <v>330275.44199999998</v>
      </c>
      <c r="E21" s="52">
        <v>375401.63040000002</v>
      </c>
      <c r="F21" s="53">
        <v>87.979224183998099</v>
      </c>
      <c r="G21" s="52">
        <v>317311.45010000002</v>
      </c>
      <c r="H21" s="53">
        <v>4.0855733053170296</v>
      </c>
      <c r="I21" s="52">
        <v>34976.6659</v>
      </c>
      <c r="J21" s="53">
        <v>10.590150356985999</v>
      </c>
      <c r="K21" s="52">
        <v>26883.008000000002</v>
      </c>
      <c r="L21" s="53">
        <v>8.4721203699166505</v>
      </c>
      <c r="M21" s="53">
        <v>0.30106965336617098</v>
      </c>
      <c r="N21" s="52">
        <v>11106286.3336</v>
      </c>
      <c r="O21" s="52">
        <v>118243099.3656</v>
      </c>
      <c r="P21" s="52">
        <v>26527</v>
      </c>
      <c r="Q21" s="52">
        <v>34758</v>
      </c>
      <c r="R21" s="53">
        <v>-23.680879222049601</v>
      </c>
      <c r="S21" s="52">
        <v>12.450538771817399</v>
      </c>
      <c r="T21" s="52">
        <v>14.8205077305944</v>
      </c>
      <c r="U21" s="54">
        <v>-19.035071511456099</v>
      </c>
    </row>
    <row r="22" spans="1:21" ht="12" thickBot="1" x14ac:dyDescent="0.2">
      <c r="A22" s="76"/>
      <c r="B22" s="65" t="s">
        <v>20</v>
      </c>
      <c r="C22" s="66"/>
      <c r="D22" s="52">
        <v>1041634.2735</v>
      </c>
      <c r="E22" s="52">
        <v>1346517.2327000001</v>
      </c>
      <c r="F22" s="53">
        <v>77.357663771695101</v>
      </c>
      <c r="G22" s="52">
        <v>1152947.0751</v>
      </c>
      <c r="H22" s="53">
        <v>-9.6546323768023292</v>
      </c>
      <c r="I22" s="52">
        <v>89310.596300000005</v>
      </c>
      <c r="J22" s="53">
        <v>8.5740838768589196</v>
      </c>
      <c r="K22" s="52">
        <v>90069.350600000005</v>
      </c>
      <c r="L22" s="53">
        <v>7.8120975841139897</v>
      </c>
      <c r="M22" s="53">
        <v>-8.4241120308469995E-3</v>
      </c>
      <c r="N22" s="52">
        <v>38866150.4943</v>
      </c>
      <c r="O22" s="52">
        <v>396264931.245</v>
      </c>
      <c r="P22" s="52">
        <v>60374</v>
      </c>
      <c r="Q22" s="52">
        <v>96396</v>
      </c>
      <c r="R22" s="53">
        <v>-37.368770488401999</v>
      </c>
      <c r="S22" s="52">
        <v>17.2530273544903</v>
      </c>
      <c r="T22" s="52">
        <v>17.626553373583999</v>
      </c>
      <c r="U22" s="54">
        <v>-2.1649882737617601</v>
      </c>
    </row>
    <row r="23" spans="1:21" ht="12" thickBot="1" x14ac:dyDescent="0.2">
      <c r="A23" s="76"/>
      <c r="B23" s="65" t="s">
        <v>21</v>
      </c>
      <c r="C23" s="66"/>
      <c r="D23" s="52">
        <v>2340864.12</v>
      </c>
      <c r="E23" s="52">
        <v>2878315.7426</v>
      </c>
      <c r="F23" s="53">
        <v>81.327565470127496</v>
      </c>
      <c r="G23" s="52">
        <v>2584222.7799999998</v>
      </c>
      <c r="H23" s="53">
        <v>-9.4170929024935006</v>
      </c>
      <c r="I23" s="52">
        <v>185458.42730000001</v>
      </c>
      <c r="J23" s="53">
        <v>7.9226481244883198</v>
      </c>
      <c r="K23" s="52">
        <v>179598.71109999999</v>
      </c>
      <c r="L23" s="53">
        <v>6.9498153367412101</v>
      </c>
      <c r="M23" s="53">
        <v>3.2626716328367E-2</v>
      </c>
      <c r="N23" s="52">
        <v>92839491.748199999</v>
      </c>
      <c r="O23" s="52">
        <v>859901112.71529996</v>
      </c>
      <c r="P23" s="52">
        <v>72967</v>
      </c>
      <c r="Q23" s="52">
        <v>116697</v>
      </c>
      <c r="R23" s="53">
        <v>-37.473114133182499</v>
      </c>
      <c r="S23" s="52">
        <v>32.081134211355803</v>
      </c>
      <c r="T23" s="52">
        <v>43.678367113122</v>
      </c>
      <c r="U23" s="54">
        <v>-36.149697281155099</v>
      </c>
    </row>
    <row r="24" spans="1:21" ht="12" thickBot="1" x14ac:dyDescent="0.2">
      <c r="A24" s="76"/>
      <c r="B24" s="65" t="s">
        <v>22</v>
      </c>
      <c r="C24" s="66"/>
      <c r="D24" s="52">
        <v>190773.9399</v>
      </c>
      <c r="E24" s="52">
        <v>291546.16930000001</v>
      </c>
      <c r="F24" s="53">
        <v>65.435241477549397</v>
      </c>
      <c r="G24" s="52">
        <v>240368.30859999999</v>
      </c>
      <c r="H24" s="53">
        <v>-20.632657020743402</v>
      </c>
      <c r="I24" s="52">
        <v>28092.9774</v>
      </c>
      <c r="J24" s="53">
        <v>14.7257940024333</v>
      </c>
      <c r="K24" s="52">
        <v>42047.0334</v>
      </c>
      <c r="L24" s="53">
        <v>17.4927525366795</v>
      </c>
      <c r="M24" s="53">
        <v>-0.33186778879862699</v>
      </c>
      <c r="N24" s="52">
        <v>8160949.8307999996</v>
      </c>
      <c r="O24" s="52">
        <v>80383194.001699999</v>
      </c>
      <c r="P24" s="52">
        <v>17295</v>
      </c>
      <c r="Q24" s="52">
        <v>38070</v>
      </c>
      <c r="R24" s="53">
        <v>-54.570527974783303</v>
      </c>
      <c r="S24" s="52">
        <v>11.030583399826501</v>
      </c>
      <c r="T24" s="52">
        <v>16.0417779222485</v>
      </c>
      <c r="U24" s="54">
        <v>-45.430004386719503</v>
      </c>
    </row>
    <row r="25" spans="1:21" ht="12" thickBot="1" x14ac:dyDescent="0.2">
      <c r="A25" s="76"/>
      <c r="B25" s="65" t="s">
        <v>23</v>
      </c>
      <c r="C25" s="66"/>
      <c r="D25" s="52">
        <v>206070.55410000001</v>
      </c>
      <c r="E25" s="52">
        <v>311372.4546</v>
      </c>
      <c r="F25" s="53">
        <v>66.181369307289998</v>
      </c>
      <c r="G25" s="52">
        <v>277199.49050000001</v>
      </c>
      <c r="H25" s="53">
        <v>-25.659836629461601</v>
      </c>
      <c r="I25" s="52">
        <v>14881.1199</v>
      </c>
      <c r="J25" s="53">
        <v>7.2213713235218604</v>
      </c>
      <c r="K25" s="52">
        <v>18671.976500000001</v>
      </c>
      <c r="L25" s="53">
        <v>6.73593463910065</v>
      </c>
      <c r="M25" s="53">
        <v>-0.203023852349</v>
      </c>
      <c r="N25" s="52">
        <v>8784186.2090000007</v>
      </c>
      <c r="O25" s="52">
        <v>87811373.087099999</v>
      </c>
      <c r="P25" s="52">
        <v>12560</v>
      </c>
      <c r="Q25" s="52">
        <v>32496</v>
      </c>
      <c r="R25" s="53">
        <v>-61.3490891186608</v>
      </c>
      <c r="S25" s="52">
        <v>16.406891250000001</v>
      </c>
      <c r="T25" s="52">
        <v>20.417861798375199</v>
      </c>
      <c r="U25" s="54">
        <v>-24.446864962155399</v>
      </c>
    </row>
    <row r="26" spans="1:21" ht="12" thickBot="1" x14ac:dyDescent="0.2">
      <c r="A26" s="76"/>
      <c r="B26" s="65" t="s">
        <v>24</v>
      </c>
      <c r="C26" s="66"/>
      <c r="D26" s="52">
        <v>410256.19219999999</v>
      </c>
      <c r="E26" s="52">
        <v>533974.83440000005</v>
      </c>
      <c r="F26" s="53">
        <v>76.8306230500514</v>
      </c>
      <c r="G26" s="52">
        <v>444648.1728</v>
      </c>
      <c r="H26" s="53">
        <v>-7.7346501579956604</v>
      </c>
      <c r="I26" s="52">
        <v>83141.017399999997</v>
      </c>
      <c r="J26" s="53">
        <v>20.265633762687699</v>
      </c>
      <c r="K26" s="52">
        <v>103242.0865</v>
      </c>
      <c r="L26" s="53">
        <v>23.218826212614999</v>
      </c>
      <c r="M26" s="53">
        <v>-0.194698400443505</v>
      </c>
      <c r="N26" s="52">
        <v>14193157.1447</v>
      </c>
      <c r="O26" s="52">
        <v>182158728.9614</v>
      </c>
      <c r="P26" s="52">
        <v>29460</v>
      </c>
      <c r="Q26" s="52">
        <v>40089</v>
      </c>
      <c r="R26" s="53">
        <v>-26.513507445932799</v>
      </c>
      <c r="S26" s="52">
        <v>13.9258721045485</v>
      </c>
      <c r="T26" s="52">
        <v>13.560025717777901</v>
      </c>
      <c r="U26" s="54">
        <v>2.6270985689370301</v>
      </c>
    </row>
    <row r="27" spans="1:21" ht="12" thickBot="1" x14ac:dyDescent="0.2">
      <c r="A27" s="76"/>
      <c r="B27" s="65" t="s">
        <v>25</v>
      </c>
      <c r="C27" s="66"/>
      <c r="D27" s="52">
        <v>249300.3787</v>
      </c>
      <c r="E27" s="52">
        <v>277617.0134</v>
      </c>
      <c r="F27" s="53">
        <v>89.800108302728404</v>
      </c>
      <c r="G27" s="52">
        <v>189060.72700000001</v>
      </c>
      <c r="H27" s="53">
        <v>31.862593916715401</v>
      </c>
      <c r="I27" s="52">
        <v>-8583.0730999999996</v>
      </c>
      <c r="J27" s="53">
        <v>-3.4428640440729499</v>
      </c>
      <c r="K27" s="52">
        <v>60176.123</v>
      </c>
      <c r="L27" s="53">
        <v>31.828991644573499</v>
      </c>
      <c r="M27" s="53">
        <v>-1.14263253716096</v>
      </c>
      <c r="N27" s="52">
        <v>9406124.2102000006</v>
      </c>
      <c r="O27" s="52">
        <v>73853261.403300002</v>
      </c>
      <c r="P27" s="52">
        <v>27436</v>
      </c>
      <c r="Q27" s="52">
        <v>56296</v>
      </c>
      <c r="R27" s="53">
        <v>-51.264743498649999</v>
      </c>
      <c r="S27" s="52">
        <v>9.0866153484472996</v>
      </c>
      <c r="T27" s="52">
        <v>12.4483670260765</v>
      </c>
      <c r="U27" s="54">
        <v>-36.996742447160003</v>
      </c>
    </row>
    <row r="28" spans="1:21" ht="12" thickBot="1" x14ac:dyDescent="0.2">
      <c r="A28" s="76"/>
      <c r="B28" s="65" t="s">
        <v>26</v>
      </c>
      <c r="C28" s="66"/>
      <c r="D28" s="52">
        <v>721598.32290000003</v>
      </c>
      <c r="E28" s="52">
        <v>1152051.8992999999</v>
      </c>
      <c r="F28" s="53">
        <v>62.635921466598099</v>
      </c>
      <c r="G28" s="52">
        <v>979466.83620000002</v>
      </c>
      <c r="H28" s="53">
        <v>-26.327436904391998</v>
      </c>
      <c r="I28" s="52">
        <v>28266.836800000001</v>
      </c>
      <c r="J28" s="53">
        <v>3.91725367187657</v>
      </c>
      <c r="K28" s="52">
        <v>29928.060300000001</v>
      </c>
      <c r="L28" s="53">
        <v>3.0555460577012199</v>
      </c>
      <c r="M28" s="53">
        <v>-5.5507222430984E-2</v>
      </c>
      <c r="N28" s="52">
        <v>30728866.291000001</v>
      </c>
      <c r="O28" s="52">
        <v>259447420.87630001</v>
      </c>
      <c r="P28" s="52">
        <v>31408</v>
      </c>
      <c r="Q28" s="52">
        <v>55584</v>
      </c>
      <c r="R28" s="53">
        <v>-43.494530800230301</v>
      </c>
      <c r="S28" s="52">
        <v>22.974984809602699</v>
      </c>
      <c r="T28" s="52">
        <v>33.155426917818097</v>
      </c>
      <c r="U28" s="54">
        <v>-44.310985154429297</v>
      </c>
    </row>
    <row r="29" spans="1:21" ht="12" thickBot="1" x14ac:dyDescent="0.2">
      <c r="A29" s="76"/>
      <c r="B29" s="65" t="s">
        <v>27</v>
      </c>
      <c r="C29" s="66"/>
      <c r="D29" s="52">
        <v>513521.41570000001</v>
      </c>
      <c r="E29" s="52">
        <v>688076.97270000004</v>
      </c>
      <c r="F29" s="53">
        <v>74.6313909743197</v>
      </c>
      <c r="G29" s="52">
        <v>719699.51069999998</v>
      </c>
      <c r="H29" s="53">
        <v>-28.647802580755599</v>
      </c>
      <c r="I29" s="52">
        <v>69248.532399999996</v>
      </c>
      <c r="J29" s="53">
        <v>13.485033005995399</v>
      </c>
      <c r="K29" s="52">
        <v>57061.874600000003</v>
      </c>
      <c r="L29" s="53">
        <v>7.9285693197845903</v>
      </c>
      <c r="M29" s="53">
        <v>0.21356918056807001</v>
      </c>
      <c r="N29" s="52">
        <v>19930517.333900001</v>
      </c>
      <c r="O29" s="52">
        <v>189696543.38839999</v>
      </c>
      <c r="P29" s="52">
        <v>81554</v>
      </c>
      <c r="Q29" s="52">
        <v>105832</v>
      </c>
      <c r="R29" s="53">
        <v>-22.940131529216099</v>
      </c>
      <c r="S29" s="52">
        <v>6.2967042168379201</v>
      </c>
      <c r="T29" s="52">
        <v>7.0401577056088902</v>
      </c>
      <c r="U29" s="54">
        <v>-11.8070257577434</v>
      </c>
    </row>
    <row r="30" spans="1:21" ht="12" thickBot="1" x14ac:dyDescent="0.2">
      <c r="A30" s="76"/>
      <c r="B30" s="65" t="s">
        <v>28</v>
      </c>
      <c r="C30" s="66"/>
      <c r="D30" s="52">
        <v>839088.22129999998</v>
      </c>
      <c r="E30" s="52">
        <v>1325389.8762000001</v>
      </c>
      <c r="F30" s="53">
        <v>63.308784559735301</v>
      </c>
      <c r="G30" s="52">
        <v>962329.66760000004</v>
      </c>
      <c r="H30" s="53">
        <v>-12.806572471921999</v>
      </c>
      <c r="I30" s="52">
        <v>99020.415900000007</v>
      </c>
      <c r="J30" s="53">
        <v>11.8009541054679</v>
      </c>
      <c r="K30" s="52">
        <v>99724.517800000001</v>
      </c>
      <c r="L30" s="53">
        <v>10.362822757892101</v>
      </c>
      <c r="M30" s="53">
        <v>-7.0604693362580004E-3</v>
      </c>
      <c r="N30" s="52">
        <v>34043315.395999998</v>
      </c>
      <c r="O30" s="52">
        <v>347691323.13819999</v>
      </c>
      <c r="P30" s="52">
        <v>60751</v>
      </c>
      <c r="Q30" s="52">
        <v>110184</v>
      </c>
      <c r="R30" s="53">
        <v>-44.864045596456798</v>
      </c>
      <c r="S30" s="52">
        <v>13.8119244341657</v>
      </c>
      <c r="T30" s="52">
        <v>18.399621595694502</v>
      </c>
      <c r="U30" s="54">
        <v>-33.215481183639298</v>
      </c>
    </row>
    <row r="31" spans="1:21" ht="12" thickBot="1" x14ac:dyDescent="0.2">
      <c r="A31" s="76"/>
      <c r="B31" s="65" t="s">
        <v>29</v>
      </c>
      <c r="C31" s="66"/>
      <c r="D31" s="52">
        <v>643958.04</v>
      </c>
      <c r="E31" s="52">
        <v>1013041.7977999999</v>
      </c>
      <c r="F31" s="53">
        <v>63.566778922495502</v>
      </c>
      <c r="G31" s="52">
        <v>987108.05229999998</v>
      </c>
      <c r="H31" s="53">
        <v>-34.7631661498908</v>
      </c>
      <c r="I31" s="52">
        <v>35406.134700000002</v>
      </c>
      <c r="J31" s="53">
        <v>5.4982052402047801</v>
      </c>
      <c r="K31" s="52">
        <v>-18380.421999999999</v>
      </c>
      <c r="L31" s="53">
        <v>-1.8620476205389001</v>
      </c>
      <c r="M31" s="53">
        <v>-2.92629607198355</v>
      </c>
      <c r="N31" s="52">
        <v>33520670.190499999</v>
      </c>
      <c r="O31" s="52">
        <v>327735682.23110002</v>
      </c>
      <c r="P31" s="52">
        <v>24026</v>
      </c>
      <c r="Q31" s="52">
        <v>27464</v>
      </c>
      <c r="R31" s="53">
        <v>-12.5182056510341</v>
      </c>
      <c r="S31" s="52">
        <v>26.802548905352499</v>
      </c>
      <c r="T31" s="52">
        <v>29.636014571803099</v>
      </c>
      <c r="U31" s="54">
        <v>-10.571627633089401</v>
      </c>
    </row>
    <row r="32" spans="1:21" ht="12" thickBot="1" x14ac:dyDescent="0.2">
      <c r="A32" s="76"/>
      <c r="B32" s="65" t="s">
        <v>30</v>
      </c>
      <c r="C32" s="66"/>
      <c r="D32" s="52">
        <v>73427.013500000001</v>
      </c>
      <c r="E32" s="52">
        <v>132803.97</v>
      </c>
      <c r="F32" s="53">
        <v>55.289772963865502</v>
      </c>
      <c r="G32" s="52">
        <v>100956.1672</v>
      </c>
      <c r="H32" s="53">
        <v>-27.2684219929459</v>
      </c>
      <c r="I32" s="52">
        <v>18371.987000000001</v>
      </c>
      <c r="J32" s="53">
        <v>25.0207466220862</v>
      </c>
      <c r="K32" s="52">
        <v>27316.8963</v>
      </c>
      <c r="L32" s="53">
        <v>27.058174906624199</v>
      </c>
      <c r="M32" s="53">
        <v>-0.32744969273833602</v>
      </c>
      <c r="N32" s="52">
        <v>2926724.1398999998</v>
      </c>
      <c r="O32" s="52">
        <v>35149215.192900002</v>
      </c>
      <c r="P32" s="52">
        <v>16421</v>
      </c>
      <c r="Q32" s="52">
        <v>20308</v>
      </c>
      <c r="R32" s="53">
        <v>-19.140240299389401</v>
      </c>
      <c r="S32" s="52">
        <v>4.4715311795871102</v>
      </c>
      <c r="T32" s="52">
        <v>5.4580214102816598</v>
      </c>
      <c r="U32" s="54">
        <v>-22.061575578360099</v>
      </c>
    </row>
    <row r="33" spans="1:21" ht="12" thickBot="1" x14ac:dyDescent="0.2">
      <c r="A33" s="76"/>
      <c r="B33" s="65" t="s">
        <v>31</v>
      </c>
      <c r="C33" s="66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2">
        <v>28.4955</v>
      </c>
      <c r="O33" s="52">
        <v>214.23429999999999</v>
      </c>
      <c r="P33" s="55"/>
      <c r="Q33" s="55"/>
      <c r="R33" s="55"/>
      <c r="S33" s="55"/>
      <c r="T33" s="55"/>
      <c r="U33" s="56"/>
    </row>
    <row r="34" spans="1:21" ht="12" thickBot="1" x14ac:dyDescent="0.2">
      <c r="A34" s="76"/>
      <c r="B34" s="65" t="s">
        <v>71</v>
      </c>
      <c r="C34" s="66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2">
        <v>1</v>
      </c>
      <c r="P34" s="55"/>
      <c r="Q34" s="55"/>
      <c r="R34" s="55"/>
      <c r="S34" s="55"/>
      <c r="T34" s="55"/>
      <c r="U34" s="56"/>
    </row>
    <row r="35" spans="1:21" ht="12" thickBot="1" x14ac:dyDescent="0.2">
      <c r="A35" s="76"/>
      <c r="B35" s="65" t="s">
        <v>32</v>
      </c>
      <c r="C35" s="66"/>
      <c r="D35" s="52">
        <v>114777.9108</v>
      </c>
      <c r="E35" s="52">
        <v>186351.2885</v>
      </c>
      <c r="F35" s="53">
        <v>61.592228164282297</v>
      </c>
      <c r="G35" s="52">
        <v>155589.80590000001</v>
      </c>
      <c r="H35" s="53">
        <v>-26.230442839057499</v>
      </c>
      <c r="I35" s="52">
        <v>12317.7624</v>
      </c>
      <c r="J35" s="53">
        <v>10.731823147978099</v>
      </c>
      <c r="K35" s="52">
        <v>16143.7709</v>
      </c>
      <c r="L35" s="53">
        <v>10.3758538720563</v>
      </c>
      <c r="M35" s="53">
        <v>-0.23699596108614299</v>
      </c>
      <c r="N35" s="52">
        <v>5367627.4288999997</v>
      </c>
      <c r="O35" s="52">
        <v>51659517.5273</v>
      </c>
      <c r="P35" s="52">
        <v>7733</v>
      </c>
      <c r="Q35" s="52">
        <v>16722</v>
      </c>
      <c r="R35" s="53">
        <v>-53.755531634971902</v>
      </c>
      <c r="S35" s="52">
        <v>14.8426109918531</v>
      </c>
      <c r="T35" s="52">
        <v>16.376760554957499</v>
      </c>
      <c r="U35" s="54">
        <v>-10.336116495584999</v>
      </c>
    </row>
    <row r="36" spans="1:21" ht="12" thickBot="1" x14ac:dyDescent="0.2">
      <c r="A36" s="76"/>
      <c r="B36" s="65" t="s">
        <v>70</v>
      </c>
      <c r="C36" s="66"/>
      <c r="D36" s="52">
        <v>168527.34</v>
      </c>
      <c r="E36" s="55"/>
      <c r="F36" s="55"/>
      <c r="G36" s="52">
        <v>3835.9</v>
      </c>
      <c r="H36" s="53">
        <v>4293.4237076044701</v>
      </c>
      <c r="I36" s="52">
        <v>12987.95</v>
      </c>
      <c r="J36" s="53">
        <v>7.7067317386009897</v>
      </c>
      <c r="K36" s="52">
        <v>-322.19</v>
      </c>
      <c r="L36" s="53">
        <v>-8.3993326207669607</v>
      </c>
      <c r="M36" s="53">
        <v>-41.311462180700801</v>
      </c>
      <c r="N36" s="52">
        <v>2935712.66</v>
      </c>
      <c r="O36" s="52">
        <v>19047341.199999999</v>
      </c>
      <c r="P36" s="52">
        <v>287</v>
      </c>
      <c r="Q36" s="52">
        <v>78</v>
      </c>
      <c r="R36" s="53">
        <v>267.94871794871801</v>
      </c>
      <c r="S36" s="52">
        <v>587.20327526132405</v>
      </c>
      <c r="T36" s="52">
        <v>1167.18333333333</v>
      </c>
      <c r="U36" s="54">
        <v>-98.769894942070906</v>
      </c>
    </row>
    <row r="37" spans="1:21" ht="12" thickBot="1" x14ac:dyDescent="0.2">
      <c r="A37" s="76"/>
      <c r="B37" s="65" t="s">
        <v>36</v>
      </c>
      <c r="C37" s="66"/>
      <c r="D37" s="52">
        <v>555118.93999999994</v>
      </c>
      <c r="E37" s="52">
        <v>227674.5068</v>
      </c>
      <c r="F37" s="53">
        <v>243.821299012472</v>
      </c>
      <c r="G37" s="52">
        <v>866152.48</v>
      </c>
      <c r="H37" s="53">
        <v>-35.909790387022902</v>
      </c>
      <c r="I37" s="52">
        <v>-85892.479999999996</v>
      </c>
      <c r="J37" s="53">
        <v>-15.472806602491399</v>
      </c>
      <c r="K37" s="52">
        <v>-121926.33</v>
      </c>
      <c r="L37" s="53">
        <v>-14.0767743342373</v>
      </c>
      <c r="M37" s="53">
        <v>-0.29553788750961302</v>
      </c>
      <c r="N37" s="52">
        <v>12771848.66</v>
      </c>
      <c r="O37" s="52">
        <v>130024562.51000001</v>
      </c>
      <c r="P37" s="52">
        <v>229</v>
      </c>
      <c r="Q37" s="52">
        <v>202</v>
      </c>
      <c r="R37" s="53">
        <v>13.3663366336634</v>
      </c>
      <c r="S37" s="52">
        <v>2424.1001746724901</v>
      </c>
      <c r="T37" s="52">
        <v>2555.8650495049501</v>
      </c>
      <c r="U37" s="54">
        <v>-5.4356200378667996</v>
      </c>
    </row>
    <row r="38" spans="1:21" ht="12" thickBot="1" x14ac:dyDescent="0.2">
      <c r="A38" s="76"/>
      <c r="B38" s="65" t="s">
        <v>37</v>
      </c>
      <c r="C38" s="66"/>
      <c r="D38" s="52">
        <v>198137.65</v>
      </c>
      <c r="E38" s="52">
        <v>185933.66899999999</v>
      </c>
      <c r="F38" s="53">
        <v>106.56362081469</v>
      </c>
      <c r="G38" s="52">
        <v>603091.46</v>
      </c>
      <c r="H38" s="53">
        <v>-67.146334653785402</v>
      </c>
      <c r="I38" s="52">
        <v>-8655.57</v>
      </c>
      <c r="J38" s="53">
        <v>-4.3684630356724199</v>
      </c>
      <c r="K38" s="52">
        <v>-68140.490000000005</v>
      </c>
      <c r="L38" s="53">
        <v>-11.298533393260101</v>
      </c>
      <c r="M38" s="53">
        <v>-0.87297464400388103</v>
      </c>
      <c r="N38" s="52">
        <v>5288515.96</v>
      </c>
      <c r="O38" s="52">
        <v>124610736.66</v>
      </c>
      <c r="P38" s="52">
        <v>71</v>
      </c>
      <c r="Q38" s="52">
        <v>21</v>
      </c>
      <c r="R38" s="53">
        <v>238.09523809523799</v>
      </c>
      <c r="S38" s="52">
        <v>2790.6711267605601</v>
      </c>
      <c r="T38" s="52">
        <v>2394.66857142857</v>
      </c>
      <c r="U38" s="54">
        <v>14.1902265564225</v>
      </c>
    </row>
    <row r="39" spans="1:21" ht="12" thickBot="1" x14ac:dyDescent="0.2">
      <c r="A39" s="76"/>
      <c r="B39" s="65" t="s">
        <v>38</v>
      </c>
      <c r="C39" s="66"/>
      <c r="D39" s="52">
        <v>294748.82</v>
      </c>
      <c r="E39" s="52">
        <v>147085.01029999999</v>
      </c>
      <c r="F39" s="53">
        <v>200.39351351903201</v>
      </c>
      <c r="G39" s="52">
        <v>454950.64</v>
      </c>
      <c r="H39" s="53">
        <v>-35.213011240076497</v>
      </c>
      <c r="I39" s="52">
        <v>-61395.86</v>
      </c>
      <c r="J39" s="53">
        <v>-20.829891702365401</v>
      </c>
      <c r="K39" s="52">
        <v>-97096.67</v>
      </c>
      <c r="L39" s="53">
        <v>-21.342242754071101</v>
      </c>
      <c r="M39" s="53">
        <v>-0.36768315535434898</v>
      </c>
      <c r="N39" s="52">
        <v>7933090.2599999998</v>
      </c>
      <c r="O39" s="52">
        <v>89190118.590000004</v>
      </c>
      <c r="P39" s="52">
        <v>154</v>
      </c>
      <c r="Q39" s="52">
        <v>145</v>
      </c>
      <c r="R39" s="53">
        <v>6.2068965517241299</v>
      </c>
      <c r="S39" s="52">
        <v>1913.9533766233801</v>
      </c>
      <c r="T39" s="52">
        <v>2162.33565517241</v>
      </c>
      <c r="U39" s="54">
        <v>-12.9774466600245</v>
      </c>
    </row>
    <row r="40" spans="1:21" ht="12" thickBot="1" x14ac:dyDescent="0.2">
      <c r="A40" s="76"/>
      <c r="B40" s="65" t="s">
        <v>73</v>
      </c>
      <c r="C40" s="66"/>
      <c r="D40" s="55"/>
      <c r="E40" s="55"/>
      <c r="F40" s="55"/>
      <c r="G40" s="52">
        <v>2.72</v>
      </c>
      <c r="H40" s="55"/>
      <c r="I40" s="55"/>
      <c r="J40" s="55"/>
      <c r="K40" s="52">
        <v>0.05</v>
      </c>
      <c r="L40" s="53">
        <v>1.8382352941176501</v>
      </c>
      <c r="M40" s="55"/>
      <c r="N40" s="52">
        <v>81.36</v>
      </c>
      <c r="O40" s="52">
        <v>4178.0200000000004</v>
      </c>
      <c r="P40" s="55"/>
      <c r="Q40" s="55"/>
      <c r="R40" s="55"/>
      <c r="S40" s="55"/>
      <c r="T40" s="55"/>
      <c r="U40" s="56"/>
    </row>
    <row r="41" spans="1:21" ht="12" thickBot="1" x14ac:dyDescent="0.2">
      <c r="A41" s="76"/>
      <c r="B41" s="65" t="s">
        <v>33</v>
      </c>
      <c r="C41" s="66"/>
      <c r="D41" s="52">
        <v>169658.54740000001</v>
      </c>
      <c r="E41" s="52">
        <v>77796.428499999995</v>
      </c>
      <c r="F41" s="53">
        <v>218.080123562485</v>
      </c>
      <c r="G41" s="52">
        <v>195148.71789999999</v>
      </c>
      <c r="H41" s="53">
        <v>-13.061920556947699</v>
      </c>
      <c r="I41" s="52">
        <v>11044.762000000001</v>
      </c>
      <c r="J41" s="53">
        <v>6.5099944383939699</v>
      </c>
      <c r="K41" s="52">
        <v>9984.7008000000005</v>
      </c>
      <c r="L41" s="53">
        <v>5.1164572882904897</v>
      </c>
      <c r="M41" s="53">
        <v>0.106168549387078</v>
      </c>
      <c r="N41" s="52">
        <v>5239465.8223999999</v>
      </c>
      <c r="O41" s="52">
        <v>55000541.690899998</v>
      </c>
      <c r="P41" s="52">
        <v>333</v>
      </c>
      <c r="Q41" s="52">
        <v>392</v>
      </c>
      <c r="R41" s="53">
        <v>-15.0510204081633</v>
      </c>
      <c r="S41" s="52">
        <v>509.48512732732701</v>
      </c>
      <c r="T41" s="52">
        <v>668.38045255101997</v>
      </c>
      <c r="U41" s="54">
        <v>-31.187431526653398</v>
      </c>
    </row>
    <row r="42" spans="1:21" ht="12" thickBot="1" x14ac:dyDescent="0.2">
      <c r="A42" s="76"/>
      <c r="B42" s="65" t="s">
        <v>34</v>
      </c>
      <c r="C42" s="66"/>
      <c r="D42" s="52">
        <v>460086.62910000002</v>
      </c>
      <c r="E42" s="52">
        <v>243445.96119999999</v>
      </c>
      <c r="F42" s="53">
        <v>188.989222426254</v>
      </c>
      <c r="G42" s="52">
        <v>390367.96350000001</v>
      </c>
      <c r="H42" s="53">
        <v>17.859730336196002</v>
      </c>
      <c r="I42" s="52">
        <v>5053.7277000000004</v>
      </c>
      <c r="J42" s="53">
        <v>1.0984295957232799</v>
      </c>
      <c r="K42" s="52">
        <v>24475.794600000001</v>
      </c>
      <c r="L42" s="53">
        <v>6.2699291152256702</v>
      </c>
      <c r="M42" s="53">
        <v>-0.79352140420397199</v>
      </c>
      <c r="N42" s="52">
        <v>10473073.018300001</v>
      </c>
      <c r="O42" s="52">
        <v>136470099.15369999</v>
      </c>
      <c r="P42" s="52">
        <v>2033</v>
      </c>
      <c r="Q42" s="52">
        <v>2400</v>
      </c>
      <c r="R42" s="53">
        <v>-15.2916666666667</v>
      </c>
      <c r="S42" s="52">
        <v>226.30921254303999</v>
      </c>
      <c r="T42" s="52">
        <v>215.22080762499999</v>
      </c>
      <c r="U42" s="54">
        <v>4.8996701430928402</v>
      </c>
    </row>
    <row r="43" spans="1:21" ht="12" thickBot="1" x14ac:dyDescent="0.2">
      <c r="A43" s="76"/>
      <c r="B43" s="65" t="s">
        <v>39</v>
      </c>
      <c r="C43" s="66"/>
      <c r="D43" s="52">
        <v>273011.12</v>
      </c>
      <c r="E43" s="52">
        <v>94883.366899999994</v>
      </c>
      <c r="F43" s="53">
        <v>287.73338143421199</v>
      </c>
      <c r="G43" s="52">
        <v>379100.95</v>
      </c>
      <c r="H43" s="53">
        <v>-27.984585636095101</v>
      </c>
      <c r="I43" s="52">
        <v>-32503.38</v>
      </c>
      <c r="J43" s="53">
        <v>-11.905515057408699</v>
      </c>
      <c r="K43" s="52">
        <v>-71628.179999999993</v>
      </c>
      <c r="L43" s="53">
        <v>-18.894223293294299</v>
      </c>
      <c r="M43" s="53">
        <v>-0.54622077511951295</v>
      </c>
      <c r="N43" s="52">
        <v>6012702.7199999997</v>
      </c>
      <c r="O43" s="52">
        <v>58387699.039999999</v>
      </c>
      <c r="P43" s="52">
        <v>192</v>
      </c>
      <c r="Q43" s="52">
        <v>174</v>
      </c>
      <c r="R43" s="53">
        <v>10.3448275862069</v>
      </c>
      <c r="S43" s="52">
        <v>1421.9329166666701</v>
      </c>
      <c r="T43" s="52">
        <v>1604.1214367816101</v>
      </c>
      <c r="U43" s="54">
        <v>-12.812736661447699</v>
      </c>
    </row>
    <row r="44" spans="1:21" ht="12" thickBot="1" x14ac:dyDescent="0.2">
      <c r="A44" s="76"/>
      <c r="B44" s="65" t="s">
        <v>40</v>
      </c>
      <c r="C44" s="66"/>
      <c r="D44" s="52">
        <v>128960.8</v>
      </c>
      <c r="E44" s="52">
        <v>19380.5857</v>
      </c>
      <c r="F44" s="53">
        <v>665.41229453142898</v>
      </c>
      <c r="G44" s="52">
        <v>111050.49</v>
      </c>
      <c r="H44" s="53">
        <v>16.128078318249699</v>
      </c>
      <c r="I44" s="52">
        <v>16924.009999999998</v>
      </c>
      <c r="J44" s="53">
        <v>13.1233754753382</v>
      </c>
      <c r="K44" s="52">
        <v>13992.26</v>
      </c>
      <c r="L44" s="53">
        <v>12.599908384015199</v>
      </c>
      <c r="M44" s="53">
        <v>0.209526552536903</v>
      </c>
      <c r="N44" s="52">
        <v>2351922.59</v>
      </c>
      <c r="O44" s="52">
        <v>23196343.84</v>
      </c>
      <c r="P44" s="52">
        <v>101</v>
      </c>
      <c r="Q44" s="52">
        <v>75</v>
      </c>
      <c r="R44" s="53">
        <v>34.6666666666667</v>
      </c>
      <c r="S44" s="52">
        <v>1276.8396039603999</v>
      </c>
      <c r="T44" s="52">
        <v>1170.5192</v>
      </c>
      <c r="U44" s="54">
        <v>8.3268410245594104</v>
      </c>
    </row>
    <row r="45" spans="1:21" ht="12" thickBot="1" x14ac:dyDescent="0.2">
      <c r="A45" s="77"/>
      <c r="B45" s="65" t="s">
        <v>35</v>
      </c>
      <c r="C45" s="66"/>
      <c r="D45" s="57">
        <v>14697.133400000001</v>
      </c>
      <c r="E45" s="58"/>
      <c r="F45" s="58"/>
      <c r="G45" s="57">
        <v>33725.535300000003</v>
      </c>
      <c r="H45" s="59">
        <v>-56.421348781378697</v>
      </c>
      <c r="I45" s="57">
        <v>1389.7592999999999</v>
      </c>
      <c r="J45" s="59">
        <v>9.4559888801172605</v>
      </c>
      <c r="K45" s="57">
        <v>3548.6819999999998</v>
      </c>
      <c r="L45" s="59">
        <v>10.522240695168399</v>
      </c>
      <c r="M45" s="59">
        <v>-0.60837310866400496</v>
      </c>
      <c r="N45" s="57">
        <v>743040.63829999999</v>
      </c>
      <c r="O45" s="57">
        <v>7501110.5987999998</v>
      </c>
      <c r="P45" s="57">
        <v>19</v>
      </c>
      <c r="Q45" s="57">
        <v>41</v>
      </c>
      <c r="R45" s="59">
        <v>-53.658536585365901</v>
      </c>
      <c r="S45" s="57">
        <v>773.53333684210497</v>
      </c>
      <c r="T45" s="57">
        <v>1314.2610756097599</v>
      </c>
      <c r="U45" s="60">
        <v>-69.903611520498103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62500</v>
      </c>
      <c r="D2" s="32">
        <v>598531.53387179505</v>
      </c>
      <c r="E2" s="32">
        <v>432278.27224358998</v>
      </c>
      <c r="F2" s="32">
        <v>166253.26162820499</v>
      </c>
      <c r="G2" s="32">
        <v>432278.27224358998</v>
      </c>
      <c r="H2" s="32">
        <v>0.27776859232919998</v>
      </c>
    </row>
    <row r="3" spans="1:8" ht="14.25" x14ac:dyDescent="0.2">
      <c r="A3" s="32">
        <v>2</v>
      </c>
      <c r="B3" s="33">
        <v>13</v>
      </c>
      <c r="C3" s="32">
        <v>7252</v>
      </c>
      <c r="D3" s="32">
        <v>67153.688634883903</v>
      </c>
      <c r="E3" s="32">
        <v>51369.059544693999</v>
      </c>
      <c r="F3" s="32">
        <v>15784.629090189799</v>
      </c>
      <c r="G3" s="32">
        <v>51369.059544693999</v>
      </c>
      <c r="H3" s="32">
        <v>0.23505230183275899</v>
      </c>
    </row>
    <row r="4" spans="1:8" ht="14.25" x14ac:dyDescent="0.2">
      <c r="A4" s="32">
        <v>3</v>
      </c>
      <c r="B4" s="33">
        <v>14</v>
      </c>
      <c r="C4" s="32">
        <v>88873</v>
      </c>
      <c r="D4" s="32">
        <v>111018.959690341</v>
      </c>
      <c r="E4" s="32">
        <v>78066.852694831294</v>
      </c>
      <c r="F4" s="32">
        <v>32952.106995509799</v>
      </c>
      <c r="G4" s="32">
        <v>78066.852694831294</v>
      </c>
      <c r="H4" s="32">
        <v>0.29681513038332602</v>
      </c>
    </row>
    <row r="5" spans="1:8" ht="14.25" x14ac:dyDescent="0.2">
      <c r="A5" s="32">
        <v>4</v>
      </c>
      <c r="B5" s="33">
        <v>15</v>
      </c>
      <c r="C5" s="32">
        <v>2678</v>
      </c>
      <c r="D5" s="32">
        <v>41966.560948717903</v>
      </c>
      <c r="E5" s="32">
        <v>31315.4154752137</v>
      </c>
      <c r="F5" s="32">
        <v>10651.145473504301</v>
      </c>
      <c r="G5" s="32">
        <v>31315.4154752137</v>
      </c>
      <c r="H5" s="32">
        <v>0.25380076977285998</v>
      </c>
    </row>
    <row r="6" spans="1:8" ht="14.25" x14ac:dyDescent="0.2">
      <c r="A6" s="32">
        <v>5</v>
      </c>
      <c r="B6" s="33">
        <v>16</v>
      </c>
      <c r="C6" s="32">
        <v>5210</v>
      </c>
      <c r="D6" s="32">
        <v>160576.653552137</v>
      </c>
      <c r="E6" s="32">
        <v>125086.623442735</v>
      </c>
      <c r="F6" s="32">
        <v>35490.030109401698</v>
      </c>
      <c r="G6" s="32">
        <v>125086.623442735</v>
      </c>
      <c r="H6" s="32">
        <v>0.22101612734057</v>
      </c>
    </row>
    <row r="7" spans="1:8" ht="14.25" x14ac:dyDescent="0.2">
      <c r="A7" s="32">
        <v>6</v>
      </c>
      <c r="B7" s="33">
        <v>17</v>
      </c>
      <c r="C7" s="32">
        <v>15630</v>
      </c>
      <c r="D7" s="32">
        <v>244059.131587179</v>
      </c>
      <c r="E7" s="32">
        <v>163810.85370000001</v>
      </c>
      <c r="F7" s="32">
        <v>80248.277887179502</v>
      </c>
      <c r="G7" s="32">
        <v>163810.85370000001</v>
      </c>
      <c r="H7" s="32">
        <v>0.32880670092245401</v>
      </c>
    </row>
    <row r="8" spans="1:8" ht="14.25" x14ac:dyDescent="0.2">
      <c r="A8" s="32">
        <v>7</v>
      </c>
      <c r="B8" s="33">
        <v>18</v>
      </c>
      <c r="C8" s="32">
        <v>64655</v>
      </c>
      <c r="D8" s="32">
        <v>140053.11907606799</v>
      </c>
      <c r="E8" s="32">
        <v>110021.181404274</v>
      </c>
      <c r="F8" s="32">
        <v>30031.937671794902</v>
      </c>
      <c r="G8" s="32">
        <v>110021.181404274</v>
      </c>
      <c r="H8" s="32">
        <v>0.21443248011837099</v>
      </c>
    </row>
    <row r="9" spans="1:8" ht="14.25" x14ac:dyDescent="0.2">
      <c r="A9" s="32">
        <v>8</v>
      </c>
      <c r="B9" s="33">
        <v>19</v>
      </c>
      <c r="C9" s="32">
        <v>28200</v>
      </c>
      <c r="D9" s="32">
        <v>74114.303483760697</v>
      </c>
      <c r="E9" s="32">
        <v>59933.058994871797</v>
      </c>
      <c r="F9" s="32">
        <v>14181.2444888889</v>
      </c>
      <c r="G9" s="32">
        <v>59933.058994871797</v>
      </c>
      <c r="H9" s="32">
        <v>0.19134288284846601</v>
      </c>
    </row>
    <row r="10" spans="1:8" ht="14.25" x14ac:dyDescent="0.2">
      <c r="A10" s="32">
        <v>9</v>
      </c>
      <c r="B10" s="33">
        <v>21</v>
      </c>
      <c r="C10" s="32">
        <v>238941</v>
      </c>
      <c r="D10" s="32">
        <v>1112130.6881598299</v>
      </c>
      <c r="E10" s="32">
        <v>1109217.72698376</v>
      </c>
      <c r="F10" s="32">
        <v>2912.9611760683802</v>
      </c>
      <c r="G10" s="32">
        <v>1109217.72698376</v>
      </c>
      <c r="H10" s="35">
        <v>2.61926157337522E-3</v>
      </c>
    </row>
    <row r="11" spans="1:8" ht="14.25" x14ac:dyDescent="0.2">
      <c r="A11" s="32">
        <v>10</v>
      </c>
      <c r="B11" s="33">
        <v>22</v>
      </c>
      <c r="C11" s="32">
        <v>142334.77100000001</v>
      </c>
      <c r="D11" s="32">
        <v>1545776.81610342</v>
      </c>
      <c r="E11" s="32">
        <v>2164823.43812906</v>
      </c>
      <c r="F11" s="32">
        <v>-619046.62202564103</v>
      </c>
      <c r="G11" s="32">
        <v>2164823.43812906</v>
      </c>
      <c r="H11" s="32">
        <v>-0.400476068457365</v>
      </c>
    </row>
    <row r="12" spans="1:8" ht="14.25" x14ac:dyDescent="0.2">
      <c r="A12" s="32">
        <v>11</v>
      </c>
      <c r="B12" s="33">
        <v>23</v>
      </c>
      <c r="C12" s="32">
        <v>130527.02499999999</v>
      </c>
      <c r="D12" s="32">
        <v>1171887.28458974</v>
      </c>
      <c r="E12" s="32">
        <v>988097.15300683805</v>
      </c>
      <c r="F12" s="32">
        <v>183790.131582906</v>
      </c>
      <c r="G12" s="32">
        <v>988097.15300683805</v>
      </c>
      <c r="H12" s="32">
        <v>0.15683260156478901</v>
      </c>
    </row>
    <row r="13" spans="1:8" ht="14.25" x14ac:dyDescent="0.2">
      <c r="A13" s="32">
        <v>12</v>
      </c>
      <c r="B13" s="33">
        <v>24</v>
      </c>
      <c r="C13" s="32">
        <v>14672</v>
      </c>
      <c r="D13" s="32">
        <v>501087.77136837598</v>
      </c>
      <c r="E13" s="32">
        <v>467870.74328461499</v>
      </c>
      <c r="F13" s="32">
        <v>33217.028083760699</v>
      </c>
      <c r="G13" s="32">
        <v>467870.74328461499</v>
      </c>
      <c r="H13" s="32">
        <v>6.6289839788050003E-2</v>
      </c>
    </row>
    <row r="14" spans="1:8" ht="14.25" x14ac:dyDescent="0.2">
      <c r="A14" s="32">
        <v>13</v>
      </c>
      <c r="B14" s="33">
        <v>25</v>
      </c>
      <c r="C14" s="32">
        <v>71348</v>
      </c>
      <c r="D14" s="32">
        <v>940833.91009999998</v>
      </c>
      <c r="E14" s="32">
        <v>870577.47069999995</v>
      </c>
      <c r="F14" s="32">
        <v>70256.439400000003</v>
      </c>
      <c r="G14" s="32">
        <v>870577.47069999995</v>
      </c>
      <c r="H14" s="32">
        <v>7.4674646232226596E-2</v>
      </c>
    </row>
    <row r="15" spans="1:8" ht="14.25" x14ac:dyDescent="0.2">
      <c r="A15" s="32">
        <v>14</v>
      </c>
      <c r="B15" s="33">
        <v>26</v>
      </c>
      <c r="C15" s="32">
        <v>62847</v>
      </c>
      <c r="D15" s="32">
        <v>330275.07276122802</v>
      </c>
      <c r="E15" s="32">
        <v>295298.77592092101</v>
      </c>
      <c r="F15" s="32">
        <v>34976.296840307099</v>
      </c>
      <c r="G15" s="32">
        <v>295298.77592092101</v>
      </c>
      <c r="H15" s="32">
        <v>0.10590050453366499</v>
      </c>
    </row>
    <row r="16" spans="1:8" ht="14.25" x14ac:dyDescent="0.2">
      <c r="A16" s="32">
        <v>15</v>
      </c>
      <c r="B16" s="33">
        <v>27</v>
      </c>
      <c r="C16" s="32">
        <v>138669.35800000001</v>
      </c>
      <c r="D16" s="32">
        <v>1041635.2326</v>
      </c>
      <c r="E16" s="32">
        <v>952323.67680000002</v>
      </c>
      <c r="F16" s="32">
        <v>89311.555800000002</v>
      </c>
      <c r="G16" s="32">
        <v>952323.67680000002</v>
      </c>
      <c r="H16" s="32">
        <v>8.5741680969327105E-2</v>
      </c>
    </row>
    <row r="17" spans="1:8" ht="14.25" x14ac:dyDescent="0.2">
      <c r="A17" s="32">
        <v>16</v>
      </c>
      <c r="B17" s="33">
        <v>29</v>
      </c>
      <c r="C17" s="32">
        <v>184175.2</v>
      </c>
      <c r="D17" s="32">
        <v>2340865.67959829</v>
      </c>
      <c r="E17" s="32">
        <v>2155405.7228119699</v>
      </c>
      <c r="F17" s="32">
        <v>185459.956786325</v>
      </c>
      <c r="G17" s="32">
        <v>2155405.7228119699</v>
      </c>
      <c r="H17" s="32">
        <v>7.9227081845273203E-2</v>
      </c>
    </row>
    <row r="18" spans="1:8" ht="14.25" x14ac:dyDescent="0.2">
      <c r="A18" s="32">
        <v>17</v>
      </c>
      <c r="B18" s="33">
        <v>31</v>
      </c>
      <c r="C18" s="32">
        <v>18713.650000000001</v>
      </c>
      <c r="D18" s="32">
        <v>190773.96092946801</v>
      </c>
      <c r="E18" s="32">
        <v>162680.959331305</v>
      </c>
      <c r="F18" s="32">
        <v>28093.001598163301</v>
      </c>
      <c r="G18" s="32">
        <v>162680.959331305</v>
      </c>
      <c r="H18" s="32">
        <v>0.14725805063380601</v>
      </c>
    </row>
    <row r="19" spans="1:8" ht="14.25" x14ac:dyDescent="0.2">
      <c r="A19" s="32">
        <v>18</v>
      </c>
      <c r="B19" s="33">
        <v>32</v>
      </c>
      <c r="C19" s="32">
        <v>11822.517</v>
      </c>
      <c r="D19" s="32">
        <v>206070.557600726</v>
      </c>
      <c r="E19" s="32">
        <v>191189.436192914</v>
      </c>
      <c r="F19" s="32">
        <v>14881.121407811899</v>
      </c>
      <c r="G19" s="32">
        <v>191189.436192914</v>
      </c>
      <c r="H19" s="32">
        <v>7.2213719325421505E-2</v>
      </c>
    </row>
    <row r="20" spans="1:8" ht="14.25" x14ac:dyDescent="0.2">
      <c r="A20" s="32">
        <v>19</v>
      </c>
      <c r="B20" s="33">
        <v>33</v>
      </c>
      <c r="C20" s="32">
        <v>28198.934000000001</v>
      </c>
      <c r="D20" s="32">
        <v>410256.16710942402</v>
      </c>
      <c r="E20" s="32">
        <v>327115.15690886998</v>
      </c>
      <c r="F20" s="32">
        <v>83141.010200554607</v>
      </c>
      <c r="G20" s="32">
        <v>327115.15690886998</v>
      </c>
      <c r="H20" s="32">
        <v>0.202656332472338</v>
      </c>
    </row>
    <row r="21" spans="1:8" ht="14.25" x14ac:dyDescent="0.2">
      <c r="A21" s="32">
        <v>20</v>
      </c>
      <c r="B21" s="33">
        <v>34</v>
      </c>
      <c r="C21" s="32">
        <v>93558.346000000005</v>
      </c>
      <c r="D21" s="32">
        <v>249300.07601865201</v>
      </c>
      <c r="E21" s="32">
        <v>257883.479284342</v>
      </c>
      <c r="F21" s="32">
        <v>-8583.4032656894196</v>
      </c>
      <c r="G21" s="32">
        <v>257883.479284342</v>
      </c>
      <c r="H21" s="32">
        <v>-3.44300066119805E-2</v>
      </c>
    </row>
    <row r="22" spans="1:8" ht="14.25" x14ac:dyDescent="0.2">
      <c r="A22" s="32">
        <v>21</v>
      </c>
      <c r="B22" s="33">
        <v>35</v>
      </c>
      <c r="C22" s="32">
        <v>25143.721000000001</v>
      </c>
      <c r="D22" s="32">
        <v>721598.32335132698</v>
      </c>
      <c r="E22" s="32">
        <v>693331.49203539803</v>
      </c>
      <c r="F22" s="32">
        <v>28266.831315929201</v>
      </c>
      <c r="G22" s="32">
        <v>693331.49203539803</v>
      </c>
      <c r="H22" s="32">
        <v>3.9172529094371002E-2</v>
      </c>
    </row>
    <row r="23" spans="1:8" ht="14.25" x14ac:dyDescent="0.2">
      <c r="A23" s="32">
        <v>22</v>
      </c>
      <c r="B23" s="33">
        <v>36</v>
      </c>
      <c r="C23" s="32">
        <v>110210.56200000001</v>
      </c>
      <c r="D23" s="32">
        <v>513521.41537168098</v>
      </c>
      <c r="E23" s="32">
        <v>444272.84769471001</v>
      </c>
      <c r="F23" s="32">
        <v>69248.567676971099</v>
      </c>
      <c r="G23" s="32">
        <v>444272.84769471001</v>
      </c>
      <c r="H23" s="32">
        <v>0.13485039884237299</v>
      </c>
    </row>
    <row r="24" spans="1:8" ht="14.25" x14ac:dyDescent="0.2">
      <c r="A24" s="32">
        <v>23</v>
      </c>
      <c r="B24" s="33">
        <v>37</v>
      </c>
      <c r="C24" s="32">
        <v>112234.17</v>
      </c>
      <c r="D24" s="32">
        <v>839088.28678230103</v>
      </c>
      <c r="E24" s="32">
        <v>740067.80554389197</v>
      </c>
      <c r="F24" s="32">
        <v>99020.481238409004</v>
      </c>
      <c r="G24" s="32">
        <v>740067.80554389197</v>
      </c>
      <c r="H24" s="32">
        <v>0.11800960971357199</v>
      </c>
    </row>
    <row r="25" spans="1:8" ht="14.25" x14ac:dyDescent="0.2">
      <c r="A25" s="32">
        <v>24</v>
      </c>
      <c r="B25" s="33">
        <v>38</v>
      </c>
      <c r="C25" s="32">
        <v>123408.43399999999</v>
      </c>
      <c r="D25" s="32">
        <v>643957.96593274304</v>
      </c>
      <c r="E25" s="32">
        <v>608551.879423009</v>
      </c>
      <c r="F25" s="32">
        <v>35406.086509734501</v>
      </c>
      <c r="G25" s="32">
        <v>608551.879423009</v>
      </c>
      <c r="H25" s="32">
        <v>5.4981983891526899E-2</v>
      </c>
    </row>
    <row r="26" spans="1:8" ht="14.25" x14ac:dyDescent="0.2">
      <c r="A26" s="32">
        <v>25</v>
      </c>
      <c r="B26" s="33">
        <v>39</v>
      </c>
      <c r="C26" s="32">
        <v>52259.152999999998</v>
      </c>
      <c r="D26" s="32">
        <v>73426.979367196094</v>
      </c>
      <c r="E26" s="32">
        <v>55055.022880812503</v>
      </c>
      <c r="F26" s="32">
        <v>18371.9564863837</v>
      </c>
      <c r="G26" s="32">
        <v>55055.022880812503</v>
      </c>
      <c r="H26" s="32">
        <v>0.25020716696663398</v>
      </c>
    </row>
    <row r="27" spans="1:8" ht="14.25" x14ac:dyDescent="0.2">
      <c r="A27" s="32">
        <v>26</v>
      </c>
      <c r="B27" s="33">
        <v>42</v>
      </c>
      <c r="C27" s="32">
        <v>6403.5010000000002</v>
      </c>
      <c r="D27" s="32">
        <v>114777.91</v>
      </c>
      <c r="E27" s="32">
        <v>102460.1385</v>
      </c>
      <c r="F27" s="32">
        <v>12317.771500000001</v>
      </c>
      <c r="G27" s="32">
        <v>102460.1385</v>
      </c>
      <c r="H27" s="32">
        <v>0.107318311511335</v>
      </c>
    </row>
    <row r="28" spans="1:8" ht="14.25" x14ac:dyDescent="0.2">
      <c r="A28" s="32">
        <v>27</v>
      </c>
      <c r="B28" s="33">
        <v>75</v>
      </c>
      <c r="C28" s="32">
        <v>333</v>
      </c>
      <c r="D28" s="32">
        <v>169658.547008547</v>
      </c>
      <c r="E28" s="32">
        <v>158613.78418803401</v>
      </c>
      <c r="F28" s="32">
        <v>11044.7628205128</v>
      </c>
      <c r="G28" s="32">
        <v>158613.78418803401</v>
      </c>
      <c r="H28" s="32">
        <v>6.50999493704046E-2</v>
      </c>
    </row>
    <row r="29" spans="1:8" ht="14.25" x14ac:dyDescent="0.2">
      <c r="A29" s="32">
        <v>28</v>
      </c>
      <c r="B29" s="33">
        <v>76</v>
      </c>
      <c r="C29" s="32">
        <v>2242</v>
      </c>
      <c r="D29" s="32">
        <v>460086.62105811998</v>
      </c>
      <c r="E29" s="32">
        <v>455032.90249316202</v>
      </c>
      <c r="F29" s="32">
        <v>5053.7185649572602</v>
      </c>
      <c r="G29" s="32">
        <v>455032.90249316202</v>
      </c>
      <c r="H29" s="32">
        <v>1.09842762941782E-2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14697.1333484608</v>
      </c>
      <c r="E30" s="32">
        <v>13307.3741320626</v>
      </c>
      <c r="F30" s="32">
        <v>1389.7592163981501</v>
      </c>
      <c r="G30" s="32">
        <v>13307.3741320626</v>
      </c>
      <c r="H30" s="32">
        <v>9.4559883444461104E-2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-17</v>
      </c>
      <c r="D32" s="37">
        <v>168527.34</v>
      </c>
      <c r="E32" s="37">
        <v>155539.39000000001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197</v>
      </c>
      <c r="D33" s="37">
        <v>555118.93999999994</v>
      </c>
      <c r="E33" s="37">
        <v>641011.42000000004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65</v>
      </c>
      <c r="D34" s="37">
        <v>198137.65</v>
      </c>
      <c r="E34" s="37">
        <v>206793.22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142</v>
      </c>
      <c r="D35" s="37">
        <v>294748.82</v>
      </c>
      <c r="E35" s="37">
        <v>356144.68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178</v>
      </c>
      <c r="D36" s="37">
        <v>273011.12</v>
      </c>
      <c r="E36" s="37">
        <v>305514.5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93</v>
      </c>
      <c r="D37" s="37">
        <v>128960.8</v>
      </c>
      <c r="E37" s="37">
        <v>112036.79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2015-09-28T23:22:49Z</dcterms:modified>
</cp:coreProperties>
</file>