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E4" i="2" l="1"/>
  <c r="J35" i="2" l="1"/>
  <c r="I35" i="2"/>
  <c r="H35" i="2"/>
  <c r="F35" i="2"/>
  <c r="E35" i="2"/>
  <c r="J31" i="2"/>
  <c r="I31" i="2"/>
  <c r="H31" i="2"/>
  <c r="F31" i="2"/>
  <c r="E31" i="2"/>
  <c r="K31" i="2" l="1"/>
  <c r="K35" i="2"/>
  <c r="G35" i="2"/>
  <c r="L35" i="2" s="1"/>
  <c r="G31" i="2"/>
  <c r="L31" i="2" s="1"/>
  <c r="J38" i="2"/>
  <c r="J39" i="2"/>
  <c r="J32" i="2"/>
  <c r="J33" i="2"/>
  <c r="J34" i="2"/>
  <c r="I38" i="2"/>
  <c r="I39" i="2"/>
  <c r="I32" i="2"/>
  <c r="I33" i="2"/>
  <c r="I34" i="2"/>
  <c r="H30" i="2" l="1"/>
  <c r="H32" i="2"/>
  <c r="H40" i="2" l="1"/>
  <c r="J8" i="2" l="1"/>
  <c r="F38" i="2" l="1"/>
  <c r="F39" i="2"/>
  <c r="F33" i="2"/>
  <c r="F34" i="2"/>
  <c r="E38" i="2"/>
  <c r="K38" i="2" s="1"/>
  <c r="E39" i="2"/>
  <c r="K39" i="2" s="1"/>
  <c r="E34" i="2"/>
  <c r="K34" i="2" s="1"/>
  <c r="E33" i="2"/>
  <c r="K33" i="2" s="1"/>
  <c r="F40" i="2"/>
  <c r="E13" i="2"/>
  <c r="F37" i="2"/>
  <c r="F36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2" i="2"/>
  <c r="F4" i="2"/>
  <c r="E40" i="2"/>
  <c r="E37" i="2"/>
  <c r="E36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2" i="2"/>
  <c r="K32" i="2" s="1"/>
  <c r="E5" i="2"/>
  <c r="I30" i="2"/>
  <c r="I36" i="2"/>
  <c r="I37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6" i="2"/>
  <c r="J37" i="2"/>
  <c r="J40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3" i="2"/>
  <c r="H34" i="2"/>
  <c r="H36" i="2"/>
  <c r="H37" i="2"/>
  <c r="H38" i="2"/>
  <c r="H39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6" i="2"/>
  <c r="L36" i="2" s="1"/>
  <c r="G37" i="2"/>
  <c r="L37" i="2" s="1"/>
  <c r="G30" i="2"/>
  <c r="L30" i="2" s="1"/>
  <c r="G40" i="2"/>
  <c r="L40" i="2" s="1"/>
  <c r="G38" i="2"/>
  <c r="L38" i="2" s="1"/>
  <c r="G33" i="2"/>
  <c r="L33" i="2" s="1"/>
  <c r="G39" i="2"/>
  <c r="L39" i="2" s="1"/>
  <c r="G34" i="2"/>
  <c r="L34" i="2" s="1"/>
  <c r="G29" i="2"/>
  <c r="L29" i="2" s="1"/>
  <c r="G32" i="2"/>
  <c r="L32" i="2" s="1"/>
  <c r="I3" i="2"/>
  <c r="K5" i="2"/>
  <c r="K7" i="2"/>
  <c r="K40" i="2"/>
  <c r="G19" i="2"/>
  <c r="L19" i="2" s="1"/>
  <c r="G11" i="2"/>
  <c r="L11" i="2" s="1"/>
  <c r="G7" i="2"/>
  <c r="L7" i="2" s="1"/>
  <c r="G5" i="2"/>
  <c r="L5" i="2" s="1"/>
  <c r="K37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6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<sst xmlns="http://schemas.openxmlformats.org/spreadsheetml/2006/main" count="117" uniqueCount="75">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</sst>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5" fillId="0" borderId="0"/>
    <xf numFmtId="43" fontId="35" fillId="0" borderId="0" applyFont="0" applyFill="0" applyBorder="0" applyAlignment="0" applyProtection="0"/>
    <xf numFmtId="41" fontId="35" fillId="0" borderId="0" applyFont="0" applyFill="0" applyBorder="0" applyAlignment="0" applyProtection="0"/>
    <xf numFmtId="178" fontId="35" fillId="0" borderId="0" applyFont="0" applyFill="0" applyBorder="0" applyAlignment="0" applyProtection="0"/>
    <xf numFmtId="179" fontId="35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40" fillId="0" borderId="1" applyNumberFormat="0" applyFill="0" applyAlignment="0" applyProtection="0"/>
    <xf numFmtId="0" fontId="41" fillId="0" borderId="2" applyNumberFormat="0" applyFill="0" applyAlignment="0" applyProtection="0"/>
    <xf numFmtId="0" fontId="42" fillId="0" borderId="3" applyNumberFormat="0" applyFill="0" applyAlignment="0" applyProtection="0"/>
    <xf numFmtId="0" fontId="42" fillId="0" borderId="0" applyNumberFormat="0" applyFill="0" applyBorder="0" applyAlignment="0" applyProtection="0"/>
    <xf numFmtId="0" fontId="45" fillId="2" borderId="0" applyNumberFormat="0" applyBorder="0" applyAlignment="0" applyProtection="0"/>
    <xf numFmtId="0" fontId="43" fillId="3" borderId="0" applyNumberFormat="0" applyBorder="0" applyAlignment="0" applyProtection="0"/>
    <xf numFmtId="0" fontId="52" fillId="4" borderId="0" applyNumberFormat="0" applyBorder="0" applyAlignment="0" applyProtection="0"/>
    <xf numFmtId="0" fontId="54" fillId="5" borderId="4" applyNumberFormat="0" applyAlignment="0" applyProtection="0"/>
    <xf numFmtId="0" fontId="53" fillId="6" borderId="5" applyNumberFormat="0" applyAlignment="0" applyProtection="0"/>
    <xf numFmtId="0" fontId="47" fillId="6" borderId="4" applyNumberFormat="0" applyAlignment="0" applyProtection="0"/>
    <xf numFmtId="0" fontId="51" fillId="0" borderId="6" applyNumberFormat="0" applyFill="0" applyAlignment="0" applyProtection="0"/>
    <xf numFmtId="0" fontId="48" fillId="7" borderId="7" applyNumberFormat="0" applyAlignment="0" applyProtection="0"/>
    <xf numFmtId="0" fontId="50" fillId="0" borderId="0" applyNumberFormat="0" applyFill="0" applyBorder="0" applyAlignment="0" applyProtection="0"/>
    <xf numFmtId="0" fontId="49" fillId="0" borderId="0" applyNumberFormat="0" applyFill="0" applyBorder="0" applyAlignment="0" applyProtection="0"/>
    <xf numFmtId="0" fontId="46" fillId="0" borderId="9" applyNumberFormat="0" applyFill="0" applyAlignment="0" applyProtection="0"/>
    <xf numFmtId="0" fontId="37" fillId="9" borderId="0" applyNumberFormat="0" applyBorder="0" applyAlignment="0" applyProtection="0"/>
    <xf numFmtId="0" fontId="36" fillId="10" borderId="0" applyNumberFormat="0" applyBorder="0" applyAlignment="0" applyProtection="0"/>
    <xf numFmtId="0" fontId="36" fillId="11" borderId="0" applyNumberFormat="0" applyBorder="0" applyAlignment="0" applyProtection="0"/>
    <xf numFmtId="0" fontId="37" fillId="12" borderId="0" applyNumberFormat="0" applyBorder="0" applyAlignment="0" applyProtection="0"/>
    <xf numFmtId="0" fontId="37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7" fillId="16" borderId="0" applyNumberFormat="0" applyBorder="0" applyAlignment="0" applyProtection="0"/>
    <xf numFmtId="0" fontId="37" fillId="17" borderId="0" applyNumberFormat="0" applyBorder="0" applyAlignment="0" applyProtection="0"/>
    <xf numFmtId="0" fontId="36" fillId="18" borderId="0" applyNumberFormat="0" applyBorder="0" applyAlignment="0" applyProtection="0"/>
    <xf numFmtId="0" fontId="36" fillId="19" borderId="0" applyNumberFormat="0" applyBorder="0" applyAlignment="0" applyProtection="0"/>
    <xf numFmtId="0" fontId="37" fillId="20" borderId="0" applyNumberFormat="0" applyBorder="0" applyAlignment="0" applyProtection="0"/>
    <xf numFmtId="0" fontId="37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7" fillId="24" borderId="0" applyNumberFormat="0" applyBorder="0" applyAlignment="0" applyProtection="0"/>
    <xf numFmtId="0" fontId="37" fillId="25" borderId="0" applyNumberFormat="0" applyBorder="0" applyAlignment="0" applyProtection="0"/>
    <xf numFmtId="0" fontId="36" fillId="26" borderId="0" applyNumberFormat="0" applyBorder="0" applyAlignment="0" applyProtection="0"/>
    <xf numFmtId="0" fontId="36" fillId="27" borderId="0" applyNumberFormat="0" applyBorder="0" applyAlignment="0" applyProtection="0"/>
    <xf numFmtId="0" fontId="37" fillId="28" borderId="0" applyNumberFormat="0" applyBorder="0" applyAlignment="0" applyProtection="0"/>
    <xf numFmtId="0" fontId="37" fillId="29" borderId="0" applyNumberFormat="0" applyBorder="0" applyAlignment="0" applyProtection="0"/>
    <xf numFmtId="0" fontId="36" fillId="30" borderId="0" applyNumberFormat="0" applyBorder="0" applyAlignment="0" applyProtection="0"/>
    <xf numFmtId="0" fontId="36" fillId="31" borderId="0" applyNumberFormat="0" applyBorder="0" applyAlignment="0" applyProtection="0"/>
    <xf numFmtId="0" fontId="37" fillId="32" borderId="0" applyNumberFormat="0" applyBorder="0" applyAlignment="0" applyProtection="0"/>
    <xf numFmtId="0" fontId="44" fillId="0" borderId="0" applyNumberFormat="0" applyFill="0" applyBorder="0" applyAlignment="0" applyProtection="0">
      <alignment vertical="top"/>
      <protection locked="0"/>
    </xf>
    <xf numFmtId="0" fontId="55" fillId="0" borderId="0" applyNumberFormat="0" applyFill="0" applyBorder="0" applyAlignment="0" applyProtection="0">
      <alignment vertical="top"/>
      <protection locked="0"/>
    </xf>
    <xf numFmtId="0" fontId="38" fillId="38" borderId="21">
      <alignment vertical="center"/>
    </xf>
  </cellStyleXfs>
  <cellXfs count="79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11" fontId="32" fillId="0" borderId="0" xfId="0" applyNumberFormat="1" applyFont="1" applyAlignment="1"/>
    <xf numFmtId="1" fontId="56" fillId="0" borderId="0" xfId="0" applyNumberFormat="1" applyFont="1" applyAlignment="1"/>
    <xf numFmtId="0" fontId="56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0">
    <cellStyle name="20% - 着色 1" xfId="19" builtinId="30" customBuiltin="1"/>
    <cellStyle name="20% - 着色 1 2" xfId="84"/>
    <cellStyle name="20% - 着色 2" xfId="23" builtinId="34" customBuiltin="1"/>
    <cellStyle name="20% - 着色 2 2" xfId="88"/>
    <cellStyle name="20% - 着色 3" xfId="27" builtinId="38" customBuiltin="1"/>
    <cellStyle name="20% - 着色 3 2" xfId="92"/>
    <cellStyle name="20% - 着色 4" xfId="31" builtinId="42" customBuiltin="1"/>
    <cellStyle name="20% - 着色 4 2" xfId="96"/>
    <cellStyle name="20% - 着色 5" xfId="35" builtinId="46" customBuiltin="1"/>
    <cellStyle name="20% - 着色 5 2" xfId="100"/>
    <cellStyle name="20% - 着色 6" xfId="39" builtinId="50" customBuiltin="1"/>
    <cellStyle name="20% - 着色 6 2" xfId="104"/>
    <cellStyle name="40% - 着色 1" xfId="20" builtinId="31" customBuiltin="1"/>
    <cellStyle name="40% - 着色 1 2" xfId="85"/>
    <cellStyle name="40% - 着色 2" xfId="24" builtinId="35" customBuiltin="1"/>
    <cellStyle name="40% - 着色 2 2" xfId="89"/>
    <cellStyle name="40% - 着色 3" xfId="28" builtinId="39" customBuiltin="1"/>
    <cellStyle name="40% - 着色 3 2" xfId="93"/>
    <cellStyle name="40% - 着色 4" xfId="32" builtinId="43" customBuiltin="1"/>
    <cellStyle name="40% - 着色 4 2" xfId="97"/>
    <cellStyle name="40% - 着色 5" xfId="36" builtinId="47" customBuiltin="1"/>
    <cellStyle name="40% - 着色 5 2" xfId="101"/>
    <cellStyle name="40% - 着色 6" xfId="40" builtinId="51" customBuiltin="1"/>
    <cellStyle name="40% - 着色 6 2" xfId="105"/>
    <cellStyle name="60% - 着色 1" xfId="21" builtinId="32" customBuiltin="1"/>
    <cellStyle name="60% - 着色 1 2" xfId="86"/>
    <cellStyle name="60% - 着色 2" xfId="25" builtinId="36" customBuiltin="1"/>
    <cellStyle name="60% - 着色 2 2" xfId="90"/>
    <cellStyle name="60% - 着色 3" xfId="29" builtinId="40" customBuiltin="1"/>
    <cellStyle name="60% - 着色 3 2" xfId="94"/>
    <cellStyle name="60% - 着色 4" xfId="33" builtinId="44" customBuiltin="1"/>
    <cellStyle name="60% - 着色 4 2" xfId="98"/>
    <cellStyle name="60% - 着色 5" xfId="37" builtinId="48" customBuiltin="1"/>
    <cellStyle name="60% - 着色 5 2" xfId="102"/>
    <cellStyle name="60% - 着色 6" xfId="41" builtinId="52" customBuiltin="1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" xfId="18" builtinId="29" customBuiltin="1"/>
    <cellStyle name="着色 1 2" xfId="83"/>
    <cellStyle name="着色 2" xfId="22" builtinId="33" customBuiltin="1"/>
    <cellStyle name="着色 2 2" xfId="87"/>
    <cellStyle name="着色 3" xfId="26" builtinId="37" customBuiltin="1"/>
    <cellStyle name="着色 3 2" xfId="91"/>
    <cellStyle name="着色 4" xfId="30" builtinId="41" customBuiltin="1"/>
    <cellStyle name="着色 4 2" xfId="95"/>
    <cellStyle name="着色 5" xfId="34" builtinId="45" customBuiltin="1"/>
    <cellStyle name="着色 5 2" xfId="99"/>
    <cellStyle name="着色 6" xfId="38" builtinId="49" customBuiltin="1"/>
    <cellStyle name="着色 6 2" xfId="103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6f2111c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43" Type="http://schemas.openxmlformats.org/officeDocument/2006/relationships/hyperlink" Target="cid:b85e622f2" TargetMode="External"/><Relationship Id="rId82" Type="http://schemas.openxmlformats.org/officeDocument/2006/relationships/image" Target="cid:27d6fe1a13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467" Type="http://schemas.openxmlformats.org/officeDocument/2006/relationships/hyperlink" Target="cid:f70f25d6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6f2114013" TargetMode="External"/><Relationship Id="rId115" Type="http://schemas.openxmlformats.org/officeDocument/2006/relationships/hyperlink" Target="cid:9917342c2" TargetMode="External"/><Relationship Id="rId157" Type="http://schemas.openxmlformats.org/officeDocument/2006/relationships/hyperlink" Target="cid:1427462" TargetMode="External"/><Relationship Id="rId322" Type="http://schemas.openxmlformats.org/officeDocument/2006/relationships/image" Target="cid:7569af6313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199" Type="http://schemas.openxmlformats.org/officeDocument/2006/relationships/hyperlink" Target="cid:9fc12dd6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1" sqref="K31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 x14ac:dyDescent="0.15">
      <c r="A2" s="11" t="s">
        <v>3</v>
      </c>
      <c r="B2" s="12"/>
      <c r="C2" s="41" t="s">
        <v>4</v>
      </c>
      <c r="D2" s="41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2" t="s">
        <v>5</v>
      </c>
      <c r="B3" s="42"/>
      <c r="C3" s="42"/>
      <c r="D3" s="42"/>
      <c r="E3" s="15">
        <f>SUM(E4:E40)</f>
        <v>17539225.897700001</v>
      </c>
      <c r="F3" s="25">
        <f>RA!I7</f>
        <v>3733608.0109999999</v>
      </c>
      <c r="G3" s="16">
        <f>SUM(G4:G40)</f>
        <v>13805617.886699997</v>
      </c>
      <c r="H3" s="27">
        <f>RA!J7</f>
        <v>21.287188116378601</v>
      </c>
      <c r="I3" s="20">
        <f>SUM(I4:I40)</f>
        <v>17539230.150520269</v>
      </c>
      <c r="J3" s="21">
        <f>SUM(J4:J40)</f>
        <v>13805617.853540504</v>
      </c>
      <c r="K3" s="22">
        <f>E3-I3</f>
        <v>-4.2528202682733536</v>
      </c>
      <c r="L3" s="22">
        <f>G3-J3</f>
        <v>3.3159492537379265E-2</v>
      </c>
    </row>
    <row r="4" spans="1:13" x14ac:dyDescent="0.15">
      <c r="A4" s="43">
        <f>RA!A8</f>
        <v>42276</v>
      </c>
      <c r="B4" s="12">
        <v>12</v>
      </c>
      <c r="C4" s="40" t="s">
        <v>6</v>
      </c>
      <c r="D4" s="40"/>
      <c r="E4" s="15">
        <f>VLOOKUP(C4,RA!B8:D36,3,0)</f>
        <v>585197.1875</v>
      </c>
      <c r="F4" s="25">
        <f>VLOOKUP(C4,RA!B8:I39,8,0)</f>
        <v>164316.8982</v>
      </c>
      <c r="G4" s="16">
        <f t="shared" ref="G4:G40" si="0">E4-F4</f>
        <v>420880.2893</v>
      </c>
      <c r="H4" s="27">
        <f>RA!J8</f>
        <v>28.078894039455701</v>
      </c>
      <c r="I4" s="20">
        <f>VLOOKUP(B4,RMS!B:D,3,FALSE)</f>
        <v>585197.99340512801</v>
      </c>
      <c r="J4" s="21">
        <f>VLOOKUP(B4,RMS!B:E,4,FALSE)</f>
        <v>420880.30326153798</v>
      </c>
      <c r="K4" s="22">
        <f t="shared" ref="K4:K40" si="1">E4-I4</f>
        <v>-0.80590512801427394</v>
      </c>
      <c r="L4" s="22">
        <f t="shared" ref="L4:L40" si="2">G4-J4</f>
        <v>-1.3961537973955274E-2</v>
      </c>
    </row>
    <row r="5" spans="1:13" x14ac:dyDescent="0.15">
      <c r="A5" s="43"/>
      <c r="B5" s="12">
        <v>13</v>
      </c>
      <c r="C5" s="40" t="s">
        <v>7</v>
      </c>
      <c r="D5" s="40"/>
      <c r="E5" s="15">
        <f>VLOOKUP(C5,RA!B8:D37,3,0)</f>
        <v>65803.822899999999</v>
      </c>
      <c r="F5" s="25">
        <f>VLOOKUP(C5,RA!B9:I40,8,0)</f>
        <v>15743.283299999999</v>
      </c>
      <c r="G5" s="16">
        <f t="shared" si="0"/>
        <v>50060.539600000004</v>
      </c>
      <c r="H5" s="27">
        <f>RA!J9</f>
        <v>23.924572473432999</v>
      </c>
      <c r="I5" s="20">
        <f>VLOOKUP(B5,RMS!B:D,3,FALSE)</f>
        <v>65803.874085107003</v>
      </c>
      <c r="J5" s="21">
        <f>VLOOKUP(B5,RMS!B:E,4,FALSE)</f>
        <v>50060.525979691403</v>
      </c>
      <c r="K5" s="22">
        <f t="shared" si="1"/>
        <v>-5.1185107004130259E-2</v>
      </c>
      <c r="L5" s="22">
        <f t="shared" si="2"/>
        <v>1.3620308600366116E-2</v>
      </c>
      <c r="M5" s="34"/>
    </row>
    <row r="6" spans="1:13" x14ac:dyDescent="0.15">
      <c r="A6" s="43"/>
      <c r="B6" s="12">
        <v>14</v>
      </c>
      <c r="C6" s="40" t="s">
        <v>8</v>
      </c>
      <c r="D6" s="40"/>
      <c r="E6" s="15">
        <f>VLOOKUP(C6,RA!B10:D38,3,0)</f>
        <v>116555.0429</v>
      </c>
      <c r="F6" s="25">
        <f>VLOOKUP(C6,RA!B10:I41,8,0)</f>
        <v>34227.1564</v>
      </c>
      <c r="G6" s="16">
        <f t="shared" si="0"/>
        <v>82327.886499999993</v>
      </c>
      <c r="H6" s="27">
        <f>RA!J10</f>
        <v>29.365658961119099</v>
      </c>
      <c r="I6" s="20">
        <f>VLOOKUP(B6,RMS!B:D,3,FALSE)</f>
        <v>116556.783432229</v>
      </c>
      <c r="J6" s="21">
        <f>VLOOKUP(B6,RMS!B:E,4,FALSE)</f>
        <v>82327.886509052507</v>
      </c>
      <c r="K6" s="22">
        <f>E6-I6</f>
        <v>-1.7405322289996548</v>
      </c>
      <c r="L6" s="22">
        <f t="shared" si="2"/>
        <v>-9.0525136329233646E-6</v>
      </c>
      <c r="M6" s="34"/>
    </row>
    <row r="7" spans="1:13" x14ac:dyDescent="0.15">
      <c r="A7" s="43"/>
      <c r="B7" s="12">
        <v>15</v>
      </c>
      <c r="C7" s="40" t="s">
        <v>9</v>
      </c>
      <c r="D7" s="40"/>
      <c r="E7" s="15">
        <f>VLOOKUP(C7,RA!B10:D39,3,0)</f>
        <v>41660.023000000001</v>
      </c>
      <c r="F7" s="25">
        <f>VLOOKUP(C7,RA!B11:I42,8,0)</f>
        <v>10334.4056</v>
      </c>
      <c r="G7" s="16">
        <f t="shared" si="0"/>
        <v>31325.617400000003</v>
      </c>
      <c r="H7" s="27">
        <f>RA!J11</f>
        <v>24.806528791402702</v>
      </c>
      <c r="I7" s="20">
        <f>VLOOKUP(B7,RMS!B:D,3,FALSE)</f>
        <v>41660.056983760704</v>
      </c>
      <c r="J7" s="21">
        <f>VLOOKUP(B7,RMS!B:E,4,FALSE)</f>
        <v>31325.6169794872</v>
      </c>
      <c r="K7" s="22">
        <f t="shared" si="1"/>
        <v>-3.3983760702540167E-2</v>
      </c>
      <c r="L7" s="22">
        <f t="shared" si="2"/>
        <v>4.2051280252053402E-4</v>
      </c>
      <c r="M7" s="34"/>
    </row>
    <row r="8" spans="1:13" x14ac:dyDescent="0.15">
      <c r="A8" s="43"/>
      <c r="B8" s="12">
        <v>16</v>
      </c>
      <c r="C8" s="40" t="s">
        <v>10</v>
      </c>
      <c r="D8" s="40"/>
      <c r="E8" s="15">
        <f>VLOOKUP(C8,RA!B12:D39,3,0)</f>
        <v>167079.3168</v>
      </c>
      <c r="F8" s="25">
        <f>VLOOKUP(C8,RA!B12:I43,8,0)</f>
        <v>34172.513899999998</v>
      </c>
      <c r="G8" s="16">
        <f t="shared" si="0"/>
        <v>132906.80290000001</v>
      </c>
      <c r="H8" s="27">
        <f>RA!J12</f>
        <v>20.452869065119401</v>
      </c>
      <c r="I8" s="20">
        <f>VLOOKUP(B8,RMS!B:D,3,FALSE)</f>
        <v>167079.32126495699</v>
      </c>
      <c r="J8" s="21">
        <f>VLOOKUP(B8,RMS!B:E,4,FALSE)</f>
        <v>132906.801631624</v>
      </c>
      <c r="K8" s="22">
        <f t="shared" si="1"/>
        <v>-4.4649569899775088E-3</v>
      </c>
      <c r="L8" s="22">
        <f t="shared" si="2"/>
        <v>1.2683760141953826E-3</v>
      </c>
      <c r="M8" s="34"/>
    </row>
    <row r="9" spans="1:13" x14ac:dyDescent="0.15">
      <c r="A9" s="43"/>
      <c r="B9" s="12">
        <v>17</v>
      </c>
      <c r="C9" s="40" t="s">
        <v>11</v>
      </c>
      <c r="D9" s="40"/>
      <c r="E9" s="15">
        <f>VLOOKUP(C9,RA!B12:D40,3,0)</f>
        <v>233424.72320000001</v>
      </c>
      <c r="F9" s="25">
        <f>VLOOKUP(C9,RA!B13:I44,8,0)</f>
        <v>77266.534700000004</v>
      </c>
      <c r="G9" s="16">
        <f t="shared" si="0"/>
        <v>156158.18849999999</v>
      </c>
      <c r="H9" s="27">
        <f>RA!J13</f>
        <v>33.101264356559803</v>
      </c>
      <c r="I9" s="20">
        <f>VLOOKUP(B9,RMS!B:D,3,FALSE)</f>
        <v>233424.95102991501</v>
      </c>
      <c r="J9" s="21">
        <f>VLOOKUP(B9,RMS!B:E,4,FALSE)</f>
        <v>156158.18662136799</v>
      </c>
      <c r="K9" s="22">
        <f t="shared" si="1"/>
        <v>-0.2278299150057137</v>
      </c>
      <c r="L9" s="22">
        <f t="shared" si="2"/>
        <v>1.8786319997161627E-3</v>
      </c>
      <c r="M9" s="34"/>
    </row>
    <row r="10" spans="1:13" x14ac:dyDescent="0.15">
      <c r="A10" s="43"/>
      <c r="B10" s="12">
        <v>18</v>
      </c>
      <c r="C10" s="40" t="s">
        <v>12</v>
      </c>
      <c r="D10" s="40"/>
      <c r="E10" s="15">
        <f>VLOOKUP(C10,RA!B14:D41,3,0)</f>
        <v>151280.6727</v>
      </c>
      <c r="F10" s="25">
        <f>VLOOKUP(C10,RA!B14:I45,8,0)</f>
        <v>32191.846600000001</v>
      </c>
      <c r="G10" s="16">
        <f t="shared" si="0"/>
        <v>119088.82609999999</v>
      </c>
      <c r="H10" s="27">
        <f>RA!J14</f>
        <v>21.2795501404457</v>
      </c>
      <c r="I10" s="20">
        <f>VLOOKUP(B10,RMS!B:D,3,FALSE)</f>
        <v>151280.675504274</v>
      </c>
      <c r="J10" s="21">
        <f>VLOOKUP(B10,RMS!B:E,4,FALSE)</f>
        <v>119088.82630940199</v>
      </c>
      <c r="K10" s="22">
        <f t="shared" si="1"/>
        <v>-2.8042740013916045E-3</v>
      </c>
      <c r="L10" s="22">
        <f t="shared" si="2"/>
        <v>-2.0940200192853808E-4</v>
      </c>
      <c r="M10" s="34"/>
    </row>
    <row r="11" spans="1:13" x14ac:dyDescent="0.15">
      <c r="A11" s="43"/>
      <c r="B11" s="12">
        <v>19</v>
      </c>
      <c r="C11" s="40" t="s">
        <v>13</v>
      </c>
      <c r="D11" s="40"/>
      <c r="E11" s="15">
        <f>VLOOKUP(C11,RA!B14:D42,3,0)</f>
        <v>74847.324900000007</v>
      </c>
      <c r="F11" s="25">
        <f>VLOOKUP(C11,RA!B15:I46,8,0)</f>
        <v>14268.3505</v>
      </c>
      <c r="G11" s="16">
        <f t="shared" si="0"/>
        <v>60578.974400000006</v>
      </c>
      <c r="H11" s="27">
        <f>RA!J15</f>
        <v>19.063273829844</v>
      </c>
      <c r="I11" s="20">
        <f>VLOOKUP(B11,RMS!B:D,3,FALSE)</f>
        <v>74847.363762393201</v>
      </c>
      <c r="J11" s="21">
        <f>VLOOKUP(B11,RMS!B:E,4,FALSE)</f>
        <v>60578.975762393202</v>
      </c>
      <c r="K11" s="22">
        <f t="shared" si="1"/>
        <v>-3.8862393193994649E-2</v>
      </c>
      <c r="L11" s="22">
        <f t="shared" si="2"/>
        <v>-1.3623931954498403E-3</v>
      </c>
      <c r="M11" s="34"/>
    </row>
    <row r="12" spans="1:13" x14ac:dyDescent="0.15">
      <c r="A12" s="43"/>
      <c r="B12" s="12">
        <v>21</v>
      </c>
      <c r="C12" s="40" t="s">
        <v>14</v>
      </c>
      <c r="D12" s="40"/>
      <c r="E12" s="15">
        <f>VLOOKUP(C12,RA!B16:D43,3,0)</f>
        <v>1142545.1857</v>
      </c>
      <c r="F12" s="25">
        <f>VLOOKUP(C12,RA!B16:I47,8,0)</f>
        <v>-10507.080900000001</v>
      </c>
      <c r="G12" s="16">
        <f t="shared" si="0"/>
        <v>1153052.2666</v>
      </c>
      <c r="H12" s="27">
        <f>RA!J16</f>
        <v>-0.91962060069971396</v>
      </c>
      <c r="I12" s="20">
        <f>VLOOKUP(B12,RMS!B:D,3,FALSE)</f>
        <v>1142544.81059744</v>
      </c>
      <c r="J12" s="21">
        <f>VLOOKUP(B12,RMS!B:E,4,FALSE)</f>
        <v>1153052.26663162</v>
      </c>
      <c r="K12" s="22">
        <f t="shared" si="1"/>
        <v>0.37510256003588438</v>
      </c>
      <c r="L12" s="22">
        <f t="shared" si="2"/>
        <v>-3.1620031222701073E-5</v>
      </c>
      <c r="M12" s="34"/>
    </row>
    <row r="13" spans="1:13" x14ac:dyDescent="0.15">
      <c r="A13" s="43"/>
      <c r="B13" s="12">
        <v>22</v>
      </c>
      <c r="C13" s="40" t="s">
        <v>15</v>
      </c>
      <c r="D13" s="40"/>
      <c r="E13" s="15">
        <f>VLOOKUP(C13,RA!B16:D44,3,0)</f>
        <v>858182.62520000001</v>
      </c>
      <c r="F13" s="25">
        <f>VLOOKUP(C13,RA!B17:I48,8,0)</f>
        <v>-338432.59899999999</v>
      </c>
      <c r="G13" s="16">
        <f t="shared" si="0"/>
        <v>1196615.2242000001</v>
      </c>
      <c r="H13" s="27">
        <f>RA!J17</f>
        <v>-39.4359649172725</v>
      </c>
      <c r="I13" s="20">
        <f>VLOOKUP(B13,RMS!B:D,3,FALSE)</f>
        <v>858182.55401965801</v>
      </c>
      <c r="J13" s="21">
        <f>VLOOKUP(B13,RMS!B:E,4,FALSE)</f>
        <v>1196615.2193470099</v>
      </c>
      <c r="K13" s="22">
        <f t="shared" si="1"/>
        <v>7.1180341998115182E-2</v>
      </c>
      <c r="L13" s="22">
        <f t="shared" si="2"/>
        <v>4.8529901541769505E-3</v>
      </c>
      <c r="M13" s="34"/>
    </row>
    <row r="14" spans="1:13" x14ac:dyDescent="0.15">
      <c r="A14" s="43"/>
      <c r="B14" s="12">
        <v>23</v>
      </c>
      <c r="C14" s="40" t="s">
        <v>16</v>
      </c>
      <c r="D14" s="40"/>
      <c r="E14" s="15">
        <f>VLOOKUP(C14,RA!B18:D45,3,0)</f>
        <v>1310710.0374</v>
      </c>
      <c r="F14" s="25">
        <f>VLOOKUP(C14,RA!B18:I49,8,0)</f>
        <v>205408.84880000001</v>
      </c>
      <c r="G14" s="16">
        <f t="shared" si="0"/>
        <v>1105301.1886</v>
      </c>
      <c r="H14" s="27">
        <f>RA!J18</f>
        <v>15.671570594474201</v>
      </c>
      <c r="I14" s="20">
        <f>VLOOKUP(B14,RMS!B:D,3,FALSE)</f>
        <v>1310709.87230085</v>
      </c>
      <c r="J14" s="21">
        <f>VLOOKUP(B14,RMS!B:E,4,FALSE)</f>
        <v>1105301.1845102599</v>
      </c>
      <c r="K14" s="22">
        <f t="shared" si="1"/>
        <v>0.16509915003553033</v>
      </c>
      <c r="L14" s="22">
        <f t="shared" si="2"/>
        <v>4.0897401049733162E-3</v>
      </c>
      <c r="M14" s="34"/>
    </row>
    <row r="15" spans="1:13" x14ac:dyDescent="0.15">
      <c r="A15" s="43"/>
      <c r="B15" s="12">
        <v>24</v>
      </c>
      <c r="C15" s="40" t="s">
        <v>17</v>
      </c>
      <c r="D15" s="40"/>
      <c r="E15" s="15">
        <f>VLOOKUP(C15,RA!B18:D46,3,0)</f>
        <v>525043.92139999999</v>
      </c>
      <c r="F15" s="25">
        <f>VLOOKUP(C15,RA!B19:I50,8,0)</f>
        <v>34091.8416</v>
      </c>
      <c r="G15" s="16">
        <f t="shared" si="0"/>
        <v>490952.07980000001</v>
      </c>
      <c r="H15" s="27">
        <f>RA!J19</f>
        <v>6.4931408993548603</v>
      </c>
      <c r="I15" s="20">
        <f>VLOOKUP(B15,RMS!B:D,3,FALSE)</f>
        <v>525043.85318376101</v>
      </c>
      <c r="J15" s="21">
        <f>VLOOKUP(B15,RMS!B:E,4,FALSE)</f>
        <v>490952.07817863201</v>
      </c>
      <c r="K15" s="22">
        <f t="shared" si="1"/>
        <v>6.8216238985769451E-2</v>
      </c>
      <c r="L15" s="22">
        <f t="shared" si="2"/>
        <v>1.6213679919019341E-3</v>
      </c>
      <c r="M15" s="34"/>
    </row>
    <row r="16" spans="1:13" x14ac:dyDescent="0.15">
      <c r="A16" s="43"/>
      <c r="B16" s="12">
        <v>25</v>
      </c>
      <c r="C16" s="40" t="s">
        <v>18</v>
      </c>
      <c r="D16" s="40"/>
      <c r="E16" s="15">
        <f>VLOOKUP(C16,RA!B20:D47,3,0)</f>
        <v>940025.59669999999</v>
      </c>
      <c r="F16" s="25">
        <f>VLOOKUP(C16,RA!B20:I51,8,0)</f>
        <v>80179.010200000004</v>
      </c>
      <c r="G16" s="16">
        <f t="shared" si="0"/>
        <v>859846.58649999998</v>
      </c>
      <c r="H16" s="27">
        <f>RA!J20</f>
        <v>8.5294496747186308</v>
      </c>
      <c r="I16" s="20">
        <f>VLOOKUP(B16,RMS!B:D,3,FALSE)</f>
        <v>940025.71180000005</v>
      </c>
      <c r="J16" s="21">
        <f>VLOOKUP(B16,RMS!B:E,4,FALSE)</f>
        <v>859846.58649999998</v>
      </c>
      <c r="K16" s="22">
        <f t="shared" si="1"/>
        <v>-0.11510000005364418</v>
      </c>
      <c r="L16" s="22">
        <f t="shared" si="2"/>
        <v>0</v>
      </c>
      <c r="M16" s="34"/>
    </row>
    <row r="17" spans="1:13" x14ac:dyDescent="0.15">
      <c r="A17" s="43"/>
      <c r="B17" s="12">
        <v>26</v>
      </c>
      <c r="C17" s="40" t="s">
        <v>19</v>
      </c>
      <c r="D17" s="40"/>
      <c r="E17" s="15">
        <f>VLOOKUP(C17,RA!B20:D48,3,0)</f>
        <v>330821.50650000002</v>
      </c>
      <c r="F17" s="25">
        <f>VLOOKUP(C17,RA!B21:I52,8,0)</f>
        <v>41729.644999999997</v>
      </c>
      <c r="G17" s="16">
        <f t="shared" si="0"/>
        <v>289091.8615</v>
      </c>
      <c r="H17" s="27">
        <f>RA!J21</f>
        <v>12.6139456414089</v>
      </c>
      <c r="I17" s="20">
        <f>VLOOKUP(B17,RMS!B:D,3,FALSE)</f>
        <v>330821.19499182398</v>
      </c>
      <c r="J17" s="21">
        <f>VLOOKUP(B17,RMS!B:E,4,FALSE)</f>
        <v>289091.86126886797</v>
      </c>
      <c r="K17" s="22">
        <f t="shared" si="1"/>
        <v>0.3115081760333851</v>
      </c>
      <c r="L17" s="22">
        <f t="shared" si="2"/>
        <v>2.3113202769309282E-4</v>
      </c>
      <c r="M17" s="34"/>
    </row>
    <row r="18" spans="1:13" x14ac:dyDescent="0.15">
      <c r="A18" s="43"/>
      <c r="B18" s="12">
        <v>27</v>
      </c>
      <c r="C18" s="40" t="s">
        <v>20</v>
      </c>
      <c r="D18" s="40"/>
      <c r="E18" s="15">
        <f>VLOOKUP(C18,RA!B22:D49,3,0)</f>
        <v>1087099.6769000001</v>
      </c>
      <c r="F18" s="25">
        <f>VLOOKUP(C18,RA!B22:I53,8,0)</f>
        <v>95836.969899999996</v>
      </c>
      <c r="G18" s="16">
        <f t="shared" si="0"/>
        <v>991262.70700000005</v>
      </c>
      <c r="H18" s="27">
        <f>RA!J22</f>
        <v>8.8158401604249406</v>
      </c>
      <c r="I18" s="20">
        <f>VLOOKUP(B18,RMS!B:D,3,FALSE)</f>
        <v>1087100.6626333301</v>
      </c>
      <c r="J18" s="21">
        <f>VLOOKUP(B18,RMS!B:E,4,FALSE)</f>
        <v>991262.7084</v>
      </c>
      <c r="K18" s="22">
        <f t="shared" si="1"/>
        <v>-0.98573333001695573</v>
      </c>
      <c r="L18" s="22">
        <f t="shared" si="2"/>
        <v>-1.39999995008111E-3</v>
      </c>
      <c r="M18" s="34"/>
    </row>
    <row r="19" spans="1:13" x14ac:dyDescent="0.15">
      <c r="A19" s="43"/>
      <c r="B19" s="12">
        <v>29</v>
      </c>
      <c r="C19" s="40" t="s">
        <v>21</v>
      </c>
      <c r="D19" s="40"/>
      <c r="E19" s="15">
        <f>VLOOKUP(C19,RA!B22:D50,3,0)</f>
        <v>2549685.0805000002</v>
      </c>
      <c r="F19" s="25">
        <f>VLOOKUP(C19,RA!B23:I54,8,0)</f>
        <v>247425.27600000001</v>
      </c>
      <c r="G19" s="16">
        <f t="shared" si="0"/>
        <v>2302259.8045000001</v>
      </c>
      <c r="H19" s="27">
        <f>RA!J23</f>
        <v>9.7041504416490199</v>
      </c>
      <c r="I19" s="20">
        <f>VLOOKUP(B19,RMS!B:D,3,FALSE)</f>
        <v>2549686.5219974401</v>
      </c>
      <c r="J19" s="21">
        <f>VLOOKUP(B19,RMS!B:E,4,FALSE)</f>
        <v>2302259.8368213698</v>
      </c>
      <c r="K19" s="22">
        <f t="shared" si="1"/>
        <v>-1.4414974399842322</v>
      </c>
      <c r="L19" s="22">
        <f t="shared" si="2"/>
        <v>-3.2321369741111994E-2</v>
      </c>
      <c r="M19" s="34"/>
    </row>
    <row r="20" spans="1:13" x14ac:dyDescent="0.15">
      <c r="A20" s="43"/>
      <c r="B20" s="12">
        <v>31</v>
      </c>
      <c r="C20" s="40" t="s">
        <v>22</v>
      </c>
      <c r="D20" s="40"/>
      <c r="E20" s="15">
        <f>VLOOKUP(C20,RA!B24:D51,3,0)</f>
        <v>220925.05540000001</v>
      </c>
      <c r="F20" s="25">
        <f>VLOOKUP(C20,RA!B24:I55,8,0)</f>
        <v>32190.805199999999</v>
      </c>
      <c r="G20" s="16">
        <f t="shared" si="0"/>
        <v>188734.25020000001</v>
      </c>
      <c r="H20" s="27">
        <f>RA!J24</f>
        <v>14.5709164321432</v>
      </c>
      <c r="I20" s="20">
        <f>VLOOKUP(B20,RMS!B:D,3,FALSE)</f>
        <v>220925.07890657301</v>
      </c>
      <c r="J20" s="21">
        <f>VLOOKUP(B20,RMS!B:E,4,FALSE)</f>
        <v>188734.25103797301</v>
      </c>
      <c r="K20" s="22">
        <f t="shared" si="1"/>
        <v>-2.350657299393788E-2</v>
      </c>
      <c r="L20" s="22">
        <f t="shared" si="2"/>
        <v>-8.3797299885191023E-4</v>
      </c>
      <c r="M20" s="34"/>
    </row>
    <row r="21" spans="1:13" x14ac:dyDescent="0.15">
      <c r="A21" s="43"/>
      <c r="B21" s="12">
        <v>32</v>
      </c>
      <c r="C21" s="40" t="s">
        <v>23</v>
      </c>
      <c r="D21" s="40"/>
      <c r="E21" s="15">
        <f>VLOOKUP(C21,RA!B24:D52,3,0)</f>
        <v>330812.26299999998</v>
      </c>
      <c r="F21" s="25">
        <f>VLOOKUP(C21,RA!B25:I56,8,0)</f>
        <v>21870.828600000001</v>
      </c>
      <c r="G21" s="16">
        <f t="shared" si="0"/>
        <v>308941.43439999997</v>
      </c>
      <c r="H21" s="27">
        <f>RA!J25</f>
        <v>6.6112508652679498</v>
      </c>
      <c r="I21" s="20">
        <f>VLOOKUP(B21,RMS!B:D,3,FALSE)</f>
        <v>330812.26279170997</v>
      </c>
      <c r="J21" s="21">
        <f>VLOOKUP(B21,RMS!B:E,4,FALSE)</f>
        <v>308941.43976818299</v>
      </c>
      <c r="K21" s="22">
        <f t="shared" si="1"/>
        <v>2.082900027744472E-4</v>
      </c>
      <c r="L21" s="22">
        <f t="shared" si="2"/>
        <v>-5.3681830177083611E-3</v>
      </c>
      <c r="M21" s="34"/>
    </row>
    <row r="22" spans="1:13" x14ac:dyDescent="0.15">
      <c r="A22" s="43"/>
      <c r="B22" s="12">
        <v>33</v>
      </c>
      <c r="C22" s="40" t="s">
        <v>24</v>
      </c>
      <c r="D22" s="40"/>
      <c r="E22" s="15">
        <f>VLOOKUP(C22,RA!B26:D53,3,0)</f>
        <v>414256.87729999999</v>
      </c>
      <c r="F22" s="25">
        <f>VLOOKUP(C22,RA!B26:I57,8,0)</f>
        <v>84496.9038</v>
      </c>
      <c r="G22" s="16">
        <f t="shared" si="0"/>
        <v>329759.97349999996</v>
      </c>
      <c r="H22" s="27">
        <f>RA!J26</f>
        <v>20.3972241452514</v>
      </c>
      <c r="I22" s="20">
        <f>VLOOKUP(B22,RMS!B:D,3,FALSE)</f>
        <v>414256.84763744002</v>
      </c>
      <c r="J22" s="21">
        <f>VLOOKUP(B22,RMS!B:E,4,FALSE)</f>
        <v>329759.95398942998</v>
      </c>
      <c r="K22" s="22">
        <f t="shared" si="1"/>
        <v>2.9662559973075986E-2</v>
      </c>
      <c r="L22" s="22">
        <f t="shared" si="2"/>
        <v>1.9510569982230663E-2</v>
      </c>
      <c r="M22" s="34"/>
    </row>
    <row r="23" spans="1:13" x14ac:dyDescent="0.15">
      <c r="A23" s="43"/>
      <c r="B23" s="12">
        <v>34</v>
      </c>
      <c r="C23" s="40" t="s">
        <v>25</v>
      </c>
      <c r="D23" s="40"/>
      <c r="E23" s="15">
        <f>VLOOKUP(C23,RA!B26:D54,3,0)</f>
        <v>193108.59969999999</v>
      </c>
      <c r="F23" s="25">
        <f>VLOOKUP(C23,RA!B27:I58,8,0)</f>
        <v>24379.378799999999</v>
      </c>
      <c r="G23" s="16">
        <f t="shared" si="0"/>
        <v>168729.22089999999</v>
      </c>
      <c r="H23" s="27">
        <f>RA!J27</f>
        <v>12.6246986606884</v>
      </c>
      <c r="I23" s="20">
        <f>VLOOKUP(B23,RMS!B:D,3,FALSE)</f>
        <v>193108.45716362601</v>
      </c>
      <c r="J23" s="21">
        <f>VLOOKUP(B23,RMS!B:E,4,FALSE)</f>
        <v>168729.23896740601</v>
      </c>
      <c r="K23" s="22">
        <f t="shared" si="1"/>
        <v>0.14253637398360297</v>
      </c>
      <c r="L23" s="22">
        <f t="shared" si="2"/>
        <v>-1.806740602478385E-2</v>
      </c>
      <c r="M23" s="34"/>
    </row>
    <row r="24" spans="1:13" x14ac:dyDescent="0.15">
      <c r="A24" s="43"/>
      <c r="B24" s="12">
        <v>35</v>
      </c>
      <c r="C24" s="40" t="s">
        <v>26</v>
      </c>
      <c r="D24" s="40"/>
      <c r="E24" s="15">
        <f>VLOOKUP(C24,RA!B28:D55,3,0)</f>
        <v>841081.05220000003</v>
      </c>
      <c r="F24" s="25">
        <f>VLOOKUP(C24,RA!B28:I59,8,0)</f>
        <v>23909.819100000001</v>
      </c>
      <c r="G24" s="16">
        <f t="shared" si="0"/>
        <v>817171.23310000007</v>
      </c>
      <c r="H24" s="27">
        <f>RA!J28</f>
        <v>2.8427485124601901</v>
      </c>
      <c r="I24" s="20">
        <f>VLOOKUP(B24,RMS!B:D,3,FALSE)</f>
        <v>841081.05205840699</v>
      </c>
      <c r="J24" s="21">
        <f>VLOOKUP(B24,RMS!B:E,4,FALSE)</f>
        <v>817171.22775752202</v>
      </c>
      <c r="K24" s="22">
        <f t="shared" si="1"/>
        <v>1.4159304555505514E-4</v>
      </c>
      <c r="L24" s="22">
        <f t="shared" si="2"/>
        <v>5.3424780489876866E-3</v>
      </c>
      <c r="M24" s="34"/>
    </row>
    <row r="25" spans="1:13" x14ac:dyDescent="0.15">
      <c r="A25" s="43"/>
      <c r="B25" s="12">
        <v>36</v>
      </c>
      <c r="C25" s="40" t="s">
        <v>27</v>
      </c>
      <c r="D25" s="40"/>
      <c r="E25" s="15">
        <f>VLOOKUP(C25,RA!B28:D56,3,0)</f>
        <v>539989.56819999998</v>
      </c>
      <c r="F25" s="25">
        <f>VLOOKUP(C25,RA!B29:I60,8,0)</f>
        <v>68534.632400000002</v>
      </c>
      <c r="G25" s="16">
        <f t="shared" si="0"/>
        <v>471454.93579999998</v>
      </c>
      <c r="H25" s="27">
        <f>RA!J29</f>
        <v>12.6918437755109</v>
      </c>
      <c r="I25" s="20">
        <f>VLOOKUP(B25,RMS!B:D,3,FALSE)</f>
        <v>539989.56862389401</v>
      </c>
      <c r="J25" s="21">
        <f>VLOOKUP(B25,RMS!B:E,4,FALSE)</f>
        <v>471454.90873812401</v>
      </c>
      <c r="K25" s="22">
        <f t="shared" si="1"/>
        <v>-4.2389403097331524E-4</v>
      </c>
      <c r="L25" s="22">
        <f t="shared" si="2"/>
        <v>2.706187596777454E-2</v>
      </c>
      <c r="M25" s="34"/>
    </row>
    <row r="26" spans="1:13" x14ac:dyDescent="0.15">
      <c r="A26" s="43"/>
      <c r="B26" s="12">
        <v>37</v>
      </c>
      <c r="C26" s="40" t="s">
        <v>74</v>
      </c>
      <c r="D26" s="40"/>
      <c r="E26" s="15">
        <f>VLOOKUP(C26,RA!B30:D57,3,0)</f>
        <v>805065.19519999996</v>
      </c>
      <c r="F26" s="25">
        <f>VLOOKUP(C26,RA!B30:I61,8,0)</f>
        <v>91522.493499999997</v>
      </c>
      <c r="G26" s="16">
        <f t="shared" si="0"/>
        <v>713542.70169999998</v>
      </c>
      <c r="H26" s="27">
        <f>RA!J30</f>
        <v>11.368333154343301</v>
      </c>
      <c r="I26" s="20">
        <f>VLOOKUP(B26,RMS!B:D,3,FALSE)</f>
        <v>805065.25629115</v>
      </c>
      <c r="J26" s="21">
        <f>VLOOKUP(B26,RMS!B:E,4,FALSE)</f>
        <v>713542.69532883901</v>
      </c>
      <c r="K26" s="22">
        <f t="shared" si="1"/>
        <v>-6.1091150040738285E-2</v>
      </c>
      <c r="L26" s="22">
        <f t="shared" si="2"/>
        <v>6.3711609691381454E-3</v>
      </c>
      <c r="M26" s="34"/>
    </row>
    <row r="27" spans="1:13" x14ac:dyDescent="0.15">
      <c r="A27" s="43"/>
      <c r="B27" s="12">
        <v>38</v>
      </c>
      <c r="C27" s="40" t="s">
        <v>29</v>
      </c>
      <c r="D27" s="40"/>
      <c r="E27" s="15">
        <f>VLOOKUP(C27,RA!B30:D58,3,0)</f>
        <v>682843.26500000001</v>
      </c>
      <c r="F27" s="25">
        <f>VLOOKUP(C27,RA!B31:I62,8,0)</f>
        <v>36278.258300000001</v>
      </c>
      <c r="G27" s="16">
        <f t="shared" si="0"/>
        <v>646565.00670000003</v>
      </c>
      <c r="H27" s="27">
        <f>RA!J31</f>
        <v>5.3128236243202904</v>
      </c>
      <c r="I27" s="20">
        <f>VLOOKUP(B27,RMS!B:D,3,FALSE)</f>
        <v>682843.19761946902</v>
      </c>
      <c r="J27" s="21">
        <f>VLOOKUP(B27,RMS!B:E,4,FALSE)</f>
        <v>646564.99473805295</v>
      </c>
      <c r="K27" s="22">
        <f t="shared" si="1"/>
        <v>6.7380530992522836E-2</v>
      </c>
      <c r="L27" s="22">
        <f t="shared" si="2"/>
        <v>1.1961947078816593E-2</v>
      </c>
      <c r="M27" s="34"/>
    </row>
    <row r="28" spans="1:13" x14ac:dyDescent="0.15">
      <c r="A28" s="43"/>
      <c r="B28" s="12">
        <v>39</v>
      </c>
      <c r="C28" s="40" t="s">
        <v>30</v>
      </c>
      <c r="D28" s="40"/>
      <c r="E28" s="15">
        <f>VLOOKUP(C28,RA!B32:D59,3,0)</f>
        <v>77681.733200000002</v>
      </c>
      <c r="F28" s="25">
        <f>VLOOKUP(C28,RA!B32:I63,8,0)</f>
        <v>18643.2045</v>
      </c>
      <c r="G28" s="16">
        <f t="shared" si="0"/>
        <v>59038.528700000003</v>
      </c>
      <c r="H28" s="27">
        <f>RA!J32</f>
        <v>23.999470315628901</v>
      </c>
      <c r="I28" s="20">
        <f>VLOOKUP(B28,RMS!B:D,3,FALSE)</f>
        <v>77681.691380379707</v>
      </c>
      <c r="J28" s="21">
        <f>VLOOKUP(B28,RMS!B:E,4,FALSE)</f>
        <v>59038.524453084799</v>
      </c>
      <c r="K28" s="22">
        <f t="shared" si="1"/>
        <v>4.181962029542774E-2</v>
      </c>
      <c r="L28" s="22">
        <f t="shared" si="2"/>
        <v>4.2469152031117119E-3</v>
      </c>
      <c r="M28" s="34"/>
    </row>
    <row r="29" spans="1:13" x14ac:dyDescent="0.15">
      <c r="A29" s="43"/>
      <c r="B29" s="12">
        <v>40</v>
      </c>
      <c r="C29" s="40" t="s">
        <v>31</v>
      </c>
      <c r="D29" s="40"/>
      <c r="E29" s="15">
        <f>VLOOKUP(C29,RA!B32:D60,3,0)</f>
        <v>0</v>
      </c>
      <c r="F29" s="25">
        <f>VLOOKUP(C29,RA!B33:I64,8,0)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4"/>
    </row>
    <row r="30" spans="1:13" ht="12" thickBot="1" x14ac:dyDescent="0.2">
      <c r="A30" s="43"/>
      <c r="B30" s="12">
        <v>42</v>
      </c>
      <c r="C30" s="40" t="s">
        <v>32</v>
      </c>
      <c r="D30" s="40"/>
      <c r="E30" s="15">
        <f>VLOOKUP(C30,RA!B34:D62,3,0)</f>
        <v>139012.88589999999</v>
      </c>
      <c r="F30" s="25">
        <f>VLOOKUP(C30,RA!B34:I66,8,0)</f>
        <v>14568.7089</v>
      </c>
      <c r="G30" s="16">
        <f t="shared" si="0"/>
        <v>124444.177</v>
      </c>
      <c r="H30" s="27">
        <f>RA!J34</f>
        <v>0</v>
      </c>
      <c r="I30" s="20">
        <f>VLOOKUP(B30,RMS!B:D,3,FALSE)</f>
        <v>139012.8848</v>
      </c>
      <c r="J30" s="21">
        <f>VLOOKUP(B30,RMS!B:E,4,FALSE)</f>
        <v>124444.1719</v>
      </c>
      <c r="K30" s="22">
        <f t="shared" si="1"/>
        <v>1.0999999940395355E-3</v>
      </c>
      <c r="L30" s="22">
        <f t="shared" si="2"/>
        <v>5.0999999948544428E-3</v>
      </c>
      <c r="M30" s="34"/>
    </row>
    <row r="31" spans="1:13" s="38" customFormat="1" ht="12" thickBot="1" x14ac:dyDescent="0.2">
      <c r="A31" s="43"/>
      <c r="B31" s="12">
        <v>70</v>
      </c>
      <c r="C31" s="44" t="s">
        <v>70</v>
      </c>
      <c r="D31" s="45"/>
      <c r="E31" s="15">
        <f>VLOOKUP(C31,RA!B35:D63,3,0)</f>
        <v>1146822.95</v>
      </c>
      <c r="F31" s="25">
        <f>VLOOKUP(C31,RA!B35:I67,8,0)</f>
        <v>1146822.95</v>
      </c>
      <c r="G31" s="16">
        <f t="shared" si="0"/>
        <v>0</v>
      </c>
      <c r="H31" s="27">
        <f>RA!J35</f>
        <v>10.480113987763801</v>
      </c>
      <c r="I31" s="20">
        <f>VLOOKUP(B31,RMS!B:D,3,FALSE)</f>
        <v>1146822.95</v>
      </c>
      <c r="J31" s="21">
        <f>VLOOKUP(B31,RMS!B:E,4,FALSE)</f>
        <v>0</v>
      </c>
      <c r="K31" s="22">
        <f t="shared" si="1"/>
        <v>0</v>
      </c>
      <c r="L31" s="22">
        <f t="shared" si="2"/>
        <v>0</v>
      </c>
    </row>
    <row r="32" spans="1:13" x14ac:dyDescent="0.15">
      <c r="A32" s="43"/>
      <c r="B32" s="12">
        <v>71</v>
      </c>
      <c r="C32" s="40" t="s">
        <v>36</v>
      </c>
      <c r="D32" s="40"/>
      <c r="E32" s="15">
        <f>VLOOKUP(C32,RA!B34:D63,3,0)</f>
        <v>579806.14</v>
      </c>
      <c r="F32" s="25">
        <f>VLOOKUP(C32,RA!B34:I67,8,0)</f>
        <v>579806.14</v>
      </c>
      <c r="G32" s="16">
        <f t="shared" si="0"/>
        <v>0</v>
      </c>
      <c r="H32" s="27">
        <f>RA!J35</f>
        <v>10.480113987763801</v>
      </c>
      <c r="I32" s="20">
        <f>VLOOKUP(B32,RMS!B:D,3,FALSE)</f>
        <v>579806.14</v>
      </c>
      <c r="J32" s="21">
        <f>VLOOKUP(B32,RMS!B:E,4,FALSE)</f>
        <v>0</v>
      </c>
      <c r="K32" s="22">
        <f t="shared" si="1"/>
        <v>0</v>
      </c>
      <c r="L32" s="22">
        <f t="shared" si="2"/>
        <v>0</v>
      </c>
      <c r="M32" s="34"/>
    </row>
    <row r="33" spans="1:13" x14ac:dyDescent="0.15">
      <c r="A33" s="43"/>
      <c r="B33" s="12">
        <v>72</v>
      </c>
      <c r="C33" s="40" t="s">
        <v>37</v>
      </c>
      <c r="D33" s="40"/>
      <c r="E33" s="15">
        <f>VLOOKUP(C33,RA!B34:D64,3,0)</f>
        <v>191258.99</v>
      </c>
      <c r="F33" s="25">
        <f>VLOOKUP(C33,RA!B34:I68,8,0)</f>
        <v>191258.99</v>
      </c>
      <c r="G33" s="16">
        <f t="shared" si="0"/>
        <v>0</v>
      </c>
      <c r="H33" s="27">
        <f>RA!J34</f>
        <v>0</v>
      </c>
      <c r="I33" s="20">
        <f>VLOOKUP(B33,RMS!B:D,3,FALSE)</f>
        <v>191258.99</v>
      </c>
      <c r="J33" s="21">
        <f>VLOOKUP(B33,RMS!B:E,4,FALSE)</f>
        <v>0</v>
      </c>
      <c r="K33" s="22">
        <f t="shared" si="1"/>
        <v>0</v>
      </c>
      <c r="L33" s="22">
        <f t="shared" si="2"/>
        <v>0</v>
      </c>
      <c r="M33" s="34"/>
    </row>
    <row r="34" spans="1:13" x14ac:dyDescent="0.15">
      <c r="A34" s="43"/>
      <c r="B34" s="12">
        <v>73</v>
      </c>
      <c r="C34" s="40" t="s">
        <v>38</v>
      </c>
      <c r="D34" s="40"/>
      <c r="E34" s="15">
        <f>VLOOKUP(C34,RA!B35:D65,3,0)</f>
        <v>300748.92</v>
      </c>
      <c r="F34" s="25">
        <f>VLOOKUP(C34,RA!B35:I69,8,0)</f>
        <v>300748.92</v>
      </c>
      <c r="G34" s="16">
        <f t="shared" si="0"/>
        <v>0</v>
      </c>
      <c r="H34" s="27">
        <f>RA!J35</f>
        <v>10.480113987763801</v>
      </c>
      <c r="I34" s="20">
        <f>VLOOKUP(B34,RMS!B:D,3,FALSE)</f>
        <v>300748.92</v>
      </c>
      <c r="J34" s="21">
        <f>VLOOKUP(B34,RMS!B:E,4,FALSE)</f>
        <v>0</v>
      </c>
      <c r="K34" s="22">
        <f t="shared" si="1"/>
        <v>0</v>
      </c>
      <c r="L34" s="22">
        <f t="shared" si="2"/>
        <v>0</v>
      </c>
      <c r="M34" s="34"/>
    </row>
    <row r="35" spans="1:13" s="38" customFormat="1" x14ac:dyDescent="0.15">
      <c r="A35" s="43"/>
      <c r="B35" s="12">
        <v>74</v>
      </c>
      <c r="C35" s="40" t="s">
        <v>72</v>
      </c>
      <c r="D35" s="40"/>
      <c r="E35" s="15">
        <f>VLOOKUP(C35,RA!B36:D66,3,0)</f>
        <v>0</v>
      </c>
      <c r="F35" s="25">
        <f>VLOOKUP(C35,RA!B36:I70,8,0)</f>
        <v>0</v>
      </c>
      <c r="G35" s="16">
        <f t="shared" si="0"/>
        <v>0</v>
      </c>
      <c r="H35" s="27">
        <f>RA!J36</f>
        <v>100</v>
      </c>
      <c r="I35" s="20">
        <f>VLOOKUP(B35,RMS!B:D,3,FALSE)</f>
        <v>0</v>
      </c>
      <c r="J35" s="21">
        <f>VLOOKUP(B35,RMS!B:E,4,FALSE)</f>
        <v>0</v>
      </c>
      <c r="K35" s="22">
        <f t="shared" si="1"/>
        <v>0</v>
      </c>
      <c r="L35" s="22">
        <f t="shared" si="2"/>
        <v>0</v>
      </c>
    </row>
    <row r="36" spans="1:13" ht="11.25" customHeight="1" x14ac:dyDescent="0.15">
      <c r="A36" s="43"/>
      <c r="B36" s="12">
        <v>75</v>
      </c>
      <c r="C36" s="40" t="s">
        <v>33</v>
      </c>
      <c r="D36" s="40"/>
      <c r="E36" s="15">
        <f>VLOOKUP(C36,RA!B8:D66,3,0)</f>
        <v>132525.64069999999</v>
      </c>
      <c r="F36" s="25">
        <f>VLOOKUP(C36,RA!B8:I70,8,0)</f>
        <v>8077.0758999999998</v>
      </c>
      <c r="G36" s="16">
        <f t="shared" si="0"/>
        <v>124448.56479999999</v>
      </c>
      <c r="H36" s="27">
        <f>RA!J36</f>
        <v>100</v>
      </c>
      <c r="I36" s="20">
        <f>VLOOKUP(B36,RMS!B:D,3,FALSE)</f>
        <v>132525.641025641</v>
      </c>
      <c r="J36" s="21">
        <f>VLOOKUP(B36,RMS!B:E,4,FALSE)</f>
        <v>124448.56410256401</v>
      </c>
      <c r="K36" s="22">
        <f t="shared" si="1"/>
        <v>-3.2564101275056601E-4</v>
      </c>
      <c r="L36" s="22">
        <f t="shared" si="2"/>
        <v>6.9743598578497767E-4</v>
      </c>
      <c r="M36" s="34"/>
    </row>
    <row r="37" spans="1:13" x14ac:dyDescent="0.15">
      <c r="A37" s="43"/>
      <c r="B37" s="12">
        <v>76</v>
      </c>
      <c r="C37" s="40" t="s">
        <v>34</v>
      </c>
      <c r="D37" s="40"/>
      <c r="E37" s="15">
        <f>VLOOKUP(C37,RA!B8:D67,3,0)</f>
        <v>393044.54060000001</v>
      </c>
      <c r="F37" s="25">
        <f>VLOOKUP(C37,RA!B8:I71,8,0)</f>
        <v>8271.5406000000003</v>
      </c>
      <c r="G37" s="16">
        <f t="shared" si="0"/>
        <v>384773</v>
      </c>
      <c r="H37" s="27">
        <f>RA!J37</f>
        <v>100</v>
      </c>
      <c r="I37" s="20">
        <f>VLOOKUP(B37,RMS!B:D,3,FALSE)</f>
        <v>393044.534135897</v>
      </c>
      <c r="J37" s="21">
        <f>VLOOKUP(B37,RMS!B:E,4,FALSE)</f>
        <v>384773.00095299102</v>
      </c>
      <c r="K37" s="22">
        <f t="shared" si="1"/>
        <v>6.4641030039638281E-3</v>
      </c>
      <c r="L37" s="22">
        <f t="shared" si="2"/>
        <v>-9.5299101667478681E-4</v>
      </c>
      <c r="M37" s="34"/>
    </row>
    <row r="38" spans="1:13" x14ac:dyDescent="0.15">
      <c r="A38" s="43"/>
      <c r="B38" s="12">
        <v>77</v>
      </c>
      <c r="C38" s="40" t="s">
        <v>39</v>
      </c>
      <c r="D38" s="40"/>
      <c r="E38" s="15">
        <f>VLOOKUP(C38,RA!B9:D68,3,0)</f>
        <v>269337.63</v>
      </c>
      <c r="F38" s="25">
        <f>VLOOKUP(C38,RA!B9:I72,8,0)</f>
        <v>269337.63</v>
      </c>
      <c r="G38" s="16">
        <f t="shared" si="0"/>
        <v>0</v>
      </c>
      <c r="H38" s="27">
        <f>RA!J38</f>
        <v>100</v>
      </c>
      <c r="I38" s="20">
        <f>VLOOKUP(B38,RMS!B:D,3,FALSE)</f>
        <v>269337.63</v>
      </c>
      <c r="J38" s="21">
        <f>VLOOKUP(B38,RMS!B:E,4,FALSE)</f>
        <v>0</v>
      </c>
      <c r="K38" s="22">
        <f t="shared" si="1"/>
        <v>0</v>
      </c>
      <c r="L38" s="22">
        <f t="shared" si="2"/>
        <v>0</v>
      </c>
      <c r="M38" s="34"/>
    </row>
    <row r="39" spans="1:13" x14ac:dyDescent="0.15">
      <c r="A39" s="43"/>
      <c r="B39" s="12">
        <v>78</v>
      </c>
      <c r="C39" s="40" t="s">
        <v>40</v>
      </c>
      <c r="D39" s="40"/>
      <c r="E39" s="15">
        <f>VLOOKUP(C39,RA!B10:D69,3,0)</f>
        <v>70918.83</v>
      </c>
      <c r="F39" s="25">
        <f>VLOOKUP(C39,RA!B10:I73,8,0)</f>
        <v>70918.83</v>
      </c>
      <c r="G39" s="16">
        <f t="shared" si="0"/>
        <v>0</v>
      </c>
      <c r="H39" s="27">
        <f>RA!J39</f>
        <v>100</v>
      </c>
      <c r="I39" s="20">
        <f>VLOOKUP(B39,RMS!B:D,3,FALSE)</f>
        <v>70918.83</v>
      </c>
      <c r="J39" s="21">
        <f>VLOOKUP(B39,RMS!B:E,4,FALSE)</f>
        <v>0</v>
      </c>
      <c r="K39" s="22">
        <f t="shared" si="1"/>
        <v>0</v>
      </c>
      <c r="L39" s="22">
        <f t="shared" si="2"/>
        <v>0</v>
      </c>
      <c r="M39" s="34"/>
    </row>
    <row r="40" spans="1:13" x14ac:dyDescent="0.15">
      <c r="A40" s="43"/>
      <c r="B40" s="12">
        <v>99</v>
      </c>
      <c r="C40" s="40" t="s">
        <v>35</v>
      </c>
      <c r="D40" s="40"/>
      <c r="E40" s="15">
        <f>VLOOKUP(C40,RA!B8:D70,3,0)</f>
        <v>30024.017100000001</v>
      </c>
      <c r="F40" s="25">
        <f>VLOOKUP(C40,RA!B8:I74,8,0)</f>
        <v>3718.0005999999998</v>
      </c>
      <c r="G40" s="16">
        <f t="shared" si="0"/>
        <v>26306.016500000002</v>
      </c>
      <c r="H40" s="27">
        <f>RA!J40</f>
        <v>0</v>
      </c>
      <c r="I40" s="20">
        <f>VLOOKUP(B40,RMS!B:D,3,FALSE)</f>
        <v>30024.017094017101</v>
      </c>
      <c r="J40" s="21">
        <f>VLOOKUP(B40,RMS!B:E,4,FALSE)</f>
        <v>26306.017094017101</v>
      </c>
      <c r="K40" s="22">
        <f t="shared" si="1"/>
        <v>5.9828998928423971E-6</v>
      </c>
      <c r="L40" s="22">
        <f t="shared" si="2"/>
        <v>-5.9401709950179793E-4</v>
      </c>
      <c r="M40" s="34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5"/>
  <sheetViews>
    <sheetView workbookViewId="0">
      <selection sqref="A1:W45"/>
    </sheetView>
  </sheetViews>
  <sheetFormatPr defaultRowHeight="11.25" x14ac:dyDescent="0.15"/>
  <cols>
    <col min="1" max="1" width="7.75" style="39" customWidth="1"/>
    <col min="2" max="3" width="9" style="39"/>
    <col min="4" max="5" width="11.5" style="39" bestFit="1" customWidth="1"/>
    <col min="6" max="7" width="12.25" style="39" bestFit="1" customWidth="1"/>
    <col min="8" max="8" width="9" style="39"/>
    <col min="9" max="9" width="12.25" style="39" bestFit="1" customWidth="1"/>
    <col min="10" max="10" width="9" style="39"/>
    <col min="11" max="11" width="12.25" style="39" bestFit="1" customWidth="1"/>
    <col min="12" max="12" width="10.5" style="39" bestFit="1" customWidth="1"/>
    <col min="13" max="13" width="12.25" style="39" bestFit="1" customWidth="1"/>
    <col min="14" max="15" width="13.875" style="39" bestFit="1" customWidth="1"/>
    <col min="16" max="16" width="9.25" style="39" bestFit="1" customWidth="1"/>
    <col min="17" max="18" width="10.5" style="39" bestFit="1" customWidth="1"/>
    <col min="19" max="20" width="9" style="39"/>
    <col min="21" max="21" width="10.5" style="39" bestFit="1" customWidth="1"/>
    <col min="22" max="22" width="36" style="39" bestFit="1" customWidth="1"/>
    <col min="23" max="16384" width="9" style="39"/>
  </cols>
  <sheetData>
    <row r="1" spans="1:23" ht="12.75" x14ac:dyDescent="0.2">
      <c r="A1" s="46"/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58" t="s">
        <v>46</v>
      </c>
      <c r="W1" s="48"/>
    </row>
    <row r="2" spans="1:23" ht="12.75" x14ac:dyDescent="0.2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58"/>
      <c r="W2" s="48"/>
    </row>
    <row r="3" spans="1:23" ht="23.25" thickBot="1" x14ac:dyDescent="0.2">
      <c r="A3" s="46"/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59" t="s">
        <v>47</v>
      </c>
      <c r="W3" s="48"/>
    </row>
    <row r="4" spans="1:23" ht="15" thickTop="1" thickBot="1" x14ac:dyDescent="0.2">
      <c r="A4" s="47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57"/>
      <c r="W4" s="48"/>
    </row>
    <row r="5" spans="1:23" ht="15" thickTop="1" thickBot="1" x14ac:dyDescent="0.25">
      <c r="A5" s="60"/>
      <c r="B5" s="61"/>
      <c r="C5" s="62"/>
      <c r="D5" s="63" t="s">
        <v>0</v>
      </c>
      <c r="E5" s="63" t="s">
        <v>59</v>
      </c>
      <c r="F5" s="63" t="s">
        <v>60</v>
      </c>
      <c r="G5" s="63" t="s">
        <v>48</v>
      </c>
      <c r="H5" s="63" t="s">
        <v>49</v>
      </c>
      <c r="I5" s="63" t="s">
        <v>1</v>
      </c>
      <c r="J5" s="63" t="s">
        <v>2</v>
      </c>
      <c r="K5" s="63" t="s">
        <v>50</v>
      </c>
      <c r="L5" s="63" t="s">
        <v>51</v>
      </c>
      <c r="M5" s="63" t="s">
        <v>52</v>
      </c>
      <c r="N5" s="63" t="s">
        <v>53</v>
      </c>
      <c r="O5" s="63" t="s">
        <v>54</v>
      </c>
      <c r="P5" s="63" t="s">
        <v>61</v>
      </c>
      <c r="Q5" s="63" t="s">
        <v>62</v>
      </c>
      <c r="R5" s="63" t="s">
        <v>55</v>
      </c>
      <c r="S5" s="63" t="s">
        <v>56</v>
      </c>
      <c r="T5" s="63" t="s">
        <v>57</v>
      </c>
      <c r="U5" s="64" t="s">
        <v>58</v>
      </c>
      <c r="V5" s="57"/>
      <c r="W5" s="57"/>
    </row>
    <row r="6" spans="1:23" ht="14.25" thickBot="1" x14ac:dyDescent="0.2">
      <c r="A6" s="65" t="s">
        <v>3</v>
      </c>
      <c r="B6" s="49" t="s">
        <v>4</v>
      </c>
      <c r="C6" s="50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6"/>
      <c r="V6" s="57"/>
      <c r="W6" s="57"/>
    </row>
    <row r="7" spans="1:23" ht="14.25" thickBot="1" x14ac:dyDescent="0.2">
      <c r="A7" s="51" t="s">
        <v>5</v>
      </c>
      <c r="B7" s="52"/>
      <c r="C7" s="53"/>
      <c r="D7" s="67">
        <v>17539225.897700001</v>
      </c>
      <c r="E7" s="67">
        <v>18460316.3924</v>
      </c>
      <c r="F7" s="68">
        <v>95.010429533703999</v>
      </c>
      <c r="G7" s="67">
        <v>17894857.5163</v>
      </c>
      <c r="H7" s="68">
        <v>-1.9873397610238499</v>
      </c>
      <c r="I7" s="67">
        <v>3733608.0109999999</v>
      </c>
      <c r="J7" s="68">
        <v>21.287188116378601</v>
      </c>
      <c r="K7" s="67">
        <v>1440854.5900999999</v>
      </c>
      <c r="L7" s="68">
        <v>8.0517801764420902</v>
      </c>
      <c r="M7" s="68">
        <v>1.5912455265460701</v>
      </c>
      <c r="N7" s="67">
        <v>620395189.32480001</v>
      </c>
      <c r="O7" s="67">
        <v>5989403906.9940004</v>
      </c>
      <c r="P7" s="67">
        <v>763065</v>
      </c>
      <c r="Q7" s="67">
        <v>755300</v>
      </c>
      <c r="R7" s="68">
        <v>1.0280683172249501</v>
      </c>
      <c r="S7" s="67">
        <v>22.985231792442299</v>
      </c>
      <c r="T7" s="67">
        <v>22.041150205481301</v>
      </c>
      <c r="U7" s="69">
        <v>4.1073398584193601</v>
      </c>
      <c r="V7" s="57"/>
      <c r="W7" s="57"/>
    </row>
    <row r="8" spans="1:23" ht="14.25" thickBot="1" x14ac:dyDescent="0.2">
      <c r="A8" s="54">
        <v>42276</v>
      </c>
      <c r="B8" s="44" t="s">
        <v>6</v>
      </c>
      <c r="C8" s="45"/>
      <c r="D8" s="70">
        <v>585197.1875</v>
      </c>
      <c r="E8" s="70">
        <v>727702.7929</v>
      </c>
      <c r="F8" s="71">
        <v>80.417059438222793</v>
      </c>
      <c r="G8" s="70">
        <v>649242.4351</v>
      </c>
      <c r="H8" s="71">
        <v>-9.8646120674683697</v>
      </c>
      <c r="I8" s="70">
        <v>164316.8982</v>
      </c>
      <c r="J8" s="71">
        <v>28.078894039455701</v>
      </c>
      <c r="K8" s="70">
        <v>170393.96599999999</v>
      </c>
      <c r="L8" s="71">
        <v>26.2450444992486</v>
      </c>
      <c r="M8" s="71">
        <v>-3.5664806346487998E-2</v>
      </c>
      <c r="N8" s="70">
        <v>23542268.6457</v>
      </c>
      <c r="O8" s="70">
        <v>215287488.12830001</v>
      </c>
      <c r="P8" s="70">
        <v>22152</v>
      </c>
      <c r="Q8" s="70">
        <v>22875</v>
      </c>
      <c r="R8" s="71">
        <v>-3.16065573770492</v>
      </c>
      <c r="S8" s="70">
        <v>26.417352270675298</v>
      </c>
      <c r="T8" s="70">
        <v>26.165278273224001</v>
      </c>
      <c r="U8" s="72">
        <v>0.95419856944218695</v>
      </c>
      <c r="V8" s="57"/>
      <c r="W8" s="57"/>
    </row>
    <row r="9" spans="1:23" ht="12" customHeight="1" thickBot="1" x14ac:dyDescent="0.2">
      <c r="A9" s="55"/>
      <c r="B9" s="44" t="s">
        <v>7</v>
      </c>
      <c r="C9" s="45"/>
      <c r="D9" s="70">
        <v>65803.822899999999</v>
      </c>
      <c r="E9" s="70">
        <v>85669.286699999997</v>
      </c>
      <c r="F9" s="71">
        <v>76.811451845553904</v>
      </c>
      <c r="G9" s="70">
        <v>78023.687900000004</v>
      </c>
      <c r="H9" s="71">
        <v>-15.6617372606916</v>
      </c>
      <c r="I9" s="70">
        <v>15743.283299999999</v>
      </c>
      <c r="J9" s="71">
        <v>23.924572473432999</v>
      </c>
      <c r="K9" s="70">
        <v>17009.642199999998</v>
      </c>
      <c r="L9" s="71">
        <v>21.800612939240501</v>
      </c>
      <c r="M9" s="71">
        <v>-7.4449473134714006E-2</v>
      </c>
      <c r="N9" s="70">
        <v>3446867.7355</v>
      </c>
      <c r="O9" s="70">
        <v>35430195.608499996</v>
      </c>
      <c r="P9" s="70">
        <v>4099</v>
      </c>
      <c r="Q9" s="70">
        <v>4013</v>
      </c>
      <c r="R9" s="71">
        <v>2.1430351358086202</v>
      </c>
      <c r="S9" s="70">
        <v>16.053628421566199</v>
      </c>
      <c r="T9" s="70">
        <v>16.734025741340599</v>
      </c>
      <c r="U9" s="72">
        <v>-4.2382774903421501</v>
      </c>
      <c r="V9" s="57"/>
      <c r="W9" s="57"/>
    </row>
    <row r="10" spans="1:23" ht="14.25" thickBot="1" x14ac:dyDescent="0.2">
      <c r="A10" s="55"/>
      <c r="B10" s="44" t="s">
        <v>8</v>
      </c>
      <c r="C10" s="45"/>
      <c r="D10" s="70">
        <v>116555.0429</v>
      </c>
      <c r="E10" s="70">
        <v>154591.12109999999</v>
      </c>
      <c r="F10" s="71">
        <v>75.395690302681899</v>
      </c>
      <c r="G10" s="70">
        <v>139034.4615</v>
      </c>
      <c r="H10" s="71">
        <v>-16.16823509616</v>
      </c>
      <c r="I10" s="70">
        <v>34227.1564</v>
      </c>
      <c r="J10" s="71">
        <v>29.365658961119099</v>
      </c>
      <c r="K10" s="70">
        <v>33617.934399999998</v>
      </c>
      <c r="L10" s="71">
        <v>24.179569609797799</v>
      </c>
      <c r="M10" s="71">
        <v>1.8121934344662999E-2</v>
      </c>
      <c r="N10" s="70">
        <v>4653777.6727</v>
      </c>
      <c r="O10" s="70">
        <v>54837365.799699999</v>
      </c>
      <c r="P10" s="70">
        <v>72050</v>
      </c>
      <c r="Q10" s="70">
        <v>71491</v>
      </c>
      <c r="R10" s="71">
        <v>0.78191660488733405</v>
      </c>
      <c r="S10" s="70">
        <v>1.61769663983345</v>
      </c>
      <c r="T10" s="70">
        <v>1.5528841518512799</v>
      </c>
      <c r="U10" s="72">
        <v>4.0064673676295399</v>
      </c>
      <c r="V10" s="57"/>
      <c r="W10" s="57"/>
    </row>
    <row r="11" spans="1:23" ht="14.25" thickBot="1" x14ac:dyDescent="0.2">
      <c r="A11" s="55"/>
      <c r="B11" s="44" t="s">
        <v>9</v>
      </c>
      <c r="C11" s="45"/>
      <c r="D11" s="70">
        <v>41660.023000000001</v>
      </c>
      <c r="E11" s="70">
        <v>49606.268199999999</v>
      </c>
      <c r="F11" s="71">
        <v>83.981368709368098</v>
      </c>
      <c r="G11" s="70">
        <v>43959.324399999998</v>
      </c>
      <c r="H11" s="71">
        <v>-5.2305203307446604</v>
      </c>
      <c r="I11" s="70">
        <v>10334.4056</v>
      </c>
      <c r="J11" s="71">
        <v>24.806528791402702</v>
      </c>
      <c r="K11" s="70">
        <v>9716.1326000000008</v>
      </c>
      <c r="L11" s="71">
        <v>22.102552149322801</v>
      </c>
      <c r="M11" s="71">
        <v>6.3633651932663002E-2</v>
      </c>
      <c r="N11" s="70">
        <v>1802667.9353</v>
      </c>
      <c r="O11" s="70">
        <v>17846780.332600001</v>
      </c>
      <c r="P11" s="70">
        <v>2080</v>
      </c>
      <c r="Q11" s="70">
        <v>2135</v>
      </c>
      <c r="R11" s="71">
        <v>-2.5761124121779901</v>
      </c>
      <c r="S11" s="70">
        <v>20.028857211538501</v>
      </c>
      <c r="T11" s="70">
        <v>19.656452646369999</v>
      </c>
      <c r="U11" s="72">
        <v>1.85934005737431</v>
      </c>
      <c r="V11" s="57"/>
      <c r="W11" s="57"/>
    </row>
    <row r="12" spans="1:23" ht="14.25" thickBot="1" x14ac:dyDescent="0.2">
      <c r="A12" s="55"/>
      <c r="B12" s="44" t="s">
        <v>10</v>
      </c>
      <c r="C12" s="45"/>
      <c r="D12" s="70">
        <v>167079.3168</v>
      </c>
      <c r="E12" s="70">
        <v>260743.41579999999</v>
      </c>
      <c r="F12" s="71">
        <v>64.078057843714106</v>
      </c>
      <c r="G12" s="70">
        <v>235518.80840000001</v>
      </c>
      <c r="H12" s="71">
        <v>-29.059034420624201</v>
      </c>
      <c r="I12" s="70">
        <v>34172.513899999998</v>
      </c>
      <c r="J12" s="71">
        <v>20.452869065119401</v>
      </c>
      <c r="K12" s="70">
        <v>29426.513200000001</v>
      </c>
      <c r="L12" s="71">
        <v>12.494336821721101</v>
      </c>
      <c r="M12" s="71">
        <v>0.16128314855869499</v>
      </c>
      <c r="N12" s="70">
        <v>8242097.3534000004</v>
      </c>
      <c r="O12" s="70">
        <v>63877013.671300001</v>
      </c>
      <c r="P12" s="70">
        <v>1344</v>
      </c>
      <c r="Q12" s="70">
        <v>1353</v>
      </c>
      <c r="R12" s="71">
        <v>-0.66518847006651305</v>
      </c>
      <c r="S12" s="70">
        <v>124.314967857143</v>
      </c>
      <c r="T12" s="70">
        <v>118.681929490022</v>
      </c>
      <c r="U12" s="72">
        <v>4.5312631811110098</v>
      </c>
      <c r="V12" s="57"/>
      <c r="W12" s="57"/>
    </row>
    <row r="13" spans="1:23" ht="14.25" thickBot="1" x14ac:dyDescent="0.2">
      <c r="A13" s="55"/>
      <c r="B13" s="44" t="s">
        <v>11</v>
      </c>
      <c r="C13" s="45"/>
      <c r="D13" s="70">
        <v>233424.72320000001</v>
      </c>
      <c r="E13" s="70">
        <v>271781.05729999999</v>
      </c>
      <c r="F13" s="71">
        <v>85.887046550981296</v>
      </c>
      <c r="G13" s="70">
        <v>247703.32440000001</v>
      </c>
      <c r="H13" s="71">
        <v>-5.76439627307641</v>
      </c>
      <c r="I13" s="70">
        <v>77266.534700000004</v>
      </c>
      <c r="J13" s="71">
        <v>33.101264356559803</v>
      </c>
      <c r="K13" s="70">
        <v>73115.462400000004</v>
      </c>
      <c r="L13" s="71">
        <v>29.517352089280202</v>
      </c>
      <c r="M13" s="71">
        <v>5.6774205670618999E-2</v>
      </c>
      <c r="N13" s="70">
        <v>11402793.550899999</v>
      </c>
      <c r="O13" s="70">
        <v>98803272.904599994</v>
      </c>
      <c r="P13" s="70">
        <v>8646</v>
      </c>
      <c r="Q13" s="70">
        <v>9037</v>
      </c>
      <c r="R13" s="71">
        <v>-4.3266570764634302</v>
      </c>
      <c r="S13" s="70">
        <v>26.998001758038399</v>
      </c>
      <c r="T13" s="70">
        <v>27.0066272767511</v>
      </c>
      <c r="U13" s="72">
        <v>-3.1948730095066998E-2</v>
      </c>
      <c r="V13" s="57"/>
      <c r="W13" s="57"/>
    </row>
    <row r="14" spans="1:23" ht="14.25" thickBot="1" x14ac:dyDescent="0.2">
      <c r="A14" s="55"/>
      <c r="B14" s="44" t="s">
        <v>12</v>
      </c>
      <c r="C14" s="45"/>
      <c r="D14" s="70">
        <v>151280.6727</v>
      </c>
      <c r="E14" s="70">
        <v>149699.84</v>
      </c>
      <c r="F14" s="71">
        <v>101.056001596261</v>
      </c>
      <c r="G14" s="70">
        <v>150852.24950000001</v>
      </c>
      <c r="H14" s="71">
        <v>0.28400186369113001</v>
      </c>
      <c r="I14" s="70">
        <v>32191.846600000001</v>
      </c>
      <c r="J14" s="71">
        <v>21.2795501404457</v>
      </c>
      <c r="K14" s="70">
        <v>30102.1237</v>
      </c>
      <c r="L14" s="71">
        <v>19.954706542178499</v>
      </c>
      <c r="M14" s="71">
        <v>6.9421111972906999E-2</v>
      </c>
      <c r="N14" s="70">
        <v>4950197.4482000005</v>
      </c>
      <c r="O14" s="70">
        <v>50644556.611100003</v>
      </c>
      <c r="P14" s="70">
        <v>1996</v>
      </c>
      <c r="Q14" s="70">
        <v>2021</v>
      </c>
      <c r="R14" s="71">
        <v>-1.2370113805047001</v>
      </c>
      <c r="S14" s="70">
        <v>75.791920190380793</v>
      </c>
      <c r="T14" s="70">
        <v>69.298916823354801</v>
      </c>
      <c r="U14" s="72">
        <v>8.5668806789909802</v>
      </c>
      <c r="V14" s="57"/>
      <c r="W14" s="57"/>
    </row>
    <row r="15" spans="1:23" ht="14.25" thickBot="1" x14ac:dyDescent="0.2">
      <c r="A15" s="55"/>
      <c r="B15" s="44" t="s">
        <v>13</v>
      </c>
      <c r="C15" s="45"/>
      <c r="D15" s="70">
        <v>74847.324900000007</v>
      </c>
      <c r="E15" s="70">
        <v>106533.6764</v>
      </c>
      <c r="F15" s="71">
        <v>70.256962332710799</v>
      </c>
      <c r="G15" s="70">
        <v>71818.916400000002</v>
      </c>
      <c r="H15" s="71">
        <v>4.2167281989233798</v>
      </c>
      <c r="I15" s="70">
        <v>14268.3505</v>
      </c>
      <c r="J15" s="71">
        <v>19.063273829844</v>
      </c>
      <c r="K15" s="70">
        <v>14730.262000000001</v>
      </c>
      <c r="L15" s="71">
        <v>20.510281605975301</v>
      </c>
      <c r="M15" s="71">
        <v>-3.1357996212152003E-2</v>
      </c>
      <c r="N15" s="70">
        <v>3808217.2467999998</v>
      </c>
      <c r="O15" s="70">
        <v>39163565.124899998</v>
      </c>
      <c r="P15" s="70">
        <v>1946</v>
      </c>
      <c r="Q15" s="70">
        <v>2111</v>
      </c>
      <c r="R15" s="71">
        <v>-7.8162008526764604</v>
      </c>
      <c r="S15" s="70">
        <v>38.462140236382297</v>
      </c>
      <c r="T15" s="70">
        <v>35.1086036475604</v>
      </c>
      <c r="U15" s="72">
        <v>8.7190587112719502</v>
      </c>
      <c r="V15" s="57"/>
      <c r="W15" s="57"/>
    </row>
    <row r="16" spans="1:23" ht="14.25" thickBot="1" x14ac:dyDescent="0.2">
      <c r="A16" s="55"/>
      <c r="B16" s="44" t="s">
        <v>14</v>
      </c>
      <c r="C16" s="45"/>
      <c r="D16" s="70">
        <v>1142545.1857</v>
      </c>
      <c r="E16" s="70">
        <v>970702.21779999998</v>
      </c>
      <c r="F16" s="71">
        <v>117.702954083021</v>
      </c>
      <c r="G16" s="70">
        <v>853044.71250000002</v>
      </c>
      <c r="H16" s="71">
        <v>33.937315237740201</v>
      </c>
      <c r="I16" s="70">
        <v>-10507.080900000001</v>
      </c>
      <c r="J16" s="71">
        <v>-0.91962060069971396</v>
      </c>
      <c r="K16" s="70">
        <v>59339.580800000003</v>
      </c>
      <c r="L16" s="71">
        <v>6.9562099067579704</v>
      </c>
      <c r="M16" s="71">
        <v>-1.1770669889868901</v>
      </c>
      <c r="N16" s="70">
        <v>33659451.528999999</v>
      </c>
      <c r="O16" s="70">
        <v>302109260.74849999</v>
      </c>
      <c r="P16" s="70">
        <v>43117</v>
      </c>
      <c r="Q16" s="70">
        <v>42849</v>
      </c>
      <c r="R16" s="71">
        <v>0.62545216924549996</v>
      </c>
      <c r="S16" s="70">
        <v>26.498717111580099</v>
      </c>
      <c r="T16" s="70">
        <v>25.954655203155301</v>
      </c>
      <c r="U16" s="72">
        <v>2.0531632008218801</v>
      </c>
      <c r="V16" s="57"/>
      <c r="W16" s="57"/>
    </row>
    <row r="17" spans="1:21" ht="12" thickBot="1" x14ac:dyDescent="0.2">
      <c r="A17" s="55"/>
      <c r="B17" s="44" t="s">
        <v>15</v>
      </c>
      <c r="C17" s="45"/>
      <c r="D17" s="70">
        <v>858182.62520000001</v>
      </c>
      <c r="E17" s="70">
        <v>671023.92599999998</v>
      </c>
      <c r="F17" s="71">
        <v>127.89150907265901</v>
      </c>
      <c r="G17" s="70">
        <v>627476.19539999997</v>
      </c>
      <c r="H17" s="71">
        <v>36.767359700861697</v>
      </c>
      <c r="I17" s="70">
        <v>-338432.59899999999</v>
      </c>
      <c r="J17" s="71">
        <v>-39.4359649172725</v>
      </c>
      <c r="K17" s="70">
        <v>63260.512000000002</v>
      </c>
      <c r="L17" s="71">
        <v>10.081738951016799</v>
      </c>
      <c r="M17" s="71">
        <v>-6.3498238996231997</v>
      </c>
      <c r="N17" s="70">
        <v>46791416.0568</v>
      </c>
      <c r="O17" s="70">
        <v>299021890.85439998</v>
      </c>
      <c r="P17" s="70">
        <v>21928</v>
      </c>
      <c r="Q17" s="70">
        <v>28108</v>
      </c>
      <c r="R17" s="71">
        <v>-21.9866230254732</v>
      </c>
      <c r="S17" s="70">
        <v>39.136383856256799</v>
      </c>
      <c r="T17" s="70">
        <v>54.994195200654602</v>
      </c>
      <c r="U17" s="72">
        <v>-40.519357645922497</v>
      </c>
    </row>
    <row r="18" spans="1:21" ht="12" thickBot="1" x14ac:dyDescent="0.2">
      <c r="A18" s="55"/>
      <c r="B18" s="44" t="s">
        <v>16</v>
      </c>
      <c r="C18" s="45"/>
      <c r="D18" s="70">
        <v>1310710.0374</v>
      </c>
      <c r="E18" s="70">
        <v>2095075.8896000001</v>
      </c>
      <c r="F18" s="71">
        <v>62.561458699725002</v>
      </c>
      <c r="G18" s="70">
        <v>1648929.2690000001</v>
      </c>
      <c r="H18" s="71">
        <v>-20.511445697432201</v>
      </c>
      <c r="I18" s="70">
        <v>205408.84880000001</v>
      </c>
      <c r="J18" s="71">
        <v>15.671570594474201</v>
      </c>
      <c r="K18" s="70">
        <v>216369.625</v>
      </c>
      <c r="L18" s="71">
        <v>13.121825724593901</v>
      </c>
      <c r="M18" s="71">
        <v>-5.0657647532549997E-2</v>
      </c>
      <c r="N18" s="70">
        <v>46495970.601300001</v>
      </c>
      <c r="O18" s="70">
        <v>631562818.93480003</v>
      </c>
      <c r="P18" s="70">
        <v>57300</v>
      </c>
      <c r="Q18" s="70">
        <v>54377</v>
      </c>
      <c r="R18" s="71">
        <v>5.3754344667782403</v>
      </c>
      <c r="S18" s="70">
        <v>22.8745207225131</v>
      </c>
      <c r="T18" s="70">
        <v>21.551159481030599</v>
      </c>
      <c r="U18" s="72">
        <v>5.78530696898952</v>
      </c>
    </row>
    <row r="19" spans="1:21" ht="12" thickBot="1" x14ac:dyDescent="0.2">
      <c r="A19" s="55"/>
      <c r="B19" s="44" t="s">
        <v>17</v>
      </c>
      <c r="C19" s="45"/>
      <c r="D19" s="70">
        <v>525043.92139999999</v>
      </c>
      <c r="E19" s="70">
        <v>557502.26769999997</v>
      </c>
      <c r="F19" s="71">
        <v>94.177898785253703</v>
      </c>
      <c r="G19" s="70">
        <v>537620.1372</v>
      </c>
      <c r="H19" s="71">
        <v>-2.3392382334297701</v>
      </c>
      <c r="I19" s="70">
        <v>34091.8416</v>
      </c>
      <c r="J19" s="71">
        <v>6.4931408993548603</v>
      </c>
      <c r="K19" s="70">
        <v>48616.222999999998</v>
      </c>
      <c r="L19" s="71">
        <v>9.0428575189166107</v>
      </c>
      <c r="M19" s="71">
        <v>-0.29875585768972601</v>
      </c>
      <c r="N19" s="70">
        <v>20187953.097399998</v>
      </c>
      <c r="O19" s="70">
        <v>193538384.3265</v>
      </c>
      <c r="P19" s="70">
        <v>8986</v>
      </c>
      <c r="Q19" s="70">
        <v>8829</v>
      </c>
      <c r="R19" s="71">
        <v>1.7782308302186001</v>
      </c>
      <c r="S19" s="70">
        <v>58.429103204985502</v>
      </c>
      <c r="T19" s="70">
        <v>56.7547674595084</v>
      </c>
      <c r="U19" s="72">
        <v>2.8655852197543701</v>
      </c>
    </row>
    <row r="20" spans="1:21" ht="12" thickBot="1" x14ac:dyDescent="0.2">
      <c r="A20" s="55"/>
      <c r="B20" s="44" t="s">
        <v>18</v>
      </c>
      <c r="C20" s="45"/>
      <c r="D20" s="70">
        <v>940025.59669999999</v>
      </c>
      <c r="E20" s="70">
        <v>1007190.941</v>
      </c>
      <c r="F20" s="71">
        <v>93.331418942935102</v>
      </c>
      <c r="G20" s="70">
        <v>906077.6348</v>
      </c>
      <c r="H20" s="71">
        <v>3.7466946093966298</v>
      </c>
      <c r="I20" s="70">
        <v>80179.010200000004</v>
      </c>
      <c r="J20" s="71">
        <v>8.5294496747186308</v>
      </c>
      <c r="K20" s="70">
        <v>59842.902699999999</v>
      </c>
      <c r="L20" s="71">
        <v>6.60461095182084</v>
      </c>
      <c r="M20" s="71">
        <v>0.33982488453054299</v>
      </c>
      <c r="N20" s="70">
        <v>36461091.098899998</v>
      </c>
      <c r="O20" s="70">
        <v>322526093.86009997</v>
      </c>
      <c r="P20" s="70">
        <v>34806</v>
      </c>
      <c r="Q20" s="70">
        <v>34170</v>
      </c>
      <c r="R20" s="71">
        <v>1.8612818261633</v>
      </c>
      <c r="S20" s="70">
        <v>27.007573312072601</v>
      </c>
      <c r="T20" s="70">
        <v>27.5339121334504</v>
      </c>
      <c r="U20" s="72">
        <v>-1.9488564014838301</v>
      </c>
    </row>
    <row r="21" spans="1:21" ht="12" thickBot="1" x14ac:dyDescent="0.2">
      <c r="A21" s="55"/>
      <c r="B21" s="44" t="s">
        <v>19</v>
      </c>
      <c r="C21" s="45"/>
      <c r="D21" s="70">
        <v>330821.50650000002</v>
      </c>
      <c r="E21" s="70">
        <v>392419.8235</v>
      </c>
      <c r="F21" s="71">
        <v>84.302954817469896</v>
      </c>
      <c r="G21" s="70">
        <v>338288.54570000002</v>
      </c>
      <c r="H21" s="71">
        <v>-2.2072988562320099</v>
      </c>
      <c r="I21" s="70">
        <v>41729.644999999997</v>
      </c>
      <c r="J21" s="71">
        <v>12.6139456414089</v>
      </c>
      <c r="K21" s="70">
        <v>32257.666700000002</v>
      </c>
      <c r="L21" s="71">
        <v>9.5355480136790192</v>
      </c>
      <c r="M21" s="71">
        <v>0.29363494849427502</v>
      </c>
      <c r="N21" s="70">
        <v>11437107.8401</v>
      </c>
      <c r="O21" s="70">
        <v>118573920.8721</v>
      </c>
      <c r="P21" s="70">
        <v>26330</v>
      </c>
      <c r="Q21" s="70">
        <v>26527</v>
      </c>
      <c r="R21" s="71">
        <v>-0.74263957477287401</v>
      </c>
      <c r="S21" s="70">
        <v>12.564432453475099</v>
      </c>
      <c r="T21" s="70">
        <v>12.450538771817399</v>
      </c>
      <c r="U21" s="72">
        <v>0.90647693064903101</v>
      </c>
    </row>
    <row r="22" spans="1:21" ht="12" thickBot="1" x14ac:dyDescent="0.2">
      <c r="A22" s="55"/>
      <c r="B22" s="44" t="s">
        <v>20</v>
      </c>
      <c r="C22" s="45"/>
      <c r="D22" s="70">
        <v>1087099.6769000001</v>
      </c>
      <c r="E22" s="70">
        <v>1300211.5160000001</v>
      </c>
      <c r="F22" s="71">
        <v>83.609448426082096</v>
      </c>
      <c r="G22" s="70">
        <v>1111767.9933</v>
      </c>
      <c r="H22" s="71">
        <v>-2.2188367131148001</v>
      </c>
      <c r="I22" s="70">
        <v>95836.969899999996</v>
      </c>
      <c r="J22" s="71">
        <v>8.8158401604249406</v>
      </c>
      <c r="K22" s="70">
        <v>87688.276299999998</v>
      </c>
      <c r="L22" s="71">
        <v>7.8872819534694196</v>
      </c>
      <c r="M22" s="71">
        <v>9.2927971033682999E-2</v>
      </c>
      <c r="N22" s="70">
        <v>39953250.1712</v>
      </c>
      <c r="O22" s="70">
        <v>397352030.92189997</v>
      </c>
      <c r="P22" s="70">
        <v>61243</v>
      </c>
      <c r="Q22" s="70">
        <v>60374</v>
      </c>
      <c r="R22" s="71">
        <v>1.4393613144731101</v>
      </c>
      <c r="S22" s="70">
        <v>17.750594792874299</v>
      </c>
      <c r="T22" s="70">
        <v>17.2530273544903</v>
      </c>
      <c r="U22" s="72">
        <v>2.80310290550762</v>
      </c>
    </row>
    <row r="23" spans="1:21" ht="12" thickBot="1" x14ac:dyDescent="0.2">
      <c r="A23" s="55"/>
      <c r="B23" s="44" t="s">
        <v>21</v>
      </c>
      <c r="C23" s="45"/>
      <c r="D23" s="70">
        <v>2549685.0805000002</v>
      </c>
      <c r="E23" s="70">
        <v>2681625.1253999998</v>
      </c>
      <c r="F23" s="71">
        <v>95.079847527893406</v>
      </c>
      <c r="G23" s="70">
        <v>2385542.6203999999</v>
      </c>
      <c r="H23" s="71">
        <v>6.8807179840902499</v>
      </c>
      <c r="I23" s="70">
        <v>247425.27600000001</v>
      </c>
      <c r="J23" s="71">
        <v>9.7041504416490199</v>
      </c>
      <c r="K23" s="70">
        <v>206572.3714</v>
      </c>
      <c r="L23" s="71">
        <v>8.6593452421890795</v>
      </c>
      <c r="M23" s="71">
        <v>0.19776557882899901</v>
      </c>
      <c r="N23" s="70">
        <v>95389176.828700006</v>
      </c>
      <c r="O23" s="70">
        <v>862450797.79579997</v>
      </c>
      <c r="P23" s="70">
        <v>71054</v>
      </c>
      <c r="Q23" s="70">
        <v>72967</v>
      </c>
      <c r="R23" s="71">
        <v>-2.6217331122288199</v>
      </c>
      <c r="S23" s="70">
        <v>35.883765593773802</v>
      </c>
      <c r="T23" s="70">
        <v>32.081134211355803</v>
      </c>
      <c r="U23" s="72">
        <v>10.597080098744501</v>
      </c>
    </row>
    <row r="24" spans="1:21" ht="12" thickBot="1" x14ac:dyDescent="0.2">
      <c r="A24" s="55"/>
      <c r="B24" s="44" t="s">
        <v>22</v>
      </c>
      <c r="C24" s="45"/>
      <c r="D24" s="70">
        <v>220925.05540000001</v>
      </c>
      <c r="E24" s="70">
        <v>307087.80160000001</v>
      </c>
      <c r="F24" s="71">
        <v>71.941983448684198</v>
      </c>
      <c r="G24" s="70">
        <v>252093.9142</v>
      </c>
      <c r="H24" s="71">
        <v>-12.363987008140199</v>
      </c>
      <c r="I24" s="70">
        <v>32190.805199999999</v>
      </c>
      <c r="J24" s="71">
        <v>14.5709164321432</v>
      </c>
      <c r="K24" s="70">
        <v>48023.142999999996</v>
      </c>
      <c r="L24" s="71">
        <v>19.049703421995599</v>
      </c>
      <c r="M24" s="71">
        <v>-0.32968141631213099</v>
      </c>
      <c r="N24" s="70">
        <v>8381874.8861999996</v>
      </c>
      <c r="O24" s="70">
        <v>80604119.057099998</v>
      </c>
      <c r="P24" s="70">
        <v>19669</v>
      </c>
      <c r="Q24" s="70">
        <v>17295</v>
      </c>
      <c r="R24" s="71">
        <v>13.726510552182701</v>
      </c>
      <c r="S24" s="70">
        <v>11.2321447658752</v>
      </c>
      <c r="T24" s="70">
        <v>11.030583399826501</v>
      </c>
      <c r="U24" s="72">
        <v>1.79450470279786</v>
      </c>
    </row>
    <row r="25" spans="1:21" ht="12" thickBot="1" x14ac:dyDescent="0.2">
      <c r="A25" s="55"/>
      <c r="B25" s="44" t="s">
        <v>23</v>
      </c>
      <c r="C25" s="45"/>
      <c r="D25" s="70">
        <v>330812.26299999998</v>
      </c>
      <c r="E25" s="70">
        <v>313473.26400000002</v>
      </c>
      <c r="F25" s="71">
        <v>105.531252898174</v>
      </c>
      <c r="G25" s="70">
        <v>274025.98249999998</v>
      </c>
      <c r="H25" s="71">
        <v>20.722954802287799</v>
      </c>
      <c r="I25" s="70">
        <v>21870.828600000001</v>
      </c>
      <c r="J25" s="71">
        <v>6.6112508652679498</v>
      </c>
      <c r="K25" s="70">
        <v>23727.742600000001</v>
      </c>
      <c r="L25" s="71">
        <v>8.6589389748835206</v>
      </c>
      <c r="M25" s="71">
        <v>-7.8259193523113002E-2</v>
      </c>
      <c r="N25" s="70">
        <v>9114998.4719999991</v>
      </c>
      <c r="O25" s="70">
        <v>88142185.350099996</v>
      </c>
      <c r="P25" s="70">
        <v>14673</v>
      </c>
      <c r="Q25" s="70">
        <v>12560</v>
      </c>
      <c r="R25" s="71">
        <v>16.823248407643302</v>
      </c>
      <c r="S25" s="70">
        <v>22.5456459483405</v>
      </c>
      <c r="T25" s="70">
        <v>16.406891250000001</v>
      </c>
      <c r="U25" s="72">
        <v>27.2281162952989</v>
      </c>
    </row>
    <row r="26" spans="1:21" ht="12" thickBot="1" x14ac:dyDescent="0.2">
      <c r="A26" s="55"/>
      <c r="B26" s="44" t="s">
        <v>24</v>
      </c>
      <c r="C26" s="45"/>
      <c r="D26" s="70">
        <v>414256.87729999999</v>
      </c>
      <c r="E26" s="70">
        <v>541140.1459</v>
      </c>
      <c r="F26" s="71">
        <v>76.552604799081493</v>
      </c>
      <c r="G26" s="70">
        <v>447989.1972</v>
      </c>
      <c r="H26" s="71">
        <v>-7.5297172589946397</v>
      </c>
      <c r="I26" s="70">
        <v>84496.9038</v>
      </c>
      <c r="J26" s="71">
        <v>20.3972241452514</v>
      </c>
      <c r="K26" s="70">
        <v>105644.1534</v>
      </c>
      <c r="L26" s="71">
        <v>23.581852879554202</v>
      </c>
      <c r="M26" s="71">
        <v>-0.20017434869235301</v>
      </c>
      <c r="N26" s="70">
        <v>14607414.022</v>
      </c>
      <c r="O26" s="70">
        <v>182572985.8387</v>
      </c>
      <c r="P26" s="70">
        <v>30364</v>
      </c>
      <c r="Q26" s="70">
        <v>29460</v>
      </c>
      <c r="R26" s="71">
        <v>3.0685675492192699</v>
      </c>
      <c r="S26" s="70">
        <v>13.6430271802134</v>
      </c>
      <c r="T26" s="70">
        <v>13.9258721045485</v>
      </c>
      <c r="U26" s="72">
        <v>-2.0731830304152798</v>
      </c>
    </row>
    <row r="27" spans="1:21" ht="12" thickBot="1" x14ac:dyDescent="0.2">
      <c r="A27" s="55"/>
      <c r="B27" s="44" t="s">
        <v>25</v>
      </c>
      <c r="C27" s="45"/>
      <c r="D27" s="70">
        <v>193108.59969999999</v>
      </c>
      <c r="E27" s="70">
        <v>273727.13760000002</v>
      </c>
      <c r="F27" s="71">
        <v>70.547846075163903</v>
      </c>
      <c r="G27" s="70">
        <v>221813.71849999999</v>
      </c>
      <c r="H27" s="71">
        <v>-12.9410926403094</v>
      </c>
      <c r="I27" s="70">
        <v>24379.378799999999</v>
      </c>
      <c r="J27" s="71">
        <v>12.6246986606884</v>
      </c>
      <c r="K27" s="70">
        <v>70320.731400000004</v>
      </c>
      <c r="L27" s="71">
        <v>31.702606978296501</v>
      </c>
      <c r="M27" s="71">
        <v>-0.65331164345654102</v>
      </c>
      <c r="N27" s="70">
        <v>9599232.8099000007</v>
      </c>
      <c r="O27" s="70">
        <v>74046370.003000006</v>
      </c>
      <c r="P27" s="70">
        <v>23879</v>
      </c>
      <c r="Q27" s="70">
        <v>27436</v>
      </c>
      <c r="R27" s="71">
        <v>-12.964717888905099</v>
      </c>
      <c r="S27" s="70">
        <v>8.0869634281167606</v>
      </c>
      <c r="T27" s="70">
        <v>9.0866153484472996</v>
      </c>
      <c r="U27" s="72">
        <v>-12.3612766301743</v>
      </c>
    </row>
    <row r="28" spans="1:21" ht="12" thickBot="1" x14ac:dyDescent="0.2">
      <c r="A28" s="55"/>
      <c r="B28" s="44" t="s">
        <v>26</v>
      </c>
      <c r="C28" s="45"/>
      <c r="D28" s="70">
        <v>841081.05220000003</v>
      </c>
      <c r="E28" s="70">
        <v>1126909.4802999999</v>
      </c>
      <c r="F28" s="71">
        <v>74.636079197425104</v>
      </c>
      <c r="G28" s="70">
        <v>956038.52619999996</v>
      </c>
      <c r="H28" s="71">
        <v>-12.024355802576901</v>
      </c>
      <c r="I28" s="70">
        <v>23909.819100000001</v>
      </c>
      <c r="J28" s="71">
        <v>2.8427485124601901</v>
      </c>
      <c r="K28" s="70">
        <v>29605.2035</v>
      </c>
      <c r="L28" s="71">
        <v>3.0966538155813499</v>
      </c>
      <c r="M28" s="71">
        <v>-0.192377816284897</v>
      </c>
      <c r="N28" s="70">
        <v>31569947.343199998</v>
      </c>
      <c r="O28" s="70">
        <v>260288501.9285</v>
      </c>
      <c r="P28" s="70">
        <v>35904</v>
      </c>
      <c r="Q28" s="70">
        <v>31408</v>
      </c>
      <c r="R28" s="71">
        <v>14.3148242485991</v>
      </c>
      <c r="S28" s="70">
        <v>23.425831444964398</v>
      </c>
      <c r="T28" s="70">
        <v>22.974984809602699</v>
      </c>
      <c r="U28" s="72">
        <v>1.92457047435392</v>
      </c>
    </row>
    <row r="29" spans="1:21" ht="12" thickBot="1" x14ac:dyDescent="0.2">
      <c r="A29" s="55"/>
      <c r="B29" s="44" t="s">
        <v>27</v>
      </c>
      <c r="C29" s="45"/>
      <c r="D29" s="70">
        <v>539989.56819999998</v>
      </c>
      <c r="E29" s="70">
        <v>718573.5699</v>
      </c>
      <c r="F29" s="71">
        <v>75.147429688396102</v>
      </c>
      <c r="G29" s="70">
        <v>654544.64199999999</v>
      </c>
      <c r="H29" s="71">
        <v>-17.501491334490201</v>
      </c>
      <c r="I29" s="70">
        <v>68534.632400000002</v>
      </c>
      <c r="J29" s="71">
        <v>12.6918437755109</v>
      </c>
      <c r="K29" s="70">
        <v>84937.334000000003</v>
      </c>
      <c r="L29" s="71">
        <v>12.9765532478379</v>
      </c>
      <c r="M29" s="71">
        <v>-0.19311533371179301</v>
      </c>
      <c r="N29" s="70">
        <v>20470506.902100001</v>
      </c>
      <c r="O29" s="70">
        <v>190236532.95660001</v>
      </c>
      <c r="P29" s="70">
        <v>86345</v>
      </c>
      <c r="Q29" s="70">
        <v>81554</v>
      </c>
      <c r="R29" s="71">
        <v>5.8746352110258302</v>
      </c>
      <c r="S29" s="70">
        <v>6.2538603069083303</v>
      </c>
      <c r="T29" s="70">
        <v>6.2967042168379201</v>
      </c>
      <c r="U29" s="72">
        <v>-0.68507942018249401</v>
      </c>
    </row>
    <row r="30" spans="1:21" ht="12" thickBot="1" x14ac:dyDescent="0.2">
      <c r="A30" s="55"/>
      <c r="B30" s="44" t="s">
        <v>28</v>
      </c>
      <c r="C30" s="45"/>
      <c r="D30" s="70">
        <v>805065.19519999996</v>
      </c>
      <c r="E30" s="70">
        <v>1294292.0865</v>
      </c>
      <c r="F30" s="71">
        <v>62.201198909980398</v>
      </c>
      <c r="G30" s="70">
        <v>1072792.4206000001</v>
      </c>
      <c r="H30" s="71">
        <v>-24.956107095747701</v>
      </c>
      <c r="I30" s="70">
        <v>91522.493499999997</v>
      </c>
      <c r="J30" s="71">
        <v>11.368333154343301</v>
      </c>
      <c r="K30" s="70">
        <v>147258.61780000001</v>
      </c>
      <c r="L30" s="71">
        <v>13.726664634491</v>
      </c>
      <c r="M30" s="71">
        <v>-0.37849142639446898</v>
      </c>
      <c r="N30" s="70">
        <v>34848380.591200002</v>
      </c>
      <c r="O30" s="70">
        <v>348496388.33340001</v>
      </c>
      <c r="P30" s="70">
        <v>58818</v>
      </c>
      <c r="Q30" s="70">
        <v>60751</v>
      </c>
      <c r="R30" s="71">
        <v>-3.18184062813781</v>
      </c>
      <c r="S30" s="70">
        <v>13.6873949335238</v>
      </c>
      <c r="T30" s="70">
        <v>13.8119244341657</v>
      </c>
      <c r="U30" s="72">
        <v>-0.90981155469504305</v>
      </c>
    </row>
    <row r="31" spans="1:21" ht="12" thickBot="1" x14ac:dyDescent="0.2">
      <c r="A31" s="55"/>
      <c r="B31" s="44" t="s">
        <v>29</v>
      </c>
      <c r="C31" s="45"/>
      <c r="D31" s="70">
        <v>682843.26500000001</v>
      </c>
      <c r="E31" s="70">
        <v>877869.41940000001</v>
      </c>
      <c r="F31" s="71">
        <v>77.784149887201295</v>
      </c>
      <c r="G31" s="70">
        <v>853878.19539999997</v>
      </c>
      <c r="H31" s="71">
        <v>-20.030366312361298</v>
      </c>
      <c r="I31" s="70">
        <v>36278.258300000001</v>
      </c>
      <c r="J31" s="71">
        <v>5.3128236243202904</v>
      </c>
      <c r="K31" s="70">
        <v>-1757.0251000000001</v>
      </c>
      <c r="L31" s="71">
        <v>-0.205769992660009</v>
      </c>
      <c r="M31" s="71">
        <v>-21.647546981542799</v>
      </c>
      <c r="N31" s="70">
        <v>34203513.455499999</v>
      </c>
      <c r="O31" s="70">
        <v>328418525.49610001</v>
      </c>
      <c r="P31" s="70">
        <v>24360</v>
      </c>
      <c r="Q31" s="70">
        <v>24026</v>
      </c>
      <c r="R31" s="71">
        <v>1.39016065928577</v>
      </c>
      <c r="S31" s="70">
        <v>28.0313327175698</v>
      </c>
      <c r="T31" s="70">
        <v>26.802548905352499</v>
      </c>
      <c r="U31" s="72">
        <v>4.3836082450944804</v>
      </c>
    </row>
    <row r="32" spans="1:21" ht="12" thickBot="1" x14ac:dyDescent="0.2">
      <c r="A32" s="55"/>
      <c r="B32" s="44" t="s">
        <v>30</v>
      </c>
      <c r="C32" s="45"/>
      <c r="D32" s="70">
        <v>77681.733200000002</v>
      </c>
      <c r="E32" s="70">
        <v>137718.14869999999</v>
      </c>
      <c r="F32" s="71">
        <v>56.406315313763699</v>
      </c>
      <c r="G32" s="70">
        <v>104198.5116</v>
      </c>
      <c r="H32" s="71">
        <v>-25.448327421214302</v>
      </c>
      <c r="I32" s="70">
        <v>18643.2045</v>
      </c>
      <c r="J32" s="71">
        <v>23.999470315628901</v>
      </c>
      <c r="K32" s="70">
        <v>29061.6512</v>
      </c>
      <c r="L32" s="71">
        <v>27.8906586608095</v>
      </c>
      <c r="M32" s="71">
        <v>-0.35849465772956501</v>
      </c>
      <c r="N32" s="70">
        <v>3004405.8731</v>
      </c>
      <c r="O32" s="70">
        <v>35226896.926100001</v>
      </c>
      <c r="P32" s="70">
        <v>17609</v>
      </c>
      <c r="Q32" s="70">
        <v>16421</v>
      </c>
      <c r="R32" s="71">
        <v>7.2346385725595299</v>
      </c>
      <c r="S32" s="70">
        <v>4.4114789709807498</v>
      </c>
      <c r="T32" s="70">
        <v>4.4715311795871102</v>
      </c>
      <c r="U32" s="72">
        <v>-1.36127155997788</v>
      </c>
    </row>
    <row r="33" spans="1:21" ht="12" thickBot="1" x14ac:dyDescent="0.2">
      <c r="A33" s="55"/>
      <c r="B33" s="44" t="s">
        <v>31</v>
      </c>
      <c r="C33" s="45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0">
        <v>28.4955</v>
      </c>
      <c r="O33" s="70">
        <v>214.23429999999999</v>
      </c>
      <c r="P33" s="73"/>
      <c r="Q33" s="73"/>
      <c r="R33" s="73"/>
      <c r="S33" s="73"/>
      <c r="T33" s="73"/>
      <c r="U33" s="74"/>
    </row>
    <row r="34" spans="1:21" ht="12" thickBot="1" x14ac:dyDescent="0.2">
      <c r="A34" s="55"/>
      <c r="B34" s="44" t="s">
        <v>71</v>
      </c>
      <c r="C34" s="45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0">
        <v>1</v>
      </c>
      <c r="P34" s="73"/>
      <c r="Q34" s="73"/>
      <c r="R34" s="73"/>
      <c r="S34" s="73"/>
      <c r="T34" s="73"/>
      <c r="U34" s="74"/>
    </row>
    <row r="35" spans="1:21" ht="12" thickBot="1" x14ac:dyDescent="0.2">
      <c r="A35" s="55"/>
      <c r="B35" s="44" t="s">
        <v>32</v>
      </c>
      <c r="C35" s="45"/>
      <c r="D35" s="70">
        <v>139012.88589999999</v>
      </c>
      <c r="E35" s="70">
        <v>201446.6949</v>
      </c>
      <c r="F35" s="71">
        <v>69.007280545857199</v>
      </c>
      <c r="G35" s="70">
        <v>167408.5484</v>
      </c>
      <c r="H35" s="71">
        <v>-16.961895178824701</v>
      </c>
      <c r="I35" s="70">
        <v>14568.7089</v>
      </c>
      <c r="J35" s="71">
        <v>10.480113987763801</v>
      </c>
      <c r="K35" s="70">
        <v>19031.587200000002</v>
      </c>
      <c r="L35" s="71">
        <v>11.368348499460501</v>
      </c>
      <c r="M35" s="71">
        <v>-0.234498481555968</v>
      </c>
      <c r="N35" s="70">
        <v>5506640.3147999998</v>
      </c>
      <c r="O35" s="70">
        <v>51798530.413199998</v>
      </c>
      <c r="P35" s="70">
        <v>9464</v>
      </c>
      <c r="Q35" s="70">
        <v>7733</v>
      </c>
      <c r="R35" s="71">
        <v>22.384585542480298</v>
      </c>
      <c r="S35" s="70">
        <v>14.688597411242601</v>
      </c>
      <c r="T35" s="70">
        <v>14.8426109918531</v>
      </c>
      <c r="U35" s="72">
        <v>-1.04852475902576</v>
      </c>
    </row>
    <row r="36" spans="1:21" ht="12" customHeight="1" thickBot="1" x14ac:dyDescent="0.2">
      <c r="A36" s="55"/>
      <c r="B36" s="44" t="s">
        <v>70</v>
      </c>
      <c r="C36" s="45"/>
      <c r="D36" s="70">
        <v>1146822.95</v>
      </c>
      <c r="E36" s="73"/>
      <c r="F36" s="73"/>
      <c r="G36" s="70">
        <v>3835.9</v>
      </c>
      <c r="H36" s="71">
        <v>29797.102374931601</v>
      </c>
      <c r="I36" s="70">
        <v>1146822.95</v>
      </c>
      <c r="J36" s="71">
        <v>100</v>
      </c>
      <c r="K36" s="70">
        <v>-322.19</v>
      </c>
      <c r="L36" s="71">
        <v>-8.3993326207669607</v>
      </c>
      <c r="M36" s="71">
        <v>-3560.46165306186</v>
      </c>
      <c r="N36" s="70">
        <v>4082535.61</v>
      </c>
      <c r="O36" s="70">
        <v>20194164.149999999</v>
      </c>
      <c r="P36" s="70">
        <v>69</v>
      </c>
      <c r="Q36" s="70">
        <v>287</v>
      </c>
      <c r="R36" s="71">
        <v>-75.958188153310104</v>
      </c>
      <c r="S36" s="70">
        <v>16620.622463768101</v>
      </c>
      <c r="T36" s="70">
        <v>587.20327526132405</v>
      </c>
      <c r="U36" s="72">
        <v>96.467019953426004</v>
      </c>
    </row>
    <row r="37" spans="1:21" ht="12" thickBot="1" x14ac:dyDescent="0.2">
      <c r="A37" s="55"/>
      <c r="B37" s="44" t="s">
        <v>36</v>
      </c>
      <c r="C37" s="45"/>
      <c r="D37" s="70">
        <v>579806.14</v>
      </c>
      <c r="E37" s="70">
        <v>286636.1937</v>
      </c>
      <c r="F37" s="71">
        <v>202.27945833206201</v>
      </c>
      <c r="G37" s="70">
        <v>802158.37</v>
      </c>
      <c r="H37" s="71">
        <v>-27.7192432711261</v>
      </c>
      <c r="I37" s="70">
        <v>579806.14</v>
      </c>
      <c r="J37" s="71">
        <v>100</v>
      </c>
      <c r="K37" s="70">
        <v>-104526.63</v>
      </c>
      <c r="L37" s="71">
        <v>-13.030672484287599</v>
      </c>
      <c r="M37" s="71">
        <v>-6.5469705662566602</v>
      </c>
      <c r="N37" s="70">
        <v>13351654.800000001</v>
      </c>
      <c r="O37" s="70">
        <v>130604368.65000001</v>
      </c>
      <c r="P37" s="70">
        <v>229</v>
      </c>
      <c r="Q37" s="70">
        <v>229</v>
      </c>
      <c r="R37" s="71">
        <v>0</v>
      </c>
      <c r="S37" s="70">
        <v>2531.9045414847201</v>
      </c>
      <c r="T37" s="70">
        <v>2424.1001746724901</v>
      </c>
      <c r="U37" s="72">
        <v>4.25783693839462</v>
      </c>
    </row>
    <row r="38" spans="1:21" ht="12" thickBot="1" x14ac:dyDescent="0.2">
      <c r="A38" s="55"/>
      <c r="B38" s="44" t="s">
        <v>37</v>
      </c>
      <c r="C38" s="45"/>
      <c r="D38" s="70">
        <v>191258.99</v>
      </c>
      <c r="E38" s="70">
        <v>234085.5802</v>
      </c>
      <c r="F38" s="71">
        <v>81.704729456889496</v>
      </c>
      <c r="G38" s="70">
        <v>403757.33</v>
      </c>
      <c r="H38" s="71">
        <v>-52.630212310944302</v>
      </c>
      <c r="I38" s="70">
        <v>191258.99</v>
      </c>
      <c r="J38" s="71">
        <v>100</v>
      </c>
      <c r="K38" s="70">
        <v>-52388.77</v>
      </c>
      <c r="L38" s="71">
        <v>-12.9753111850626</v>
      </c>
      <c r="M38" s="71">
        <v>-4.6507631311061504</v>
      </c>
      <c r="N38" s="70">
        <v>5479774.9500000002</v>
      </c>
      <c r="O38" s="70">
        <v>124801995.65000001</v>
      </c>
      <c r="P38" s="70">
        <v>68</v>
      </c>
      <c r="Q38" s="70">
        <v>71</v>
      </c>
      <c r="R38" s="71">
        <v>-4.2253521126760596</v>
      </c>
      <c r="S38" s="70">
        <v>2812.6322058823498</v>
      </c>
      <c r="T38" s="70">
        <v>2790.6711267605601</v>
      </c>
      <c r="U38" s="72">
        <v>0.78080166599316403</v>
      </c>
    </row>
    <row r="39" spans="1:21" ht="12" thickBot="1" x14ac:dyDescent="0.2">
      <c r="A39" s="55"/>
      <c r="B39" s="44" t="s">
        <v>38</v>
      </c>
      <c r="C39" s="45"/>
      <c r="D39" s="70">
        <v>300748.92</v>
      </c>
      <c r="E39" s="70">
        <v>185176.1446</v>
      </c>
      <c r="F39" s="71">
        <v>162.41234563428799</v>
      </c>
      <c r="G39" s="70">
        <v>414016.51</v>
      </c>
      <c r="H39" s="71">
        <v>-27.3582302309635</v>
      </c>
      <c r="I39" s="70">
        <v>300748.92</v>
      </c>
      <c r="J39" s="71">
        <v>100</v>
      </c>
      <c r="K39" s="70">
        <v>-85129.23</v>
      </c>
      <c r="L39" s="71">
        <v>-20.561795953499502</v>
      </c>
      <c r="M39" s="71">
        <v>-4.5328514072076098</v>
      </c>
      <c r="N39" s="70">
        <v>8233839.1799999997</v>
      </c>
      <c r="O39" s="70">
        <v>89490867.510000005</v>
      </c>
      <c r="P39" s="70">
        <v>141</v>
      </c>
      <c r="Q39" s="70">
        <v>154</v>
      </c>
      <c r="R39" s="71">
        <v>-8.4415584415584402</v>
      </c>
      <c r="S39" s="70">
        <v>2132.9710638297902</v>
      </c>
      <c r="T39" s="70">
        <v>1913.9533766233801</v>
      </c>
      <c r="U39" s="72">
        <v>10.2681977697888</v>
      </c>
    </row>
    <row r="40" spans="1:21" ht="12" thickBot="1" x14ac:dyDescent="0.2">
      <c r="A40" s="55"/>
      <c r="B40" s="44" t="s">
        <v>73</v>
      </c>
      <c r="C40" s="45"/>
      <c r="D40" s="73"/>
      <c r="E40" s="73"/>
      <c r="F40" s="73"/>
      <c r="G40" s="70">
        <v>0.02</v>
      </c>
      <c r="H40" s="73"/>
      <c r="I40" s="73"/>
      <c r="J40" s="73"/>
      <c r="K40" s="70">
        <v>0</v>
      </c>
      <c r="L40" s="71">
        <v>0</v>
      </c>
      <c r="M40" s="73"/>
      <c r="N40" s="70">
        <v>81.36</v>
      </c>
      <c r="O40" s="70">
        <v>4178.0200000000004</v>
      </c>
      <c r="P40" s="73"/>
      <c r="Q40" s="73"/>
      <c r="R40" s="73"/>
      <c r="S40" s="73"/>
      <c r="T40" s="73"/>
      <c r="U40" s="74"/>
    </row>
    <row r="41" spans="1:21" ht="12" customHeight="1" thickBot="1" x14ac:dyDescent="0.2">
      <c r="A41" s="55"/>
      <c r="B41" s="44" t="s">
        <v>33</v>
      </c>
      <c r="C41" s="45"/>
      <c r="D41" s="70">
        <v>132525.64069999999</v>
      </c>
      <c r="E41" s="70">
        <v>81429.969700000001</v>
      </c>
      <c r="F41" s="71">
        <v>162.747992156013</v>
      </c>
      <c r="G41" s="70">
        <v>256824.7867</v>
      </c>
      <c r="H41" s="71">
        <v>-48.398422752393898</v>
      </c>
      <c r="I41" s="70">
        <v>8077.0758999999998</v>
      </c>
      <c r="J41" s="71">
        <v>6.0947269202675898</v>
      </c>
      <c r="K41" s="70">
        <v>15641.020500000001</v>
      </c>
      <c r="L41" s="71">
        <v>6.0901522399668</v>
      </c>
      <c r="M41" s="71">
        <v>-0.48359661698544498</v>
      </c>
      <c r="N41" s="70">
        <v>5371991.4631000003</v>
      </c>
      <c r="O41" s="70">
        <v>55133067.331600003</v>
      </c>
      <c r="P41" s="70">
        <v>220</v>
      </c>
      <c r="Q41" s="70">
        <v>333</v>
      </c>
      <c r="R41" s="71">
        <v>-33.933933933933901</v>
      </c>
      <c r="S41" s="70">
        <v>602.389275909091</v>
      </c>
      <c r="T41" s="70">
        <v>509.48512732732701</v>
      </c>
      <c r="U41" s="72">
        <v>15.4226099794951</v>
      </c>
    </row>
    <row r="42" spans="1:21" ht="12" thickBot="1" x14ac:dyDescent="0.2">
      <c r="A42" s="55"/>
      <c r="B42" s="44" t="s">
        <v>34</v>
      </c>
      <c r="C42" s="45"/>
      <c r="D42" s="70">
        <v>393044.54060000001</v>
      </c>
      <c r="E42" s="70">
        <v>254816.29019999999</v>
      </c>
      <c r="F42" s="71">
        <v>154.24623766852099</v>
      </c>
      <c r="G42" s="70">
        <v>433940.96610000002</v>
      </c>
      <c r="H42" s="71">
        <v>-9.4244214524275893</v>
      </c>
      <c r="I42" s="70">
        <v>8271.5406000000003</v>
      </c>
      <c r="J42" s="71">
        <v>2.1044791990681602</v>
      </c>
      <c r="K42" s="70">
        <v>22351.219300000001</v>
      </c>
      <c r="L42" s="71">
        <v>5.1507511496043596</v>
      </c>
      <c r="M42" s="71">
        <v>-0.629928887145768</v>
      </c>
      <c r="N42" s="70">
        <v>10866117.558900001</v>
      </c>
      <c r="O42" s="70">
        <v>136863143.6943</v>
      </c>
      <c r="P42" s="70">
        <v>1906</v>
      </c>
      <c r="Q42" s="70">
        <v>2033</v>
      </c>
      <c r="R42" s="71">
        <v>-6.2469257255287696</v>
      </c>
      <c r="S42" s="70">
        <v>206.21434449108099</v>
      </c>
      <c r="T42" s="70">
        <v>226.30921254303999</v>
      </c>
      <c r="U42" s="72">
        <v>-9.7446509366510998</v>
      </c>
    </row>
    <row r="43" spans="1:21" ht="12" thickBot="1" x14ac:dyDescent="0.2">
      <c r="A43" s="55"/>
      <c r="B43" s="44" t="s">
        <v>39</v>
      </c>
      <c r="C43" s="45"/>
      <c r="D43" s="70">
        <v>269337.63</v>
      </c>
      <c r="E43" s="70">
        <v>119455.6541</v>
      </c>
      <c r="F43" s="71">
        <v>225.47080925489701</v>
      </c>
      <c r="G43" s="70">
        <v>448957.49</v>
      </c>
      <c r="H43" s="71">
        <v>-40.008211022384302</v>
      </c>
      <c r="I43" s="70">
        <v>269337.63</v>
      </c>
      <c r="J43" s="71">
        <v>100</v>
      </c>
      <c r="K43" s="70">
        <v>-76423.839999999997</v>
      </c>
      <c r="L43" s="71">
        <v>-17.022511418620098</v>
      </c>
      <c r="M43" s="71">
        <v>-4.5242619318788497</v>
      </c>
      <c r="N43" s="70">
        <v>6282040.3499999996</v>
      </c>
      <c r="O43" s="70">
        <v>58657036.670000002</v>
      </c>
      <c r="P43" s="70">
        <v>168</v>
      </c>
      <c r="Q43" s="70">
        <v>192</v>
      </c>
      <c r="R43" s="71">
        <v>-12.5</v>
      </c>
      <c r="S43" s="70">
        <v>1603.2001785714299</v>
      </c>
      <c r="T43" s="70">
        <v>1421.9329166666701</v>
      </c>
      <c r="U43" s="72">
        <v>11.306589428294901</v>
      </c>
    </row>
    <row r="44" spans="1:21" ht="12" thickBot="1" x14ac:dyDescent="0.2">
      <c r="A44" s="55"/>
      <c r="B44" s="44" t="s">
        <v>40</v>
      </c>
      <c r="C44" s="45"/>
      <c r="D44" s="70">
        <v>70918.83</v>
      </c>
      <c r="E44" s="70">
        <v>24399.645700000001</v>
      </c>
      <c r="F44" s="71">
        <v>290.65516307886401</v>
      </c>
      <c r="G44" s="70">
        <v>86970.94</v>
      </c>
      <c r="H44" s="71">
        <v>-18.456866167020902</v>
      </c>
      <c r="I44" s="70">
        <v>70918.83</v>
      </c>
      <c r="J44" s="71">
        <v>100</v>
      </c>
      <c r="K44" s="70">
        <v>11346.62</v>
      </c>
      <c r="L44" s="71">
        <v>13.0464497681639</v>
      </c>
      <c r="M44" s="71">
        <v>5.2502163639920996</v>
      </c>
      <c r="N44" s="70">
        <v>2422841.42</v>
      </c>
      <c r="O44" s="70">
        <v>23267262.670000002</v>
      </c>
      <c r="P44" s="70">
        <v>63</v>
      </c>
      <c r="Q44" s="70">
        <v>101</v>
      </c>
      <c r="R44" s="71">
        <v>-37.6237623762376</v>
      </c>
      <c r="S44" s="70">
        <v>1125.69571428571</v>
      </c>
      <c r="T44" s="70">
        <v>1276.8396039603999</v>
      </c>
      <c r="U44" s="72">
        <v>-13.4267091680798</v>
      </c>
    </row>
    <row r="45" spans="1:21" ht="12" thickBot="1" x14ac:dyDescent="0.2">
      <c r="A45" s="56"/>
      <c r="B45" s="44" t="s">
        <v>35</v>
      </c>
      <c r="C45" s="45"/>
      <c r="D45" s="75">
        <v>30024.017100000001</v>
      </c>
      <c r="E45" s="76"/>
      <c r="F45" s="76"/>
      <c r="G45" s="75">
        <v>14711.231</v>
      </c>
      <c r="H45" s="77">
        <v>104.089087446183</v>
      </c>
      <c r="I45" s="75">
        <v>3718.0005999999998</v>
      </c>
      <c r="J45" s="77">
        <v>12.383421537553</v>
      </c>
      <c r="K45" s="75">
        <v>2394.0569</v>
      </c>
      <c r="L45" s="77">
        <v>16.273668056738401</v>
      </c>
      <c r="M45" s="77">
        <v>0.55301262889783498</v>
      </c>
      <c r="N45" s="75">
        <v>773064.65540000005</v>
      </c>
      <c r="O45" s="75">
        <v>7531134.6158999996</v>
      </c>
      <c r="P45" s="75">
        <v>39</v>
      </c>
      <c r="Q45" s="75">
        <v>19</v>
      </c>
      <c r="R45" s="77">
        <v>105.26315789473701</v>
      </c>
      <c r="S45" s="75">
        <v>769.84659230769205</v>
      </c>
      <c r="T45" s="75">
        <v>773.53333684210497</v>
      </c>
      <c r="U45" s="78">
        <v>-0.47889340178301498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1:C41"/>
    <mergeCell ref="B42:C42"/>
    <mergeCell ref="B31:C31"/>
    <mergeCell ref="B32:C32"/>
    <mergeCell ref="B33:C33"/>
    <mergeCell ref="B34:C34"/>
    <mergeCell ref="B35:C35"/>
    <mergeCell ref="B36:C36"/>
    <mergeCell ref="B18:C18"/>
    <mergeCell ref="B25:C25"/>
    <mergeCell ref="B26:C26"/>
    <mergeCell ref="B27:C27"/>
    <mergeCell ref="B43:C43"/>
    <mergeCell ref="B44:C44"/>
    <mergeCell ref="B45:C45"/>
    <mergeCell ref="B37:C37"/>
    <mergeCell ref="B38:C38"/>
    <mergeCell ref="B39:C39"/>
    <mergeCell ref="B40:C40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activeCell="P8" sqref="P8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63</v>
      </c>
      <c r="B1" s="31" t="s">
        <v>64</v>
      </c>
      <c r="C1" s="30" t="s">
        <v>65</v>
      </c>
      <c r="D1" s="30" t="s">
        <v>66</v>
      </c>
      <c r="E1" s="30" t="s">
        <v>67</v>
      </c>
      <c r="F1" s="30" t="s">
        <v>68</v>
      </c>
      <c r="G1" s="30" t="s">
        <v>67</v>
      </c>
      <c r="H1" s="30" t="s">
        <v>69</v>
      </c>
    </row>
    <row r="2" spans="1:8" ht="14.25" x14ac:dyDescent="0.2">
      <c r="A2" s="32">
        <v>1</v>
      </c>
      <c r="B2" s="33">
        <v>12</v>
      </c>
      <c r="C2" s="32">
        <v>60257</v>
      </c>
      <c r="D2" s="32">
        <v>585197.99340512801</v>
      </c>
      <c r="E2" s="32">
        <v>420880.30326153798</v>
      </c>
      <c r="F2" s="32">
        <v>164317.69014359001</v>
      </c>
      <c r="G2" s="32">
        <v>420880.30326153798</v>
      </c>
      <c r="H2" s="32">
        <v>0.28078990699791001</v>
      </c>
    </row>
    <row r="3" spans="1:8" ht="14.25" x14ac:dyDescent="0.2">
      <c r="A3" s="32">
        <v>2</v>
      </c>
      <c r="B3" s="33">
        <v>13</v>
      </c>
      <c r="C3" s="32">
        <v>9763</v>
      </c>
      <c r="D3" s="32">
        <v>65803.874085107003</v>
      </c>
      <c r="E3" s="32">
        <v>50060.525979691403</v>
      </c>
      <c r="F3" s="32">
        <v>15743.3481054156</v>
      </c>
      <c r="G3" s="32">
        <v>50060.525979691403</v>
      </c>
      <c r="H3" s="32">
        <v>0.239246523465382</v>
      </c>
    </row>
    <row r="4" spans="1:8" ht="14.25" x14ac:dyDescent="0.2">
      <c r="A4" s="32">
        <v>3</v>
      </c>
      <c r="B4" s="33">
        <v>14</v>
      </c>
      <c r="C4" s="32">
        <v>86863</v>
      </c>
      <c r="D4" s="32">
        <v>116556.783432229</v>
      </c>
      <c r="E4" s="32">
        <v>82327.886509052507</v>
      </c>
      <c r="F4" s="32">
        <v>34228.8969231765</v>
      </c>
      <c r="G4" s="32">
        <v>82327.886509052507</v>
      </c>
      <c r="H4" s="32">
        <v>0.29366713729775001</v>
      </c>
    </row>
    <row r="5" spans="1:8" ht="14.25" x14ac:dyDescent="0.2">
      <c r="A5" s="32">
        <v>4</v>
      </c>
      <c r="B5" s="33">
        <v>15</v>
      </c>
      <c r="C5" s="32">
        <v>2712</v>
      </c>
      <c r="D5" s="32">
        <v>41660.056983760704</v>
      </c>
      <c r="E5" s="32">
        <v>31325.6169794872</v>
      </c>
      <c r="F5" s="32">
        <v>10334.4400042735</v>
      </c>
      <c r="G5" s="32">
        <v>31325.6169794872</v>
      </c>
      <c r="H5" s="32">
        <v>0.24806591139090201</v>
      </c>
    </row>
    <row r="6" spans="1:8" ht="14.25" x14ac:dyDescent="0.2">
      <c r="A6" s="32">
        <v>5</v>
      </c>
      <c r="B6" s="33">
        <v>16</v>
      </c>
      <c r="C6" s="32">
        <v>6438</v>
      </c>
      <c r="D6" s="32">
        <v>167079.32126495699</v>
      </c>
      <c r="E6" s="32">
        <v>132906.801631624</v>
      </c>
      <c r="F6" s="32">
        <v>34172.519633333301</v>
      </c>
      <c r="G6" s="32">
        <v>132906.801631624</v>
      </c>
      <c r="H6" s="32">
        <v>0.20452871950049401</v>
      </c>
    </row>
    <row r="7" spans="1:8" ht="14.25" x14ac:dyDescent="0.2">
      <c r="A7" s="32">
        <v>6</v>
      </c>
      <c r="B7" s="33">
        <v>17</v>
      </c>
      <c r="C7" s="32">
        <v>15320</v>
      </c>
      <c r="D7" s="32">
        <v>233424.95102991501</v>
      </c>
      <c r="E7" s="32">
        <v>156158.18662136799</v>
      </c>
      <c r="F7" s="32">
        <v>77266.764408546995</v>
      </c>
      <c r="G7" s="32">
        <v>156158.18662136799</v>
      </c>
      <c r="H7" s="32">
        <v>0.331013304565907</v>
      </c>
    </row>
    <row r="8" spans="1:8" ht="14.25" x14ac:dyDescent="0.2">
      <c r="A8" s="32">
        <v>7</v>
      </c>
      <c r="B8" s="33">
        <v>18</v>
      </c>
      <c r="C8" s="32">
        <v>75859</v>
      </c>
      <c r="D8" s="32">
        <v>151280.675504274</v>
      </c>
      <c r="E8" s="32">
        <v>119088.82630940199</v>
      </c>
      <c r="F8" s="32">
        <v>32191.8491948718</v>
      </c>
      <c r="G8" s="32">
        <v>119088.82630940199</v>
      </c>
      <c r="H8" s="32">
        <v>0.212795514612588</v>
      </c>
    </row>
    <row r="9" spans="1:8" ht="14.25" x14ac:dyDescent="0.2">
      <c r="A9" s="32">
        <v>8</v>
      </c>
      <c r="B9" s="33">
        <v>19</v>
      </c>
      <c r="C9" s="32">
        <v>25295</v>
      </c>
      <c r="D9" s="32">
        <v>74847.363762393201</v>
      </c>
      <c r="E9" s="32">
        <v>60578.975762393202</v>
      </c>
      <c r="F9" s="32">
        <v>14268.388000000001</v>
      </c>
      <c r="G9" s="32">
        <v>60578.975762393202</v>
      </c>
      <c r="H9" s="32">
        <v>0.19063314033739001</v>
      </c>
    </row>
    <row r="10" spans="1:8" ht="14.25" x14ac:dyDescent="0.2">
      <c r="A10" s="32">
        <v>9</v>
      </c>
      <c r="B10" s="33">
        <v>21</v>
      </c>
      <c r="C10" s="32">
        <v>244991.5</v>
      </c>
      <c r="D10" s="32">
        <v>1142544.81059744</v>
      </c>
      <c r="E10" s="32">
        <v>1153052.26663162</v>
      </c>
      <c r="F10" s="32">
        <v>-10507.456034188001</v>
      </c>
      <c r="G10" s="32">
        <v>1153052.26663162</v>
      </c>
      <c r="H10" s="35">
        <v>-9.1965373582972992E-3</v>
      </c>
    </row>
    <row r="11" spans="1:8" ht="14.25" x14ac:dyDescent="0.2">
      <c r="A11" s="32">
        <v>10</v>
      </c>
      <c r="B11" s="33">
        <v>22</v>
      </c>
      <c r="C11" s="32">
        <v>73085.456999999995</v>
      </c>
      <c r="D11" s="32">
        <v>858182.55401965801</v>
      </c>
      <c r="E11" s="32">
        <v>1196615.2193470099</v>
      </c>
      <c r="F11" s="32">
        <v>-338432.66532735003</v>
      </c>
      <c r="G11" s="32">
        <v>1196615.2193470099</v>
      </c>
      <c r="H11" s="32">
        <v>-0.39435975917030602</v>
      </c>
    </row>
    <row r="12" spans="1:8" ht="14.25" x14ac:dyDescent="0.2">
      <c r="A12" s="32">
        <v>11</v>
      </c>
      <c r="B12" s="33">
        <v>23</v>
      </c>
      <c r="C12" s="32">
        <v>146994.58300000001</v>
      </c>
      <c r="D12" s="32">
        <v>1310709.87230085</v>
      </c>
      <c r="E12" s="32">
        <v>1105301.1845102599</v>
      </c>
      <c r="F12" s="32">
        <v>205408.68779059799</v>
      </c>
      <c r="G12" s="32">
        <v>1105301.1845102599</v>
      </c>
      <c r="H12" s="32">
        <v>0.156715602843533</v>
      </c>
    </row>
    <row r="13" spans="1:8" ht="14.25" x14ac:dyDescent="0.2">
      <c r="A13" s="32">
        <v>12</v>
      </c>
      <c r="B13" s="33">
        <v>24</v>
      </c>
      <c r="C13" s="32">
        <v>25877</v>
      </c>
      <c r="D13" s="32">
        <v>525043.85318376101</v>
      </c>
      <c r="E13" s="32">
        <v>490952.07817863201</v>
      </c>
      <c r="F13" s="32">
        <v>34091.775005128198</v>
      </c>
      <c r="G13" s="32">
        <v>490952.07817863201</v>
      </c>
      <c r="H13" s="32">
        <v>6.4931290592971494E-2</v>
      </c>
    </row>
    <row r="14" spans="1:8" ht="14.25" x14ac:dyDescent="0.2">
      <c r="A14" s="32">
        <v>13</v>
      </c>
      <c r="B14" s="33">
        <v>25</v>
      </c>
      <c r="C14" s="32">
        <v>73742</v>
      </c>
      <c r="D14" s="32">
        <v>940025.71180000005</v>
      </c>
      <c r="E14" s="32">
        <v>859846.58649999998</v>
      </c>
      <c r="F14" s="32">
        <v>80179.1253</v>
      </c>
      <c r="G14" s="32">
        <v>859846.58649999998</v>
      </c>
      <c r="H14" s="32">
        <v>8.5294608746892403E-2</v>
      </c>
    </row>
    <row r="15" spans="1:8" ht="14.25" x14ac:dyDescent="0.2">
      <c r="A15" s="32">
        <v>14</v>
      </c>
      <c r="B15" s="33">
        <v>26</v>
      </c>
      <c r="C15" s="32">
        <v>61196</v>
      </c>
      <c r="D15" s="32">
        <v>330821.19499182398</v>
      </c>
      <c r="E15" s="32">
        <v>289091.86126886797</v>
      </c>
      <c r="F15" s="32">
        <v>41729.333722955897</v>
      </c>
      <c r="G15" s="32">
        <v>289091.86126886797</v>
      </c>
      <c r="H15" s="32">
        <v>0.12613863426733399</v>
      </c>
    </row>
    <row r="16" spans="1:8" ht="14.25" x14ac:dyDescent="0.2">
      <c r="A16" s="32">
        <v>15</v>
      </c>
      <c r="B16" s="33">
        <v>27</v>
      </c>
      <c r="C16" s="32">
        <v>142060.462</v>
      </c>
      <c r="D16" s="32">
        <v>1087100.6626333301</v>
      </c>
      <c r="E16" s="32">
        <v>991262.7084</v>
      </c>
      <c r="F16" s="32">
        <v>95837.954233333294</v>
      </c>
      <c r="G16" s="32">
        <v>991262.7084</v>
      </c>
      <c r="H16" s="32">
        <v>8.8159227132821996E-2</v>
      </c>
    </row>
    <row r="17" spans="1:8" ht="14.25" x14ac:dyDescent="0.2">
      <c r="A17" s="32">
        <v>16</v>
      </c>
      <c r="B17" s="33">
        <v>29</v>
      </c>
      <c r="C17" s="32">
        <v>188945</v>
      </c>
      <c r="D17" s="32">
        <v>2549686.5219974401</v>
      </c>
      <c r="E17" s="32">
        <v>2302259.8368213698</v>
      </c>
      <c r="F17" s="32">
        <v>247426.68517606799</v>
      </c>
      <c r="G17" s="32">
        <v>2302259.8368213698</v>
      </c>
      <c r="H17" s="32">
        <v>9.7042002238860794E-2</v>
      </c>
    </row>
    <row r="18" spans="1:8" ht="14.25" x14ac:dyDescent="0.2">
      <c r="A18" s="32">
        <v>17</v>
      </c>
      <c r="B18" s="33">
        <v>31</v>
      </c>
      <c r="C18" s="32">
        <v>22321.772000000001</v>
      </c>
      <c r="D18" s="32">
        <v>220925.07890657301</v>
      </c>
      <c r="E18" s="32">
        <v>188734.25103797301</v>
      </c>
      <c r="F18" s="32">
        <v>32190.8278686003</v>
      </c>
      <c r="G18" s="32">
        <v>188734.25103797301</v>
      </c>
      <c r="H18" s="32">
        <v>0.14570925142551899</v>
      </c>
    </row>
    <row r="19" spans="1:8" ht="14.25" x14ac:dyDescent="0.2">
      <c r="A19" s="32">
        <v>18</v>
      </c>
      <c r="B19" s="33">
        <v>32</v>
      </c>
      <c r="C19" s="32">
        <v>20734.088</v>
      </c>
      <c r="D19" s="32">
        <v>330812.26279170997</v>
      </c>
      <c r="E19" s="32">
        <v>308941.43976818299</v>
      </c>
      <c r="F19" s="32">
        <v>21870.823023527599</v>
      </c>
      <c r="G19" s="32">
        <v>308941.43976818299</v>
      </c>
      <c r="H19" s="32">
        <v>6.6112491837396606E-2</v>
      </c>
    </row>
    <row r="20" spans="1:8" ht="14.25" x14ac:dyDescent="0.2">
      <c r="A20" s="32">
        <v>19</v>
      </c>
      <c r="B20" s="33">
        <v>33</v>
      </c>
      <c r="C20" s="32">
        <v>27953.920999999998</v>
      </c>
      <c r="D20" s="32">
        <v>414256.84763744002</v>
      </c>
      <c r="E20" s="32">
        <v>329759.95398942998</v>
      </c>
      <c r="F20" s="32">
        <v>84496.893648009995</v>
      </c>
      <c r="G20" s="32">
        <v>329759.95398942998</v>
      </c>
      <c r="H20" s="32">
        <v>0.20397223155128699</v>
      </c>
    </row>
    <row r="21" spans="1:8" ht="14.25" x14ac:dyDescent="0.2">
      <c r="A21" s="32">
        <v>20</v>
      </c>
      <c r="B21" s="33">
        <v>34</v>
      </c>
      <c r="C21" s="32">
        <v>51834.146999999997</v>
      </c>
      <c r="D21" s="32">
        <v>193108.45716362601</v>
      </c>
      <c r="E21" s="32">
        <v>168729.23896740601</v>
      </c>
      <c r="F21" s="32">
        <v>24379.218196220001</v>
      </c>
      <c r="G21" s="32">
        <v>168729.23896740601</v>
      </c>
      <c r="H21" s="32">
        <v>0.126246248115186</v>
      </c>
    </row>
    <row r="22" spans="1:8" ht="14.25" x14ac:dyDescent="0.2">
      <c r="A22" s="32">
        <v>21</v>
      </c>
      <c r="B22" s="33">
        <v>35</v>
      </c>
      <c r="C22" s="32">
        <v>29362.06</v>
      </c>
      <c r="D22" s="32">
        <v>841081.05205840699</v>
      </c>
      <c r="E22" s="32">
        <v>817171.22775752202</v>
      </c>
      <c r="F22" s="32">
        <v>23909.824300885</v>
      </c>
      <c r="G22" s="32">
        <v>817171.22775752202</v>
      </c>
      <c r="H22" s="32">
        <v>2.8427491312959199E-2</v>
      </c>
    </row>
    <row r="23" spans="1:8" ht="14.25" x14ac:dyDescent="0.2">
      <c r="A23" s="32">
        <v>22</v>
      </c>
      <c r="B23" s="33">
        <v>36</v>
      </c>
      <c r="C23" s="32">
        <v>115894.109</v>
      </c>
      <c r="D23" s="32">
        <v>539989.56862389401</v>
      </c>
      <c r="E23" s="32">
        <v>471454.90873812401</v>
      </c>
      <c r="F23" s="32">
        <v>68534.659885769594</v>
      </c>
      <c r="G23" s="32">
        <v>471454.90873812401</v>
      </c>
      <c r="H23" s="32">
        <v>0.12691848855603399</v>
      </c>
    </row>
    <row r="24" spans="1:8" ht="14.25" x14ac:dyDescent="0.2">
      <c r="A24" s="32">
        <v>23</v>
      </c>
      <c r="B24" s="33">
        <v>37</v>
      </c>
      <c r="C24" s="32">
        <v>109153.776</v>
      </c>
      <c r="D24" s="32">
        <v>805065.25629115</v>
      </c>
      <c r="E24" s="32">
        <v>713542.69532883901</v>
      </c>
      <c r="F24" s="32">
        <v>91522.5609623114</v>
      </c>
      <c r="G24" s="32">
        <v>713542.69532883901</v>
      </c>
      <c r="H24" s="32">
        <v>0.113683406714067</v>
      </c>
    </row>
    <row r="25" spans="1:8" ht="14.25" x14ac:dyDescent="0.2">
      <c r="A25" s="32">
        <v>24</v>
      </c>
      <c r="B25" s="33">
        <v>38</v>
      </c>
      <c r="C25" s="32">
        <v>126523.912</v>
      </c>
      <c r="D25" s="32">
        <v>682843.19761946902</v>
      </c>
      <c r="E25" s="32">
        <v>646564.99473805295</v>
      </c>
      <c r="F25" s="32">
        <v>36278.202881415898</v>
      </c>
      <c r="G25" s="32">
        <v>646564.99473805295</v>
      </c>
      <c r="H25" s="32">
        <v>5.3128160327127999E-2</v>
      </c>
    </row>
    <row r="26" spans="1:8" ht="14.25" x14ac:dyDescent="0.2">
      <c r="A26" s="32">
        <v>25</v>
      </c>
      <c r="B26" s="33">
        <v>39</v>
      </c>
      <c r="C26" s="32">
        <v>57837.65</v>
      </c>
      <c r="D26" s="32">
        <v>77681.691380379707</v>
      </c>
      <c r="E26" s="32">
        <v>59038.524453084799</v>
      </c>
      <c r="F26" s="32">
        <v>18643.1669272949</v>
      </c>
      <c r="G26" s="32">
        <v>59038.524453084799</v>
      </c>
      <c r="H26" s="32">
        <v>0.239994348681286</v>
      </c>
    </row>
    <row r="27" spans="1:8" ht="14.25" x14ac:dyDescent="0.2">
      <c r="A27" s="32">
        <v>26</v>
      </c>
      <c r="B27" s="33">
        <v>42</v>
      </c>
      <c r="C27" s="32">
        <v>6954.8119999999999</v>
      </c>
      <c r="D27" s="32">
        <v>139012.8848</v>
      </c>
      <c r="E27" s="32">
        <v>124444.1719</v>
      </c>
      <c r="F27" s="32">
        <v>14568.7129</v>
      </c>
      <c r="G27" s="32">
        <v>124444.1719</v>
      </c>
      <c r="H27" s="32">
        <v>0.104801169481234</v>
      </c>
    </row>
    <row r="28" spans="1:8" ht="14.25" x14ac:dyDescent="0.2">
      <c r="A28" s="32">
        <v>27</v>
      </c>
      <c r="B28" s="33">
        <v>75</v>
      </c>
      <c r="C28" s="32">
        <v>2318</v>
      </c>
      <c r="D28" s="32">
        <v>132525.641025641</v>
      </c>
      <c r="E28" s="32">
        <v>124448.56410256401</v>
      </c>
      <c r="F28" s="32">
        <v>8077.0769230769201</v>
      </c>
      <c r="G28" s="32">
        <v>124448.56410256401</v>
      </c>
      <c r="H28" s="32">
        <v>6.0947276772758102E-2</v>
      </c>
    </row>
    <row r="29" spans="1:8" ht="14.25" x14ac:dyDescent="0.2">
      <c r="A29" s="32">
        <v>28</v>
      </c>
      <c r="B29" s="33">
        <v>76</v>
      </c>
      <c r="C29" s="32">
        <v>2492</v>
      </c>
      <c r="D29" s="32">
        <v>393044.534135897</v>
      </c>
      <c r="E29" s="32">
        <v>384773.00095299102</v>
      </c>
      <c r="F29" s="32">
        <v>8271.5331829059796</v>
      </c>
      <c r="G29" s="32">
        <v>384773.00095299102</v>
      </c>
      <c r="H29" s="32">
        <v>2.1044773465914799E-2</v>
      </c>
    </row>
    <row r="30" spans="1:8" ht="14.25" x14ac:dyDescent="0.2">
      <c r="A30" s="32">
        <v>29</v>
      </c>
      <c r="B30" s="33">
        <v>99</v>
      </c>
      <c r="C30" s="32">
        <v>37</v>
      </c>
      <c r="D30" s="32">
        <v>30024.017094017101</v>
      </c>
      <c r="E30" s="32">
        <v>26306.017094017101</v>
      </c>
      <c r="F30" s="32">
        <v>3718</v>
      </c>
      <c r="G30" s="32">
        <v>26306.017094017101</v>
      </c>
      <c r="H30" s="32">
        <v>0.123834195416205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6">
        <v>70</v>
      </c>
      <c r="C32" s="37">
        <v>270</v>
      </c>
      <c r="D32" s="37">
        <v>1146822.95</v>
      </c>
      <c r="E32" s="37">
        <v>0</v>
      </c>
      <c r="F32" s="32"/>
      <c r="G32" s="32"/>
      <c r="H32" s="32"/>
    </row>
    <row r="33" spans="1:8" ht="14.25" x14ac:dyDescent="0.2">
      <c r="A33" s="32"/>
      <c r="B33" s="36">
        <v>71</v>
      </c>
      <c r="C33" s="37">
        <v>203</v>
      </c>
      <c r="D33" s="37">
        <v>579806.14</v>
      </c>
      <c r="E33" s="37">
        <v>0</v>
      </c>
      <c r="F33" s="32"/>
      <c r="G33" s="32"/>
      <c r="H33" s="32"/>
    </row>
    <row r="34" spans="1:8" ht="14.25" x14ac:dyDescent="0.2">
      <c r="A34" s="32"/>
      <c r="B34" s="36">
        <v>72</v>
      </c>
      <c r="C34" s="37">
        <v>64</v>
      </c>
      <c r="D34" s="37">
        <v>191258.99</v>
      </c>
      <c r="E34" s="37">
        <v>0</v>
      </c>
      <c r="F34" s="32"/>
      <c r="G34" s="32"/>
      <c r="H34" s="32"/>
    </row>
    <row r="35" spans="1:8" ht="14.25" x14ac:dyDescent="0.2">
      <c r="A35" s="32"/>
      <c r="B35" s="36">
        <v>73</v>
      </c>
      <c r="C35" s="37">
        <v>131</v>
      </c>
      <c r="D35" s="37">
        <v>300748.92</v>
      </c>
      <c r="E35" s="37">
        <v>0</v>
      </c>
      <c r="F35" s="32"/>
      <c r="G35" s="32"/>
      <c r="H35" s="32"/>
    </row>
    <row r="36" spans="1:8" ht="14.25" x14ac:dyDescent="0.2">
      <c r="A36" s="32"/>
      <c r="B36" s="36">
        <v>77</v>
      </c>
      <c r="C36" s="37">
        <v>168</v>
      </c>
      <c r="D36" s="37">
        <v>269337.63</v>
      </c>
      <c r="E36" s="37">
        <v>0</v>
      </c>
      <c r="F36" s="32"/>
      <c r="G36" s="32"/>
      <c r="H36" s="32"/>
    </row>
    <row r="37" spans="1:8" ht="14.25" x14ac:dyDescent="0.2">
      <c r="A37" s="32"/>
      <c r="B37" s="36">
        <v>78</v>
      </c>
      <c r="C37" s="37">
        <v>61</v>
      </c>
      <c r="D37" s="37">
        <v>70918.83</v>
      </c>
      <c r="E37" s="37">
        <v>0</v>
      </c>
      <c r="F37" s="32"/>
      <c r="G37" s="32"/>
      <c r="H37" s="32"/>
    </row>
    <row r="38" spans="1:8" ht="14.25" x14ac:dyDescent="0.2">
      <c r="A38" s="32"/>
      <c r="B38" s="36">
        <v>74</v>
      </c>
      <c r="C38" s="37">
        <v>0</v>
      </c>
      <c r="D38" s="37">
        <v>0</v>
      </c>
      <c r="E38" s="37">
        <v>0</v>
      </c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2015-09-30T00:22:45Z</dcterms:modified>
</cp:coreProperties>
</file>