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<sst xmlns="http://schemas.openxmlformats.org/spreadsheetml/2006/main" count="117" uniqueCount="75">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</sst>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57400761.678300001</v>
      </c>
      <c r="F3" s="25">
        <f>RA!I7</f>
        <v>-2138970.0668000001</v>
      </c>
      <c r="G3" s="16">
        <f>SUM(G4:G40)</f>
        <v>59539731.745100006</v>
      </c>
      <c r="H3" s="27">
        <f>RA!J7</f>
        <v>-3.7263792400312798</v>
      </c>
      <c r="I3" s="20">
        <f>SUM(I4:I40)</f>
        <v>57400772.026474282</v>
      </c>
      <c r="J3" s="21">
        <f>SUM(J4:J40)</f>
        <v>59539731.125705108</v>
      </c>
      <c r="K3" s="22">
        <f>E3-I3</f>
        <v>-10.348174281418324</v>
      </c>
      <c r="L3" s="22">
        <f>G3-J3</f>
        <v>0.61939489841461182</v>
      </c>
    </row>
    <row r="4" spans="1:13" x14ac:dyDescent="0.15">
      <c r="A4" s="43">
        <f>RA!A8</f>
        <v>42278</v>
      </c>
      <c r="B4" s="12">
        <v>12</v>
      </c>
      <c r="C4" s="40" t="s">
        <v>6</v>
      </c>
      <c r="D4" s="40"/>
      <c r="E4" s="15">
        <f>VLOOKUP(C4,RA!B8:D36,3,0)</f>
        <v>1901307.6675</v>
      </c>
      <c r="F4" s="25">
        <f>VLOOKUP(C4,RA!B8:I39,8,0)</f>
        <v>191639.82380000001</v>
      </c>
      <c r="G4" s="16">
        <f t="shared" ref="G4:G40" si="0">E4-F4</f>
        <v>1709667.8437000001</v>
      </c>
      <c r="H4" s="27">
        <f>RA!J8</f>
        <v>10.079369429566601</v>
      </c>
      <c r="I4" s="20">
        <f>VLOOKUP(B4,RMS!B:D,3,FALSE)</f>
        <v>1901309.03727265</v>
      </c>
      <c r="J4" s="21">
        <f>VLOOKUP(B4,RMS!B:E,4,FALSE)</f>
        <v>1709667.86648547</v>
      </c>
      <c r="K4" s="22">
        <f t="shared" ref="K4:K40" si="1">E4-I4</f>
        <v>-1.3697726500686258</v>
      </c>
      <c r="L4" s="22">
        <f t="shared" ref="L4:L40" si="2">G4-J4</f>
        <v>-2.2785469889640808E-2</v>
      </c>
    </row>
    <row r="5" spans="1:13" x14ac:dyDescent="0.15">
      <c r="A5" s="43"/>
      <c r="B5" s="12">
        <v>13</v>
      </c>
      <c r="C5" s="40" t="s">
        <v>7</v>
      </c>
      <c r="D5" s="40"/>
      <c r="E5" s="15">
        <f>VLOOKUP(C5,RA!B8:D37,3,0)</f>
        <v>374792.06359999999</v>
      </c>
      <c r="F5" s="25">
        <f>VLOOKUP(C5,RA!B9:I40,8,0)</f>
        <v>40447.728999999999</v>
      </c>
      <c r="G5" s="16">
        <f t="shared" si="0"/>
        <v>334344.3346</v>
      </c>
      <c r="H5" s="27">
        <f>RA!J9</f>
        <v>10.792045224086801</v>
      </c>
      <c r="I5" s="20">
        <f>VLOOKUP(B5,RMS!B:D,3,FALSE)</f>
        <v>374792.16231568699</v>
      </c>
      <c r="J5" s="21">
        <f>VLOOKUP(B5,RMS!B:E,4,FALSE)</f>
        <v>334344.32143102598</v>
      </c>
      <c r="K5" s="22">
        <f t="shared" si="1"/>
        <v>-9.871568699600175E-2</v>
      </c>
      <c r="L5" s="22">
        <f t="shared" si="2"/>
        <v>1.3168974022846669E-2</v>
      </c>
      <c r="M5" s="34"/>
    </row>
    <row r="6" spans="1:13" x14ac:dyDescent="0.15">
      <c r="A6" s="43"/>
      <c r="B6" s="12">
        <v>14</v>
      </c>
      <c r="C6" s="40" t="s">
        <v>8</v>
      </c>
      <c r="D6" s="40"/>
      <c r="E6" s="15">
        <f>VLOOKUP(C6,RA!B10:D38,3,0)</f>
        <v>308604.1715</v>
      </c>
      <c r="F6" s="25">
        <f>VLOOKUP(C6,RA!B10:I41,8,0)</f>
        <v>80315.143800000005</v>
      </c>
      <c r="G6" s="16">
        <f t="shared" si="0"/>
        <v>228289.02769999998</v>
      </c>
      <c r="H6" s="27">
        <f>RA!J10</f>
        <v>26.025294282193499</v>
      </c>
      <c r="I6" s="20">
        <f>VLOOKUP(B6,RMS!B:D,3,FALSE)</f>
        <v>308607.10802711599</v>
      </c>
      <c r="J6" s="21">
        <f>VLOOKUP(B6,RMS!B:E,4,FALSE)</f>
        <v>228289.02898151299</v>
      </c>
      <c r="K6" s="22">
        <f>E6-I6</f>
        <v>-2.9365271159913391</v>
      </c>
      <c r="L6" s="22">
        <f t="shared" si="2"/>
        <v>-1.2815130176022649E-3</v>
      </c>
      <c r="M6" s="34"/>
    </row>
    <row r="7" spans="1:13" x14ac:dyDescent="0.15">
      <c r="A7" s="43"/>
      <c r="B7" s="12">
        <v>15</v>
      </c>
      <c r="C7" s="40" t="s">
        <v>9</v>
      </c>
      <c r="D7" s="40"/>
      <c r="E7" s="15">
        <f>VLOOKUP(C7,RA!B10:D39,3,0)</f>
        <v>59770.182099999998</v>
      </c>
      <c r="F7" s="25">
        <f>VLOOKUP(C7,RA!B11:I42,8,0)</f>
        <v>12632.7857</v>
      </c>
      <c r="G7" s="16">
        <f t="shared" si="0"/>
        <v>47137.396399999998</v>
      </c>
      <c r="H7" s="27">
        <f>RA!J11</f>
        <v>21.135598480969001</v>
      </c>
      <c r="I7" s="20">
        <f>VLOOKUP(B7,RMS!B:D,3,FALSE)</f>
        <v>59770.2452683761</v>
      </c>
      <c r="J7" s="21">
        <f>VLOOKUP(B7,RMS!B:E,4,FALSE)</f>
        <v>47137.396749572603</v>
      </c>
      <c r="K7" s="22">
        <f t="shared" si="1"/>
        <v>-6.3168376102112234E-2</v>
      </c>
      <c r="L7" s="22">
        <f t="shared" si="2"/>
        <v>-3.4957260504597798E-4</v>
      </c>
      <c r="M7" s="34"/>
    </row>
    <row r="8" spans="1:13" x14ac:dyDescent="0.15">
      <c r="A8" s="43"/>
      <c r="B8" s="12">
        <v>16</v>
      </c>
      <c r="C8" s="40" t="s">
        <v>10</v>
      </c>
      <c r="D8" s="40"/>
      <c r="E8" s="15">
        <f>VLOOKUP(C8,RA!B12:D39,3,0)</f>
        <v>755692.196</v>
      </c>
      <c r="F8" s="25">
        <f>VLOOKUP(C8,RA!B12:I43,8,0)</f>
        <v>74448.257599999997</v>
      </c>
      <c r="G8" s="16">
        <f t="shared" si="0"/>
        <v>681243.93839999998</v>
      </c>
      <c r="H8" s="27">
        <f>RA!J12</f>
        <v>9.8516642085317994</v>
      </c>
      <c r="I8" s="20">
        <f>VLOOKUP(B8,RMS!B:D,3,FALSE)</f>
        <v>755692.20675982896</v>
      </c>
      <c r="J8" s="21">
        <f>VLOOKUP(B8,RMS!B:E,4,FALSE)</f>
        <v>681243.93934102601</v>
      </c>
      <c r="K8" s="22">
        <f t="shared" si="1"/>
        <v>-1.0759828961454332E-2</v>
      </c>
      <c r="L8" s="22">
        <f t="shared" si="2"/>
        <v>-9.4102602452039719E-4</v>
      </c>
      <c r="M8" s="34"/>
    </row>
    <row r="9" spans="1:13" x14ac:dyDescent="0.15">
      <c r="A9" s="43"/>
      <c r="B9" s="12">
        <v>17</v>
      </c>
      <c r="C9" s="40" t="s">
        <v>11</v>
      </c>
      <c r="D9" s="40"/>
      <c r="E9" s="15">
        <f>VLOOKUP(C9,RA!B12:D40,3,0)</f>
        <v>659951.50269999995</v>
      </c>
      <c r="F9" s="25">
        <f>VLOOKUP(C9,RA!B13:I44,8,0)</f>
        <v>32297.2042</v>
      </c>
      <c r="G9" s="16">
        <f t="shared" si="0"/>
        <v>627654.29849999992</v>
      </c>
      <c r="H9" s="27">
        <f>RA!J13</f>
        <v>4.8938753935501902</v>
      </c>
      <c r="I9" s="20">
        <f>VLOOKUP(B9,RMS!B:D,3,FALSE)</f>
        <v>659951.92804188002</v>
      </c>
      <c r="J9" s="21">
        <f>VLOOKUP(B9,RMS!B:E,4,FALSE)</f>
        <v>627654.29292222206</v>
      </c>
      <c r="K9" s="22">
        <f t="shared" si="1"/>
        <v>-0.42534188006538898</v>
      </c>
      <c r="L9" s="22">
        <f t="shared" si="2"/>
        <v>5.5777778616175056E-3</v>
      </c>
      <c r="M9" s="34"/>
    </row>
    <row r="10" spans="1:13" x14ac:dyDescent="0.15">
      <c r="A10" s="43"/>
      <c r="B10" s="12">
        <v>18</v>
      </c>
      <c r="C10" s="40" t="s">
        <v>12</v>
      </c>
      <c r="D10" s="40"/>
      <c r="E10" s="15">
        <f>VLOOKUP(C10,RA!B14:D41,3,0)</f>
        <v>290532.07809999998</v>
      </c>
      <c r="F10" s="25">
        <f>VLOOKUP(C10,RA!B14:I45,8,0)</f>
        <v>59535.696000000004</v>
      </c>
      <c r="G10" s="16">
        <f t="shared" si="0"/>
        <v>230996.38209999999</v>
      </c>
      <c r="H10" s="27">
        <f>RA!J14</f>
        <v>20.491952692228399</v>
      </c>
      <c r="I10" s="20">
        <f>VLOOKUP(B10,RMS!B:D,3,FALSE)</f>
        <v>290532.09230000002</v>
      </c>
      <c r="J10" s="21">
        <f>VLOOKUP(B10,RMS!B:E,4,FALSE)</f>
        <v>230996.37575299101</v>
      </c>
      <c r="K10" s="22">
        <f t="shared" si="1"/>
        <v>-1.4200000034179538E-2</v>
      </c>
      <c r="L10" s="22">
        <f t="shared" si="2"/>
        <v>6.3470089808106422E-3</v>
      </c>
      <c r="M10" s="34"/>
    </row>
    <row r="11" spans="1:13" x14ac:dyDescent="0.15">
      <c r="A11" s="43"/>
      <c r="B11" s="12">
        <v>19</v>
      </c>
      <c r="C11" s="40" t="s">
        <v>13</v>
      </c>
      <c r="D11" s="40"/>
      <c r="E11" s="15">
        <f>VLOOKUP(C11,RA!B14:D42,3,0)</f>
        <v>393932.28259999998</v>
      </c>
      <c r="F11" s="25">
        <f>VLOOKUP(C11,RA!B15:I46,8,0)</f>
        <v>-230397.12549999999</v>
      </c>
      <c r="G11" s="16">
        <f t="shared" si="0"/>
        <v>624329.4081</v>
      </c>
      <c r="H11" s="27">
        <f>RA!J15</f>
        <v>-58.486479955222599</v>
      </c>
      <c r="I11" s="20">
        <f>VLOOKUP(B11,RMS!B:D,3,FALSE)</f>
        <v>393932.38528290601</v>
      </c>
      <c r="J11" s="21">
        <f>VLOOKUP(B11,RMS!B:E,4,FALSE)</f>
        <v>624329.40847777796</v>
      </c>
      <c r="K11" s="22">
        <f t="shared" si="1"/>
        <v>-0.10268290602834895</v>
      </c>
      <c r="L11" s="22">
        <f t="shared" si="2"/>
        <v>-3.7777796387672424E-4</v>
      </c>
      <c r="M11" s="34"/>
    </row>
    <row r="12" spans="1:13" x14ac:dyDescent="0.15">
      <c r="A12" s="43"/>
      <c r="B12" s="12">
        <v>21</v>
      </c>
      <c r="C12" s="40" t="s">
        <v>14</v>
      </c>
      <c r="D12" s="40"/>
      <c r="E12" s="15">
        <f>VLOOKUP(C12,RA!B16:D43,3,0)</f>
        <v>1787373.6814999999</v>
      </c>
      <c r="F12" s="25">
        <f>VLOOKUP(C12,RA!B16:I47,8,0)</f>
        <v>-12300.907300000001</v>
      </c>
      <c r="G12" s="16">
        <f t="shared" si="0"/>
        <v>1799674.5888</v>
      </c>
      <c r="H12" s="27">
        <f>RA!J16</f>
        <v>-0.68821128045685598</v>
      </c>
      <c r="I12" s="20">
        <f>VLOOKUP(B12,RMS!B:D,3,FALSE)</f>
        <v>1787372.9120358999</v>
      </c>
      <c r="J12" s="21">
        <f>VLOOKUP(B12,RMS!B:E,4,FALSE)</f>
        <v>1799674.58794957</v>
      </c>
      <c r="K12" s="22">
        <f t="shared" si="1"/>
        <v>0.76946410001255572</v>
      </c>
      <c r="L12" s="22">
        <f t="shared" si="2"/>
        <v>8.5042999126017094E-4</v>
      </c>
      <c r="M12" s="34"/>
    </row>
    <row r="13" spans="1:13" x14ac:dyDescent="0.15">
      <c r="A13" s="43"/>
      <c r="B13" s="12">
        <v>22</v>
      </c>
      <c r="C13" s="40" t="s">
        <v>15</v>
      </c>
      <c r="D13" s="40"/>
      <c r="E13" s="15">
        <f>VLOOKUP(C13,RA!B16:D44,3,0)</f>
        <v>4093745.6705</v>
      </c>
      <c r="F13" s="25">
        <f>VLOOKUP(C13,RA!B17:I48,8,0)</f>
        <v>-728739.1263</v>
      </c>
      <c r="G13" s="16">
        <f t="shared" si="0"/>
        <v>4822484.7967999997</v>
      </c>
      <c r="H13" s="27">
        <f>RA!J17</f>
        <v>-17.801279926874201</v>
      </c>
      <c r="I13" s="20">
        <f>VLOOKUP(B13,RMS!B:D,3,FALSE)</f>
        <v>4093745.6285059801</v>
      </c>
      <c r="J13" s="21">
        <f>VLOOKUP(B13,RMS!B:E,4,FALSE)</f>
        <v>4822484.7922418797</v>
      </c>
      <c r="K13" s="22">
        <f t="shared" si="1"/>
        <v>4.1994019877165556E-2</v>
      </c>
      <c r="L13" s="22">
        <f t="shared" si="2"/>
        <v>4.558119922876358E-3</v>
      </c>
      <c r="M13" s="34"/>
    </row>
    <row r="14" spans="1:13" x14ac:dyDescent="0.15">
      <c r="A14" s="43"/>
      <c r="B14" s="12">
        <v>23</v>
      </c>
      <c r="C14" s="40" t="s">
        <v>16</v>
      </c>
      <c r="D14" s="40"/>
      <c r="E14" s="15">
        <f>VLOOKUP(C14,RA!B18:D45,3,0)</f>
        <v>2951871.3645000001</v>
      </c>
      <c r="F14" s="25">
        <f>VLOOKUP(C14,RA!B18:I49,8,0)</f>
        <v>251995.37599999999</v>
      </c>
      <c r="G14" s="16">
        <f t="shared" si="0"/>
        <v>2699875.9885</v>
      </c>
      <c r="H14" s="27">
        <f>RA!J18</f>
        <v>8.5368007234517105</v>
      </c>
      <c r="I14" s="20">
        <f>VLOOKUP(B14,RMS!B:D,3,FALSE)</f>
        <v>2951871.6607658099</v>
      </c>
      <c r="J14" s="21">
        <f>VLOOKUP(B14,RMS!B:E,4,FALSE)</f>
        <v>2699875.9845905998</v>
      </c>
      <c r="K14" s="22">
        <f t="shared" si="1"/>
        <v>-0.29626580979675055</v>
      </c>
      <c r="L14" s="22">
        <f t="shared" si="2"/>
        <v>3.9094001986086369E-3</v>
      </c>
      <c r="M14" s="34"/>
    </row>
    <row r="15" spans="1:13" x14ac:dyDescent="0.15">
      <c r="A15" s="43"/>
      <c r="B15" s="12">
        <v>24</v>
      </c>
      <c r="C15" s="40" t="s">
        <v>17</v>
      </c>
      <c r="D15" s="40"/>
      <c r="E15" s="15">
        <f>VLOOKUP(C15,RA!B18:D46,3,0)</f>
        <v>2083436.8114</v>
      </c>
      <c r="F15" s="25">
        <f>VLOOKUP(C15,RA!B19:I50,8,0)</f>
        <v>-130484.3919</v>
      </c>
      <c r="G15" s="16">
        <f t="shared" si="0"/>
        <v>2213921.2033000002</v>
      </c>
      <c r="H15" s="27">
        <f>RA!J19</f>
        <v>-6.2629397342902298</v>
      </c>
      <c r="I15" s="20">
        <f>VLOOKUP(B15,RMS!B:D,3,FALSE)</f>
        <v>2083436.90775897</v>
      </c>
      <c r="J15" s="21">
        <f>VLOOKUP(B15,RMS!B:E,4,FALSE)</f>
        <v>2213921.2021683799</v>
      </c>
      <c r="K15" s="22">
        <f t="shared" si="1"/>
        <v>-9.6358970040455461E-2</v>
      </c>
      <c r="L15" s="22">
        <f t="shared" si="2"/>
        <v>1.1316202580928802E-3</v>
      </c>
      <c r="M15" s="34"/>
    </row>
    <row r="16" spans="1:13" x14ac:dyDescent="0.15">
      <c r="A16" s="43"/>
      <c r="B16" s="12">
        <v>25</v>
      </c>
      <c r="C16" s="40" t="s">
        <v>18</v>
      </c>
      <c r="D16" s="40"/>
      <c r="E16" s="15">
        <f>VLOOKUP(C16,RA!B20:D47,3,0)</f>
        <v>3015206.5196000002</v>
      </c>
      <c r="F16" s="25">
        <f>VLOOKUP(C16,RA!B20:I51,8,0)</f>
        <v>78042.899699999994</v>
      </c>
      <c r="G16" s="16">
        <f t="shared" si="0"/>
        <v>2937163.6199000003</v>
      </c>
      <c r="H16" s="27">
        <f>RA!J20</f>
        <v>2.5883102597679901</v>
      </c>
      <c r="I16" s="20">
        <f>VLOOKUP(B16,RMS!B:D,3,FALSE)</f>
        <v>3015206.6296999999</v>
      </c>
      <c r="J16" s="21">
        <f>VLOOKUP(B16,RMS!B:E,4,FALSE)</f>
        <v>2937163.6198999998</v>
      </c>
      <c r="K16" s="22">
        <f t="shared" si="1"/>
        <v>-0.1100999996997416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0" t="s">
        <v>19</v>
      </c>
      <c r="D17" s="40"/>
      <c r="E17" s="15">
        <f>VLOOKUP(C17,RA!B20:D48,3,0)</f>
        <v>576743.00749999995</v>
      </c>
      <c r="F17" s="25">
        <f>VLOOKUP(C17,RA!B21:I52,8,0)</f>
        <v>45898.132700000002</v>
      </c>
      <c r="G17" s="16">
        <f t="shared" si="0"/>
        <v>530844.87479999999</v>
      </c>
      <c r="H17" s="27">
        <f>RA!J21</f>
        <v>7.9581602382929599</v>
      </c>
      <c r="I17" s="20">
        <f>VLOOKUP(B17,RMS!B:D,3,FALSE)</f>
        <v>576743.01136023703</v>
      </c>
      <c r="J17" s="21">
        <f>VLOOKUP(B17,RMS!B:E,4,FALSE)</f>
        <v>530844.87464517797</v>
      </c>
      <c r="K17" s="22">
        <f t="shared" si="1"/>
        <v>-3.8602370768785477E-3</v>
      </c>
      <c r="L17" s="22">
        <f t="shared" si="2"/>
        <v>1.5482201706618071E-4</v>
      </c>
      <c r="M17" s="34"/>
    </row>
    <row r="18" spans="1:13" x14ac:dyDescent="0.15">
      <c r="A18" s="43"/>
      <c r="B18" s="12">
        <v>27</v>
      </c>
      <c r="C18" s="40" t="s">
        <v>20</v>
      </c>
      <c r="D18" s="40"/>
      <c r="E18" s="15">
        <f>VLOOKUP(C18,RA!B22:D49,3,0)</f>
        <v>1924927.8600999999</v>
      </c>
      <c r="F18" s="25">
        <f>VLOOKUP(C18,RA!B22:I53,8,0)</f>
        <v>221261.5569</v>
      </c>
      <c r="G18" s="16">
        <f t="shared" si="0"/>
        <v>1703666.3032</v>
      </c>
      <c r="H18" s="27">
        <f>RA!J22</f>
        <v>11.49453761288</v>
      </c>
      <c r="I18" s="20">
        <f>VLOOKUP(B18,RMS!B:D,3,FALSE)</f>
        <v>1924929.9210999999</v>
      </c>
      <c r="J18" s="21">
        <f>VLOOKUP(B18,RMS!B:E,4,FALSE)</f>
        <v>1703666.2988</v>
      </c>
      <c r="K18" s="22">
        <f t="shared" si="1"/>
        <v>-2.0609999999869615</v>
      </c>
      <c r="L18" s="22">
        <f t="shared" si="2"/>
        <v>4.3999999761581421E-3</v>
      </c>
      <c r="M18" s="34"/>
    </row>
    <row r="19" spans="1:13" x14ac:dyDescent="0.15">
      <c r="A19" s="43"/>
      <c r="B19" s="12">
        <v>29</v>
      </c>
      <c r="C19" s="40" t="s">
        <v>21</v>
      </c>
      <c r="D19" s="40"/>
      <c r="E19" s="15">
        <f>VLOOKUP(C19,RA!B22:D50,3,0)</f>
        <v>9899488.4875000007</v>
      </c>
      <c r="F19" s="25">
        <f>VLOOKUP(C19,RA!B23:I54,8,0)</f>
        <v>-915442.76300000004</v>
      </c>
      <c r="G19" s="16">
        <f t="shared" si="0"/>
        <v>10814931.250500001</v>
      </c>
      <c r="H19" s="27">
        <f>RA!J23</f>
        <v>-9.2473743886456496</v>
      </c>
      <c r="I19" s="20">
        <f>VLOOKUP(B19,RMS!B:D,3,FALSE)</f>
        <v>9899491.1154726502</v>
      </c>
      <c r="J19" s="21">
        <f>VLOOKUP(B19,RMS!B:E,4,FALSE)</f>
        <v>10814931.292540999</v>
      </c>
      <c r="K19" s="22">
        <f t="shared" si="1"/>
        <v>-2.627972649410367</v>
      </c>
      <c r="L19" s="22">
        <f t="shared" si="2"/>
        <v>-4.2040998116135597E-2</v>
      </c>
      <c r="M19" s="34"/>
    </row>
    <row r="20" spans="1:13" x14ac:dyDescent="0.15">
      <c r="A20" s="43"/>
      <c r="B20" s="12">
        <v>31</v>
      </c>
      <c r="C20" s="40" t="s">
        <v>22</v>
      </c>
      <c r="D20" s="40"/>
      <c r="E20" s="15">
        <f>VLOOKUP(C20,RA!B24:D51,3,0)</f>
        <v>507468.98859999998</v>
      </c>
      <c r="F20" s="25">
        <f>VLOOKUP(C20,RA!B24:I55,8,0)</f>
        <v>69118.864100000006</v>
      </c>
      <c r="G20" s="16">
        <f t="shared" si="0"/>
        <v>438350.12449999998</v>
      </c>
      <c r="H20" s="27">
        <f>RA!J24</f>
        <v>13.6203128964953</v>
      </c>
      <c r="I20" s="20">
        <f>VLOOKUP(B20,RMS!B:D,3,FALSE)</f>
        <v>507469.15104541299</v>
      </c>
      <c r="J20" s="21">
        <f>VLOOKUP(B20,RMS!B:E,4,FALSE)</f>
        <v>438350.11658462399</v>
      </c>
      <c r="K20" s="22">
        <f t="shared" si="1"/>
        <v>-0.16244541300693527</v>
      </c>
      <c r="L20" s="22">
        <f t="shared" si="2"/>
        <v>7.9153759870678186E-3</v>
      </c>
      <c r="M20" s="34"/>
    </row>
    <row r="21" spans="1:13" x14ac:dyDescent="0.15">
      <c r="A21" s="43"/>
      <c r="B21" s="12">
        <v>32</v>
      </c>
      <c r="C21" s="40" t="s">
        <v>23</v>
      </c>
      <c r="D21" s="40"/>
      <c r="E21" s="15">
        <f>VLOOKUP(C21,RA!B24:D52,3,0)</f>
        <v>573133.0442</v>
      </c>
      <c r="F21" s="25">
        <f>VLOOKUP(C21,RA!B25:I56,8,0)</f>
        <v>47093.540699999998</v>
      </c>
      <c r="G21" s="16">
        <f t="shared" si="0"/>
        <v>526039.50349999999</v>
      </c>
      <c r="H21" s="27">
        <f>RA!J25</f>
        <v>8.2168601473214409</v>
      </c>
      <c r="I21" s="20">
        <f>VLOOKUP(B21,RMS!B:D,3,FALSE)</f>
        <v>573133.02916640998</v>
      </c>
      <c r="J21" s="21">
        <f>VLOOKUP(B21,RMS!B:E,4,FALSE)</f>
        <v>526039.49575337197</v>
      </c>
      <c r="K21" s="22">
        <f t="shared" si="1"/>
        <v>1.5033590025268495E-2</v>
      </c>
      <c r="L21" s="22">
        <f t="shared" si="2"/>
        <v>7.7466280199587345E-3</v>
      </c>
      <c r="M21" s="34"/>
    </row>
    <row r="22" spans="1:13" x14ac:dyDescent="0.15">
      <c r="A22" s="43"/>
      <c r="B22" s="12">
        <v>33</v>
      </c>
      <c r="C22" s="40" t="s">
        <v>24</v>
      </c>
      <c r="D22" s="40"/>
      <c r="E22" s="15">
        <f>VLOOKUP(C22,RA!B26:D53,3,0)</f>
        <v>727600.77780000004</v>
      </c>
      <c r="F22" s="25">
        <f>VLOOKUP(C22,RA!B26:I57,8,0)</f>
        <v>126094.9863</v>
      </c>
      <c r="G22" s="16">
        <f t="shared" si="0"/>
        <v>601505.79150000005</v>
      </c>
      <c r="H22" s="27">
        <f>RA!J26</f>
        <v>17.330243472425298</v>
      </c>
      <c r="I22" s="20">
        <f>VLOOKUP(B22,RMS!B:D,3,FALSE)</f>
        <v>727600.65200740495</v>
      </c>
      <c r="J22" s="21">
        <f>VLOOKUP(B22,RMS!B:E,4,FALSE)</f>
        <v>601505.83172289701</v>
      </c>
      <c r="K22" s="22">
        <f t="shared" si="1"/>
        <v>0.12579259509220719</v>
      </c>
      <c r="L22" s="22">
        <f t="shared" si="2"/>
        <v>-4.022289696149528E-2</v>
      </c>
      <c r="M22" s="34"/>
    </row>
    <row r="23" spans="1:13" x14ac:dyDescent="0.15">
      <c r="A23" s="43"/>
      <c r="B23" s="12">
        <v>34</v>
      </c>
      <c r="C23" s="40" t="s">
        <v>25</v>
      </c>
      <c r="D23" s="40"/>
      <c r="E23" s="15">
        <f>VLOOKUP(C23,RA!B26:D54,3,0)</f>
        <v>328751.13059999997</v>
      </c>
      <c r="F23" s="25">
        <f>VLOOKUP(C23,RA!B27:I58,8,0)</f>
        <v>68265.808699999994</v>
      </c>
      <c r="G23" s="16">
        <f t="shared" si="0"/>
        <v>260485.32189999998</v>
      </c>
      <c r="H23" s="27">
        <f>RA!J27</f>
        <v>20.765193590485602</v>
      </c>
      <c r="I23" s="20">
        <f>VLOOKUP(B23,RMS!B:D,3,FALSE)</f>
        <v>328750.97433134401</v>
      </c>
      <c r="J23" s="21">
        <f>VLOOKUP(B23,RMS!B:E,4,FALSE)</f>
        <v>260485.346851721</v>
      </c>
      <c r="K23" s="22">
        <f t="shared" si="1"/>
        <v>0.15626865596277639</v>
      </c>
      <c r="L23" s="22">
        <f t="shared" si="2"/>
        <v>-2.495172101771459E-2</v>
      </c>
      <c r="M23" s="34"/>
    </row>
    <row r="24" spans="1:13" x14ac:dyDescent="0.15">
      <c r="A24" s="43"/>
      <c r="B24" s="12">
        <v>35</v>
      </c>
      <c r="C24" s="40" t="s">
        <v>26</v>
      </c>
      <c r="D24" s="40"/>
      <c r="E24" s="15">
        <f>VLOOKUP(C24,RA!B28:D55,3,0)</f>
        <v>1638362.2549999999</v>
      </c>
      <c r="F24" s="25">
        <f>VLOOKUP(C24,RA!B28:I59,8,0)</f>
        <v>82300.374500000005</v>
      </c>
      <c r="G24" s="16">
        <f t="shared" si="0"/>
        <v>1556061.8805</v>
      </c>
      <c r="H24" s="27">
        <f>RA!J28</f>
        <v>5.0233319431544201</v>
      </c>
      <c r="I24" s="20">
        <f>VLOOKUP(B24,RMS!B:D,3,FALSE)</f>
        <v>1638362.25265221</v>
      </c>
      <c r="J24" s="21">
        <f>VLOOKUP(B24,RMS!B:E,4,FALSE)</f>
        <v>1556061.8663256599</v>
      </c>
      <c r="K24" s="22">
        <f t="shared" si="1"/>
        <v>2.3477899376302958E-3</v>
      </c>
      <c r="L24" s="22">
        <f t="shared" si="2"/>
        <v>1.417434005998075E-2</v>
      </c>
      <c r="M24" s="34"/>
    </row>
    <row r="25" spans="1:13" x14ac:dyDescent="0.15">
      <c r="A25" s="43"/>
      <c r="B25" s="12">
        <v>36</v>
      </c>
      <c r="C25" s="40" t="s">
        <v>27</v>
      </c>
      <c r="D25" s="40"/>
      <c r="E25" s="15">
        <f>VLOOKUP(C25,RA!B28:D56,3,0)</f>
        <v>1372083.1587</v>
      </c>
      <c r="F25" s="25">
        <f>VLOOKUP(C25,RA!B29:I60,8,0)</f>
        <v>130478.1541</v>
      </c>
      <c r="G25" s="16">
        <f t="shared" si="0"/>
        <v>1241605.0046000001</v>
      </c>
      <c r="H25" s="27">
        <f>RA!J29</f>
        <v>9.5094931580986302</v>
      </c>
      <c r="I25" s="20">
        <f>VLOOKUP(B25,RMS!B:D,3,FALSE)</f>
        <v>1372083.2212654899</v>
      </c>
      <c r="J25" s="21">
        <f>VLOOKUP(B25,RMS!B:E,4,FALSE)</f>
        <v>1241604.6865521299</v>
      </c>
      <c r="K25" s="22">
        <f t="shared" si="1"/>
        <v>-6.2565489904955029E-2</v>
      </c>
      <c r="L25" s="22">
        <f t="shared" si="2"/>
        <v>0.31804787018336356</v>
      </c>
      <c r="M25" s="34"/>
    </row>
    <row r="26" spans="1:13" x14ac:dyDescent="0.15">
      <c r="A26" s="43"/>
      <c r="B26" s="12">
        <v>37</v>
      </c>
      <c r="C26" s="40" t="s">
        <v>74</v>
      </c>
      <c r="D26" s="40"/>
      <c r="E26" s="15">
        <f>VLOOKUP(C26,RA!B30:D57,3,0)</f>
        <v>1743369.8824</v>
      </c>
      <c r="F26" s="25">
        <f>VLOOKUP(C26,RA!B30:I61,8,0)</f>
        <v>168708.63939999999</v>
      </c>
      <c r="G26" s="16">
        <f t="shared" si="0"/>
        <v>1574661.243</v>
      </c>
      <c r="H26" s="27">
        <f>RA!J30</f>
        <v>9.6771569305618694</v>
      </c>
      <c r="I26" s="20">
        <f>VLOOKUP(B26,RMS!B:D,3,FALSE)</f>
        <v>1743369.98519646</v>
      </c>
      <c r="J26" s="21">
        <f>VLOOKUP(B26,RMS!B:E,4,FALSE)</f>
        <v>1574661.19984544</v>
      </c>
      <c r="K26" s="22">
        <f t="shared" si="1"/>
        <v>-0.10279646003618836</v>
      </c>
      <c r="L26" s="22">
        <f t="shared" si="2"/>
        <v>4.3154560029506683E-2</v>
      </c>
      <c r="M26" s="34"/>
    </row>
    <row r="27" spans="1:13" x14ac:dyDescent="0.15">
      <c r="A27" s="43"/>
      <c r="B27" s="12">
        <v>38</v>
      </c>
      <c r="C27" s="40" t="s">
        <v>29</v>
      </c>
      <c r="D27" s="40"/>
      <c r="E27" s="15">
        <f>VLOOKUP(C27,RA!B30:D58,3,0)</f>
        <v>4926120.8316000002</v>
      </c>
      <c r="F27" s="25">
        <f>VLOOKUP(C27,RA!B31:I62,8,0)</f>
        <v>-249507.97760000001</v>
      </c>
      <c r="G27" s="16">
        <f t="shared" si="0"/>
        <v>5175628.8092</v>
      </c>
      <c r="H27" s="27">
        <f>RA!J31</f>
        <v>-5.0649991368352199</v>
      </c>
      <c r="I27" s="20">
        <f>VLOOKUP(B27,RMS!B:D,3,FALSE)</f>
        <v>4926121.81474071</v>
      </c>
      <c r="J27" s="21">
        <f>VLOOKUP(B27,RMS!B:E,4,FALSE)</f>
        <v>5175628.5184407104</v>
      </c>
      <c r="K27" s="22">
        <f t="shared" si="1"/>
        <v>-0.98314070980995893</v>
      </c>
      <c r="L27" s="22">
        <f t="shared" si="2"/>
        <v>0.29075928963720798</v>
      </c>
      <c r="M27" s="34"/>
    </row>
    <row r="28" spans="1:13" x14ac:dyDescent="0.15">
      <c r="A28" s="43"/>
      <c r="B28" s="12">
        <v>39</v>
      </c>
      <c r="C28" s="40" t="s">
        <v>30</v>
      </c>
      <c r="D28" s="40"/>
      <c r="E28" s="15">
        <f>VLOOKUP(C28,RA!B32:D59,3,0)</f>
        <v>139049.5099</v>
      </c>
      <c r="F28" s="25">
        <f>VLOOKUP(C28,RA!B32:I63,8,0)</f>
        <v>31876.8364</v>
      </c>
      <c r="G28" s="16">
        <f t="shared" si="0"/>
        <v>107172.6735</v>
      </c>
      <c r="H28" s="27">
        <f>RA!J32</f>
        <v>22.924810323261699</v>
      </c>
      <c r="I28" s="20">
        <f>VLOOKUP(B28,RMS!B:D,3,FALSE)</f>
        <v>139049.46483952799</v>
      </c>
      <c r="J28" s="21">
        <f>VLOOKUP(B28,RMS!B:E,4,FALSE)</f>
        <v>107172.665107009</v>
      </c>
      <c r="K28" s="22">
        <f t="shared" si="1"/>
        <v>4.5060472009936348E-2</v>
      </c>
      <c r="L28" s="22">
        <f t="shared" si="2"/>
        <v>8.3929910033475608E-3</v>
      </c>
      <c r="M28" s="34"/>
    </row>
    <row r="29" spans="1:13" x14ac:dyDescent="0.15">
      <c r="A29" s="43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0" t="s">
        <v>32</v>
      </c>
      <c r="D30" s="40"/>
      <c r="E30" s="15">
        <f>VLOOKUP(C30,RA!B34:D62,3,0)</f>
        <v>381477.65169999999</v>
      </c>
      <c r="F30" s="25">
        <f>VLOOKUP(C30,RA!B34:I66,8,0)</f>
        <v>25475.539400000001</v>
      </c>
      <c r="G30" s="16">
        <f t="shared" si="0"/>
        <v>356002.11229999998</v>
      </c>
      <c r="H30" s="27">
        <f>RA!J34</f>
        <v>0</v>
      </c>
      <c r="I30" s="20">
        <f>VLOOKUP(B30,RMS!B:D,3,FALSE)</f>
        <v>381477.64970000001</v>
      </c>
      <c r="J30" s="21">
        <f>VLOOKUP(B30,RMS!B:E,4,FALSE)</f>
        <v>356002.0993</v>
      </c>
      <c r="K30" s="22">
        <f t="shared" si="1"/>
        <v>1.9999999785795808E-3</v>
      </c>
      <c r="L30" s="22">
        <f t="shared" si="2"/>
        <v>1.2999999977182597E-2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767196.74</v>
      </c>
      <c r="F31" s="25">
        <f>VLOOKUP(C31,RA!B35:I67,8,0)</f>
        <v>-42291.199999999997</v>
      </c>
      <c r="G31" s="16">
        <f t="shared" si="0"/>
        <v>809487.94</v>
      </c>
      <c r="H31" s="27">
        <f>RA!J35</f>
        <v>6.6781210606891204</v>
      </c>
      <c r="I31" s="20">
        <f>VLOOKUP(B31,RMS!B:D,3,FALSE)</f>
        <v>767196.74</v>
      </c>
      <c r="J31" s="21">
        <f>VLOOKUP(B31,RMS!B:E,4,FALSE)</f>
        <v>809487.94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0" t="s">
        <v>36</v>
      </c>
      <c r="D32" s="40"/>
      <c r="E32" s="15">
        <f>VLOOKUP(C32,RA!B34:D63,3,0)</f>
        <v>4091371.23</v>
      </c>
      <c r="F32" s="25">
        <f>VLOOKUP(C32,RA!B34:I67,8,0)</f>
        <v>-683598.34</v>
      </c>
      <c r="G32" s="16">
        <f t="shared" si="0"/>
        <v>4774969.57</v>
      </c>
      <c r="H32" s="27">
        <f>RA!J35</f>
        <v>6.6781210606891204</v>
      </c>
      <c r="I32" s="20">
        <f>VLOOKUP(B32,RMS!B:D,3,FALSE)</f>
        <v>4091371.23</v>
      </c>
      <c r="J32" s="21">
        <f>VLOOKUP(B32,RMS!B:E,4,FALSE)</f>
        <v>4774969.57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0" t="s">
        <v>37</v>
      </c>
      <c r="D33" s="40"/>
      <c r="E33" s="15">
        <f>VLOOKUP(C33,RA!B34:D64,3,0)</f>
        <v>2362804.21</v>
      </c>
      <c r="F33" s="25">
        <f>VLOOKUP(C33,RA!B34:I68,8,0)</f>
        <v>-178415.06</v>
      </c>
      <c r="G33" s="16">
        <f t="shared" si="0"/>
        <v>2541219.27</v>
      </c>
      <c r="H33" s="27">
        <f>RA!J34</f>
        <v>0</v>
      </c>
      <c r="I33" s="20">
        <f>VLOOKUP(B33,RMS!B:D,3,FALSE)</f>
        <v>2362804.21</v>
      </c>
      <c r="J33" s="21">
        <f>VLOOKUP(B33,RMS!B:E,4,FALSE)</f>
        <v>2541219.27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0" t="s">
        <v>38</v>
      </c>
      <c r="D34" s="40"/>
      <c r="E34" s="15">
        <f>VLOOKUP(C34,RA!B35:D65,3,0)</f>
        <v>2410358.73</v>
      </c>
      <c r="F34" s="25">
        <f>VLOOKUP(C34,RA!B35:I69,8,0)</f>
        <v>-554523.29</v>
      </c>
      <c r="G34" s="16">
        <f t="shared" si="0"/>
        <v>2964882.02</v>
      </c>
      <c r="H34" s="27">
        <f>RA!J35</f>
        <v>6.6781210606891204</v>
      </c>
      <c r="I34" s="20">
        <f>VLOOKUP(B34,RMS!B:D,3,FALSE)</f>
        <v>2410358.73</v>
      </c>
      <c r="J34" s="21">
        <f>VLOOKUP(B34,RMS!B:E,4,FALSE)</f>
        <v>2964882.02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0" t="s">
        <v>72</v>
      </c>
      <c r="D35" s="40"/>
      <c r="E35" s="15">
        <f>VLOOKUP(C35,RA!B36:D66,3,0)</f>
        <v>3.69</v>
      </c>
      <c r="F35" s="25">
        <f>VLOOKUP(C35,RA!B36:I70,8,0)</f>
        <v>3.69</v>
      </c>
      <c r="G35" s="16">
        <f t="shared" si="0"/>
        <v>0</v>
      </c>
      <c r="H35" s="27">
        <f>RA!J36</f>
        <v>-5.51243218264979</v>
      </c>
      <c r="I35" s="20">
        <f>VLOOKUP(B35,RMS!B:D,3,FALSE)</f>
        <v>3.69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0" t="s">
        <v>33</v>
      </c>
      <c r="D36" s="40"/>
      <c r="E36" s="15">
        <f>VLOOKUP(C36,RA!B8:D66,3,0)</f>
        <v>618923.07790000003</v>
      </c>
      <c r="F36" s="25">
        <f>VLOOKUP(C36,RA!B8:I70,8,0)</f>
        <v>37431.429499999998</v>
      </c>
      <c r="G36" s="16">
        <f t="shared" si="0"/>
        <v>581491.64840000006</v>
      </c>
      <c r="H36" s="27">
        <f>RA!J36</f>
        <v>-5.51243218264979</v>
      </c>
      <c r="I36" s="20">
        <f>VLOOKUP(B36,RMS!B:D,3,FALSE)</f>
        <v>618923.07692307699</v>
      </c>
      <c r="J36" s="21">
        <f>VLOOKUP(B36,RMS!B:E,4,FALSE)</f>
        <v>581491.64529914502</v>
      </c>
      <c r="K36" s="22">
        <f t="shared" si="1"/>
        <v>9.7692303825169802E-4</v>
      </c>
      <c r="L36" s="22">
        <f t="shared" si="2"/>
        <v>3.1008550431579351E-3</v>
      </c>
      <c r="M36" s="34"/>
    </row>
    <row r="37" spans="1:13" x14ac:dyDescent="0.15">
      <c r="A37" s="43"/>
      <c r="B37" s="12">
        <v>76</v>
      </c>
      <c r="C37" s="40" t="s">
        <v>34</v>
      </c>
      <c r="D37" s="40"/>
      <c r="E37" s="15">
        <f>VLOOKUP(C37,RA!B8:D67,3,0)</f>
        <v>948853.96719999996</v>
      </c>
      <c r="F37" s="25">
        <f>VLOOKUP(C37,RA!B8:I71,8,0)</f>
        <v>4572.9666999999999</v>
      </c>
      <c r="G37" s="16">
        <f t="shared" si="0"/>
        <v>944281.00049999997</v>
      </c>
      <c r="H37" s="27">
        <f>RA!J37</f>
        <v>-16.708294153009401</v>
      </c>
      <c r="I37" s="20">
        <f>VLOOKUP(B37,RMS!B:D,3,FALSE)</f>
        <v>948853.94652222202</v>
      </c>
      <c r="J37" s="21">
        <f>VLOOKUP(B37,RMS!B:E,4,FALSE)</f>
        <v>944280.99465042702</v>
      </c>
      <c r="K37" s="22">
        <f t="shared" si="1"/>
        <v>2.067777793854475E-2</v>
      </c>
      <c r="L37" s="22">
        <f t="shared" si="2"/>
        <v>5.8495729463174939E-3</v>
      </c>
      <c r="M37" s="34"/>
    </row>
    <row r="38" spans="1:13" x14ac:dyDescent="0.15">
      <c r="A38" s="43"/>
      <c r="B38" s="12">
        <v>77</v>
      </c>
      <c r="C38" s="40" t="s">
        <v>39</v>
      </c>
      <c r="D38" s="40"/>
      <c r="E38" s="15">
        <f>VLOOKUP(C38,RA!B9:D68,3,0)</f>
        <v>2082806.75</v>
      </c>
      <c r="F38" s="25">
        <f>VLOOKUP(C38,RA!B9:I72,8,0)</f>
        <v>-375720.83</v>
      </c>
      <c r="G38" s="16">
        <f t="shared" si="0"/>
        <v>2458527.58</v>
      </c>
      <c r="H38" s="27">
        <f>RA!J38</f>
        <v>-7.5509879000935101</v>
      </c>
      <c r="I38" s="20">
        <f>VLOOKUP(B38,RMS!B:D,3,FALSE)</f>
        <v>2082806.75</v>
      </c>
      <c r="J38" s="21">
        <f>VLOOKUP(B38,RMS!B:E,4,FALSE)</f>
        <v>2458527.58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0" t="s">
        <v>40</v>
      </c>
      <c r="D39" s="40"/>
      <c r="E39" s="15">
        <f>VLOOKUP(C39,RA!B10:D69,3,0)</f>
        <v>600006.16</v>
      </c>
      <c r="F39" s="25">
        <f>VLOOKUP(C39,RA!B10:I73,8,0)</f>
        <v>76510.7</v>
      </c>
      <c r="G39" s="16">
        <f t="shared" si="0"/>
        <v>523495.46</v>
      </c>
      <c r="H39" s="27">
        <f>RA!J39</f>
        <v>-23.005840711519301</v>
      </c>
      <c r="I39" s="20">
        <f>VLOOKUP(B39,RMS!B:D,3,FALSE)</f>
        <v>600006.16</v>
      </c>
      <c r="J39" s="21">
        <f>VLOOKUP(B39,RMS!B:E,4,FALSE)</f>
        <v>523495.46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0" t="s">
        <v>35</v>
      </c>
      <c r="D40" s="40"/>
      <c r="E40" s="15">
        <f>VLOOKUP(C40,RA!B8:D70,3,0)</f>
        <v>103644.34600000001</v>
      </c>
      <c r="F40" s="25">
        <f>VLOOKUP(C40,RA!B8:I74,8,0)</f>
        <v>6004.8095999999996</v>
      </c>
      <c r="G40" s="16">
        <f t="shared" si="0"/>
        <v>97639.536400000012</v>
      </c>
      <c r="H40" s="27">
        <f>RA!J40</f>
        <v>100</v>
      </c>
      <c r="I40" s="20">
        <f>VLOOKUP(B40,RMS!B:D,3,FALSE)</f>
        <v>103644.346116028</v>
      </c>
      <c r="J40" s="21">
        <f>VLOOKUP(B40,RMS!B:E,4,FALSE)</f>
        <v>97639.536293775105</v>
      </c>
      <c r="K40" s="22">
        <f t="shared" si="1"/>
        <v>-1.1602799349930137E-4</v>
      </c>
      <c r="L40" s="22">
        <f t="shared" si="2"/>
        <v>1.0622490663081408E-4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57400761.678300001</v>
      </c>
      <c r="E7" s="67">
        <v>46742415.451099999</v>
      </c>
      <c r="F7" s="68">
        <v>122.802300917355</v>
      </c>
      <c r="G7" s="67">
        <v>51168989.929099999</v>
      </c>
      <c r="H7" s="68">
        <v>12.178805479324099</v>
      </c>
      <c r="I7" s="67">
        <v>-2138970.0668000001</v>
      </c>
      <c r="J7" s="68">
        <v>-3.7263792400312798</v>
      </c>
      <c r="K7" s="67">
        <v>-53107.532099999902</v>
      </c>
      <c r="L7" s="68">
        <v>-0.103788509746989</v>
      </c>
      <c r="M7" s="68">
        <v>39.276209084097196</v>
      </c>
      <c r="N7" s="67">
        <v>57400761.678300001</v>
      </c>
      <c r="O7" s="67">
        <v>6070372670.1314001</v>
      </c>
      <c r="P7" s="67">
        <v>1433813</v>
      </c>
      <c r="Q7" s="67">
        <v>941097</v>
      </c>
      <c r="R7" s="68">
        <v>52.355495767173799</v>
      </c>
      <c r="S7" s="67">
        <v>40.033645725279399</v>
      </c>
      <c r="T7" s="67">
        <v>25.0431161284118</v>
      </c>
      <c r="U7" s="69">
        <v>37.4448275326614</v>
      </c>
      <c r="V7" s="57"/>
      <c r="W7" s="57"/>
    </row>
    <row r="8" spans="1:23" ht="14.25" thickBot="1" x14ac:dyDescent="0.2">
      <c r="A8" s="54">
        <v>42278</v>
      </c>
      <c r="B8" s="44" t="s">
        <v>6</v>
      </c>
      <c r="C8" s="45"/>
      <c r="D8" s="70">
        <v>1901307.6675</v>
      </c>
      <c r="E8" s="70">
        <v>1572574.6117</v>
      </c>
      <c r="F8" s="71">
        <v>120.904130929891</v>
      </c>
      <c r="G8" s="70">
        <v>1362589.6296000001</v>
      </c>
      <c r="H8" s="71">
        <v>39.536337734945597</v>
      </c>
      <c r="I8" s="70">
        <v>191639.82380000001</v>
      </c>
      <c r="J8" s="71">
        <v>10.079369429566601</v>
      </c>
      <c r="K8" s="70">
        <v>96328.324099999998</v>
      </c>
      <c r="L8" s="71">
        <v>7.0695036867613599</v>
      </c>
      <c r="M8" s="71">
        <v>0.98944418052010996</v>
      </c>
      <c r="N8" s="70">
        <v>1901307.6675</v>
      </c>
      <c r="O8" s="70">
        <v>217858652.4316</v>
      </c>
      <c r="P8" s="70">
        <v>37126</v>
      </c>
      <c r="Q8" s="70">
        <v>24551</v>
      </c>
      <c r="R8" s="71">
        <v>51.219909575984701</v>
      </c>
      <c r="S8" s="70">
        <v>51.212295089694599</v>
      </c>
      <c r="T8" s="70">
        <v>27.284291303816499</v>
      </c>
      <c r="U8" s="72">
        <v>46.7231623655411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374792.06359999999</v>
      </c>
      <c r="E9" s="70">
        <v>334871.6496</v>
      </c>
      <c r="F9" s="71">
        <v>111.92110889282</v>
      </c>
      <c r="G9" s="70">
        <v>347196.18969999999</v>
      </c>
      <c r="H9" s="71">
        <v>7.9482075894451896</v>
      </c>
      <c r="I9" s="70">
        <v>40447.728999999999</v>
      </c>
      <c r="J9" s="71">
        <v>10.792045224086801</v>
      </c>
      <c r="K9" s="70">
        <v>46404.183599999997</v>
      </c>
      <c r="L9" s="71">
        <v>13.365406930328399</v>
      </c>
      <c r="M9" s="71">
        <v>-0.128360292928416</v>
      </c>
      <c r="N9" s="70">
        <v>374792.06359999999</v>
      </c>
      <c r="O9" s="70">
        <v>35891416.9023</v>
      </c>
      <c r="P9" s="70">
        <v>10491</v>
      </c>
      <c r="Q9" s="70">
        <v>5343</v>
      </c>
      <c r="R9" s="71">
        <v>96.350364963503594</v>
      </c>
      <c r="S9" s="70">
        <v>35.725103765131998</v>
      </c>
      <c r="T9" s="70">
        <v>16.1761613700168</v>
      </c>
      <c r="U9" s="72">
        <v>54.720463581116597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308604.1715</v>
      </c>
      <c r="E10" s="70">
        <v>425697.48950000003</v>
      </c>
      <c r="F10" s="71">
        <v>72.493772951883898</v>
      </c>
      <c r="G10" s="70">
        <v>369186.66639999999</v>
      </c>
      <c r="H10" s="71">
        <v>-16.409719097049202</v>
      </c>
      <c r="I10" s="70">
        <v>80315.143800000005</v>
      </c>
      <c r="J10" s="71">
        <v>26.025294282193499</v>
      </c>
      <c r="K10" s="70">
        <v>84017.5965</v>
      </c>
      <c r="L10" s="71">
        <v>22.757483990218098</v>
      </c>
      <c r="M10" s="71">
        <v>-4.4067586484694998E-2</v>
      </c>
      <c r="N10" s="70">
        <v>308604.1715</v>
      </c>
      <c r="O10" s="70">
        <v>55326951.929799996</v>
      </c>
      <c r="P10" s="70">
        <v>134030</v>
      </c>
      <c r="Q10" s="70">
        <v>90849</v>
      </c>
      <c r="R10" s="71">
        <v>47.530517672181297</v>
      </c>
      <c r="S10" s="70">
        <v>2.3025007199880601</v>
      </c>
      <c r="T10" s="70">
        <v>1.9921183348193201</v>
      </c>
      <c r="U10" s="72">
        <v>13.4802296683041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59770.182099999998</v>
      </c>
      <c r="E11" s="70">
        <v>89360.204599999997</v>
      </c>
      <c r="F11" s="71">
        <v>66.886800861241497</v>
      </c>
      <c r="G11" s="70">
        <v>69463.169200000004</v>
      </c>
      <c r="H11" s="71">
        <v>-13.9541388791112</v>
      </c>
      <c r="I11" s="70">
        <v>12632.7857</v>
      </c>
      <c r="J11" s="71">
        <v>21.135598480969001</v>
      </c>
      <c r="K11" s="70">
        <v>15560.9874</v>
      </c>
      <c r="L11" s="71">
        <v>22.401781518485599</v>
      </c>
      <c r="M11" s="71">
        <v>-0.188175828739505</v>
      </c>
      <c r="N11" s="70">
        <v>59770.182099999998</v>
      </c>
      <c r="O11" s="70">
        <v>17954897.752500001</v>
      </c>
      <c r="P11" s="70">
        <v>3423</v>
      </c>
      <c r="Q11" s="70">
        <v>2340</v>
      </c>
      <c r="R11" s="71">
        <v>46.282051282051299</v>
      </c>
      <c r="S11" s="70">
        <v>17.461344463920501</v>
      </c>
      <c r="T11" s="70">
        <v>20.6612127350427</v>
      </c>
      <c r="U11" s="72">
        <v>-18.325440390537601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755692.196</v>
      </c>
      <c r="E12" s="70">
        <v>938710.48340000003</v>
      </c>
      <c r="F12" s="71">
        <v>80.503223236933493</v>
      </c>
      <c r="G12" s="70">
        <v>852540.36719999998</v>
      </c>
      <c r="H12" s="71">
        <v>-11.359951378968599</v>
      </c>
      <c r="I12" s="70">
        <v>74448.257599999997</v>
      </c>
      <c r="J12" s="71">
        <v>9.8516642085317994</v>
      </c>
      <c r="K12" s="70">
        <v>26720.649799999999</v>
      </c>
      <c r="L12" s="71">
        <v>3.1342386622417302</v>
      </c>
      <c r="M12" s="71">
        <v>1.78616942915812</v>
      </c>
      <c r="N12" s="70">
        <v>755692.196</v>
      </c>
      <c r="O12" s="70">
        <v>64846196.8869</v>
      </c>
      <c r="P12" s="70">
        <v>3827</v>
      </c>
      <c r="Q12" s="70">
        <v>1748</v>
      </c>
      <c r="R12" s="71">
        <v>118.93592677345499</v>
      </c>
      <c r="S12" s="70">
        <v>197.46333838515801</v>
      </c>
      <c r="T12" s="70">
        <v>122.134450572082</v>
      </c>
      <c r="U12" s="72">
        <v>38.148290426521903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659951.50269999995</v>
      </c>
      <c r="E13" s="70">
        <v>737920.65229999996</v>
      </c>
      <c r="F13" s="71">
        <v>89.433938546511698</v>
      </c>
      <c r="G13" s="70">
        <v>661182.41260000004</v>
      </c>
      <c r="H13" s="71">
        <v>-0.186167973700269</v>
      </c>
      <c r="I13" s="70">
        <v>32297.2042</v>
      </c>
      <c r="J13" s="71">
        <v>4.8938753935501902</v>
      </c>
      <c r="K13" s="70">
        <v>94547.032200000001</v>
      </c>
      <c r="L13" s="71">
        <v>14.299689525649701</v>
      </c>
      <c r="M13" s="71">
        <v>-0.65840065575321205</v>
      </c>
      <c r="N13" s="70">
        <v>659951.50269999995</v>
      </c>
      <c r="O13" s="70">
        <v>99716172.1655</v>
      </c>
      <c r="P13" s="70">
        <v>18002</v>
      </c>
      <c r="Q13" s="70">
        <v>9794</v>
      </c>
      <c r="R13" s="71">
        <v>83.806412089034097</v>
      </c>
      <c r="S13" s="70">
        <v>36.659899050105601</v>
      </c>
      <c r="T13" s="70">
        <v>25.826808066163</v>
      </c>
      <c r="U13" s="72">
        <v>29.550247722003501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290532.07809999998</v>
      </c>
      <c r="E14" s="70">
        <v>310411.18780000001</v>
      </c>
      <c r="F14" s="71">
        <v>93.595878473037402</v>
      </c>
      <c r="G14" s="70">
        <v>318098.21389999997</v>
      </c>
      <c r="H14" s="71">
        <v>-8.6659197051216292</v>
      </c>
      <c r="I14" s="70">
        <v>59535.696000000004</v>
      </c>
      <c r="J14" s="71">
        <v>20.491952692228399</v>
      </c>
      <c r="K14" s="70">
        <v>60303.282099999997</v>
      </c>
      <c r="L14" s="71">
        <v>18.957441275969401</v>
      </c>
      <c r="M14" s="71">
        <v>-1.2728761574322E-2</v>
      </c>
      <c r="N14" s="70">
        <v>290532.07809999998</v>
      </c>
      <c r="O14" s="70">
        <v>51125786.8763</v>
      </c>
      <c r="P14" s="70">
        <v>4027</v>
      </c>
      <c r="Q14" s="70">
        <v>2516</v>
      </c>
      <c r="R14" s="71">
        <v>60.055643879173303</v>
      </c>
      <c r="S14" s="70">
        <v>72.146033796871095</v>
      </c>
      <c r="T14" s="70">
        <v>75.7941920111288</v>
      </c>
      <c r="U14" s="72">
        <v>-5.0566303125257397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393932.28259999998</v>
      </c>
      <c r="E15" s="70">
        <v>183361.51060000001</v>
      </c>
      <c r="F15" s="71">
        <v>214.83913462043699</v>
      </c>
      <c r="G15" s="70">
        <v>178644.86240000001</v>
      </c>
      <c r="H15" s="71">
        <v>120.511397477502</v>
      </c>
      <c r="I15" s="70">
        <v>-230397.12549999999</v>
      </c>
      <c r="J15" s="71">
        <v>-58.486479955222599</v>
      </c>
      <c r="K15" s="70">
        <v>21761.749299999999</v>
      </c>
      <c r="L15" s="71">
        <v>12.181570187713399</v>
      </c>
      <c r="M15" s="71">
        <v>-11.5872520781222</v>
      </c>
      <c r="N15" s="70">
        <v>393932.28259999998</v>
      </c>
      <c r="O15" s="70">
        <v>39648952.675399996</v>
      </c>
      <c r="P15" s="70">
        <v>3879</v>
      </c>
      <c r="Q15" s="70">
        <v>2348</v>
      </c>
      <c r="R15" s="71">
        <v>65.204429301533196</v>
      </c>
      <c r="S15" s="70">
        <v>101.555112812581</v>
      </c>
      <c r="T15" s="70">
        <v>38.950284454855201</v>
      </c>
      <c r="U15" s="72">
        <v>61.646161009404103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1787373.6814999999</v>
      </c>
      <c r="E16" s="70">
        <v>2929848.4326999998</v>
      </c>
      <c r="F16" s="71">
        <v>61.005670516984601</v>
      </c>
      <c r="G16" s="70">
        <v>2447200.3272000002</v>
      </c>
      <c r="H16" s="71">
        <v>-26.9625105213577</v>
      </c>
      <c r="I16" s="70">
        <v>-12300.907300000001</v>
      </c>
      <c r="J16" s="71">
        <v>-0.68821128045685598</v>
      </c>
      <c r="K16" s="70">
        <v>71346.711599999995</v>
      </c>
      <c r="L16" s="71">
        <v>2.9154422221589198</v>
      </c>
      <c r="M16" s="71">
        <v>-1.1724102908759699</v>
      </c>
      <c r="N16" s="70">
        <v>1787373.6814999999</v>
      </c>
      <c r="O16" s="70">
        <v>305268774.28350002</v>
      </c>
      <c r="P16" s="70">
        <v>81942</v>
      </c>
      <c r="Q16" s="70">
        <v>50963</v>
      </c>
      <c r="R16" s="71">
        <v>60.787237799972502</v>
      </c>
      <c r="S16" s="70">
        <v>21.812668491127901</v>
      </c>
      <c r="T16" s="70">
        <v>26.9242362792614</v>
      </c>
      <c r="U16" s="72">
        <v>-23.433940648814399</v>
      </c>
      <c r="V16" s="57"/>
      <c r="W16" s="57"/>
    </row>
    <row r="17" spans="1:21" ht="12" thickBot="1" x14ac:dyDescent="0.2">
      <c r="A17" s="55"/>
      <c r="B17" s="44" t="s">
        <v>15</v>
      </c>
      <c r="C17" s="45"/>
      <c r="D17" s="70">
        <v>4093745.6705</v>
      </c>
      <c r="E17" s="70">
        <v>2451257.3223000001</v>
      </c>
      <c r="F17" s="71">
        <v>167.00595377146499</v>
      </c>
      <c r="G17" s="70">
        <v>2122191.0628999998</v>
      </c>
      <c r="H17" s="71">
        <v>92.901842914456907</v>
      </c>
      <c r="I17" s="70">
        <v>-728739.1263</v>
      </c>
      <c r="J17" s="71">
        <v>-17.801279926874201</v>
      </c>
      <c r="K17" s="70">
        <v>91387.939299999998</v>
      </c>
      <c r="L17" s="71">
        <v>4.30630120433724</v>
      </c>
      <c r="M17" s="71">
        <v>-8.9741280072828999</v>
      </c>
      <c r="N17" s="70">
        <v>4093745.6705</v>
      </c>
      <c r="O17" s="70">
        <v>304100532.72299999</v>
      </c>
      <c r="P17" s="70">
        <v>22972</v>
      </c>
      <c r="Q17" s="70">
        <v>21806</v>
      </c>
      <c r="R17" s="71">
        <v>5.3471521599559804</v>
      </c>
      <c r="S17" s="70">
        <v>178.20588849468899</v>
      </c>
      <c r="T17" s="70">
        <v>45.166293593506403</v>
      </c>
      <c r="U17" s="72">
        <v>74.654993740651605</v>
      </c>
    </row>
    <row r="18" spans="1:21" ht="12" thickBot="1" x14ac:dyDescent="0.2">
      <c r="A18" s="55"/>
      <c r="B18" s="44" t="s">
        <v>16</v>
      </c>
      <c r="C18" s="45"/>
      <c r="D18" s="70">
        <v>2951871.3645000001</v>
      </c>
      <c r="E18" s="70">
        <v>3815896.5617999998</v>
      </c>
      <c r="F18" s="71">
        <v>77.357216494033295</v>
      </c>
      <c r="G18" s="70">
        <v>3391755.0761000002</v>
      </c>
      <c r="H18" s="71">
        <v>-12.9692062584247</v>
      </c>
      <c r="I18" s="70">
        <v>251995.37599999999</v>
      </c>
      <c r="J18" s="71">
        <v>8.5368007234517105</v>
      </c>
      <c r="K18" s="70">
        <v>426886.24290000001</v>
      </c>
      <c r="L18" s="71">
        <v>12.585998497003899</v>
      </c>
      <c r="M18" s="71">
        <v>-0.40968962998643399</v>
      </c>
      <c r="N18" s="70">
        <v>2951871.3645000001</v>
      </c>
      <c r="O18" s="70">
        <v>636483766.6171</v>
      </c>
      <c r="P18" s="70">
        <v>134666</v>
      </c>
      <c r="Q18" s="70">
        <v>84461</v>
      </c>
      <c r="R18" s="71">
        <v>59.441635784563303</v>
      </c>
      <c r="S18" s="70">
        <v>21.919945379680101</v>
      </c>
      <c r="T18" s="70">
        <v>23.313438365636198</v>
      </c>
      <c r="U18" s="72">
        <v>-6.3571918716909197</v>
      </c>
    </row>
    <row r="19" spans="1:21" ht="12" thickBot="1" x14ac:dyDescent="0.2">
      <c r="A19" s="55"/>
      <c r="B19" s="44" t="s">
        <v>17</v>
      </c>
      <c r="C19" s="45"/>
      <c r="D19" s="70">
        <v>2083436.8114</v>
      </c>
      <c r="E19" s="70">
        <v>1757997.6074999999</v>
      </c>
      <c r="F19" s="71">
        <v>118.51192530135501</v>
      </c>
      <c r="G19" s="70">
        <v>1584606.0053000001</v>
      </c>
      <c r="H19" s="71">
        <v>31.479800305664</v>
      </c>
      <c r="I19" s="70">
        <v>-130484.3919</v>
      </c>
      <c r="J19" s="71">
        <v>-6.2629397342902298</v>
      </c>
      <c r="K19" s="70">
        <v>41833.825900000003</v>
      </c>
      <c r="L19" s="71">
        <v>2.6400143480511402</v>
      </c>
      <c r="M19" s="71">
        <v>-4.1191120843671198</v>
      </c>
      <c r="N19" s="70">
        <v>2083436.8114</v>
      </c>
      <c r="O19" s="70">
        <v>196354758.79969999</v>
      </c>
      <c r="P19" s="70">
        <v>24293</v>
      </c>
      <c r="Q19" s="70">
        <v>12300</v>
      </c>
      <c r="R19" s="71">
        <v>97.504065040650403</v>
      </c>
      <c r="S19" s="70">
        <v>85.762845733338807</v>
      </c>
      <c r="T19" s="70">
        <v>59.588427788617899</v>
      </c>
      <c r="U19" s="72">
        <v>30.5195305973226</v>
      </c>
    </row>
    <row r="20" spans="1:21" ht="12" thickBot="1" x14ac:dyDescent="0.2">
      <c r="A20" s="55"/>
      <c r="B20" s="44" t="s">
        <v>18</v>
      </c>
      <c r="C20" s="45"/>
      <c r="D20" s="70">
        <v>3015206.5196000002</v>
      </c>
      <c r="E20" s="70">
        <v>3256479.4160000002</v>
      </c>
      <c r="F20" s="71">
        <v>92.590989667720393</v>
      </c>
      <c r="G20" s="70">
        <v>2793387.5465000002</v>
      </c>
      <c r="H20" s="71">
        <v>7.9408592401698703</v>
      </c>
      <c r="I20" s="70">
        <v>78042.899699999994</v>
      </c>
      <c r="J20" s="71">
        <v>2.5883102597679901</v>
      </c>
      <c r="K20" s="70">
        <v>44072.7647</v>
      </c>
      <c r="L20" s="71">
        <v>1.57775331801781</v>
      </c>
      <c r="M20" s="71">
        <v>0.77077386071039899</v>
      </c>
      <c r="N20" s="70">
        <v>3015206.5196000002</v>
      </c>
      <c r="O20" s="70">
        <v>326855173.00849998</v>
      </c>
      <c r="P20" s="70">
        <v>67555</v>
      </c>
      <c r="Q20" s="70">
        <v>42862</v>
      </c>
      <c r="R20" s="71">
        <v>57.610470813307799</v>
      </c>
      <c r="S20" s="70">
        <v>44.633358294722797</v>
      </c>
      <c r="T20" s="70">
        <v>30.653553935887299</v>
      </c>
      <c r="U20" s="72">
        <v>31.321426155128599</v>
      </c>
    </row>
    <row r="21" spans="1:21" ht="12" thickBot="1" x14ac:dyDescent="0.2">
      <c r="A21" s="55"/>
      <c r="B21" s="44" t="s">
        <v>19</v>
      </c>
      <c r="C21" s="45"/>
      <c r="D21" s="70">
        <v>576743.00749999995</v>
      </c>
      <c r="E21" s="70">
        <v>687412.48950000003</v>
      </c>
      <c r="F21" s="71">
        <v>83.900571535949695</v>
      </c>
      <c r="G21" s="70">
        <v>610196.47719999996</v>
      </c>
      <c r="H21" s="71">
        <v>-5.4824095107050796</v>
      </c>
      <c r="I21" s="70">
        <v>45898.132700000002</v>
      </c>
      <c r="J21" s="71">
        <v>7.9581602382929599</v>
      </c>
      <c r="K21" s="70">
        <v>37893.980900000002</v>
      </c>
      <c r="L21" s="71">
        <v>6.2101277729238298</v>
      </c>
      <c r="M21" s="71">
        <v>0.21122488611377299</v>
      </c>
      <c r="N21" s="70">
        <v>576743.00749999995</v>
      </c>
      <c r="O21" s="70">
        <v>119546950.6019</v>
      </c>
      <c r="P21" s="70">
        <v>48242</v>
      </c>
      <c r="Q21" s="70">
        <v>32220</v>
      </c>
      <c r="R21" s="71">
        <v>49.726877715704497</v>
      </c>
      <c r="S21" s="70">
        <v>11.955205163550399</v>
      </c>
      <c r="T21" s="70">
        <v>12.299401685288601</v>
      </c>
      <c r="U21" s="72">
        <v>-2.8790515681622102</v>
      </c>
    </row>
    <row r="22" spans="1:21" ht="12" thickBot="1" x14ac:dyDescent="0.2">
      <c r="A22" s="55"/>
      <c r="B22" s="44" t="s">
        <v>20</v>
      </c>
      <c r="C22" s="45"/>
      <c r="D22" s="70">
        <v>1924927.8600999999</v>
      </c>
      <c r="E22" s="70">
        <v>2194373.8470999999</v>
      </c>
      <c r="F22" s="71">
        <v>87.7210536684034</v>
      </c>
      <c r="G22" s="70">
        <v>2029353.0282999999</v>
      </c>
      <c r="H22" s="71">
        <v>-5.1457369291472101</v>
      </c>
      <c r="I22" s="70">
        <v>221261.5569</v>
      </c>
      <c r="J22" s="71">
        <v>11.49453761288</v>
      </c>
      <c r="K22" s="70">
        <v>173512.8216</v>
      </c>
      <c r="L22" s="71">
        <v>8.5501546148110403</v>
      </c>
      <c r="M22" s="71">
        <v>0.275188512639575</v>
      </c>
      <c r="N22" s="70">
        <v>1924927.8600999999</v>
      </c>
      <c r="O22" s="70">
        <v>400583208.86559999</v>
      </c>
      <c r="P22" s="70">
        <v>111151</v>
      </c>
      <c r="Q22" s="70">
        <v>73842</v>
      </c>
      <c r="R22" s="71">
        <v>50.525446223016701</v>
      </c>
      <c r="S22" s="70">
        <v>17.318133530962399</v>
      </c>
      <c r="T22" s="70">
        <v>17.689798266569198</v>
      </c>
      <c r="U22" s="72">
        <v>-2.1461015700236601</v>
      </c>
    </row>
    <row r="23" spans="1:21" ht="12" thickBot="1" x14ac:dyDescent="0.2">
      <c r="A23" s="55"/>
      <c r="B23" s="44" t="s">
        <v>21</v>
      </c>
      <c r="C23" s="45"/>
      <c r="D23" s="70">
        <v>9899488.4875000007</v>
      </c>
      <c r="E23" s="70">
        <v>6139696.9369000001</v>
      </c>
      <c r="F23" s="71">
        <v>161.23741268080201</v>
      </c>
      <c r="G23" s="70">
        <v>5350885.2131000003</v>
      </c>
      <c r="H23" s="71">
        <v>85.006556733157794</v>
      </c>
      <c r="I23" s="70">
        <v>-915442.76300000004</v>
      </c>
      <c r="J23" s="71">
        <v>-9.2473743886456496</v>
      </c>
      <c r="K23" s="70">
        <v>113660.9121</v>
      </c>
      <c r="L23" s="71">
        <v>2.1241515669545001</v>
      </c>
      <c r="M23" s="71">
        <v>-9.0541564033428195</v>
      </c>
      <c r="N23" s="70">
        <v>9899488.4875000007</v>
      </c>
      <c r="O23" s="70">
        <v>875689589.76950002</v>
      </c>
      <c r="P23" s="70">
        <v>135282</v>
      </c>
      <c r="Q23" s="70">
        <v>80498</v>
      </c>
      <c r="R23" s="71">
        <v>68.056349226067695</v>
      </c>
      <c r="S23" s="70">
        <v>73.176686384737096</v>
      </c>
      <c r="T23" s="70">
        <v>41.483061519540897</v>
      </c>
      <c r="U23" s="72">
        <v>43.311095966497298</v>
      </c>
    </row>
    <row r="24" spans="1:21" ht="12" thickBot="1" x14ac:dyDescent="0.2">
      <c r="A24" s="55"/>
      <c r="B24" s="44" t="s">
        <v>22</v>
      </c>
      <c r="C24" s="45"/>
      <c r="D24" s="70">
        <v>507468.98859999998</v>
      </c>
      <c r="E24" s="70">
        <v>715522.92839999998</v>
      </c>
      <c r="F24" s="71">
        <v>70.922813016595398</v>
      </c>
      <c r="G24" s="70">
        <v>611836.13800000004</v>
      </c>
      <c r="H24" s="71">
        <v>-17.058023042110701</v>
      </c>
      <c r="I24" s="70">
        <v>69118.864100000006</v>
      </c>
      <c r="J24" s="71">
        <v>13.6203128964953</v>
      </c>
      <c r="K24" s="70">
        <v>106987.8164</v>
      </c>
      <c r="L24" s="71">
        <v>17.4863512883902</v>
      </c>
      <c r="M24" s="71">
        <v>-0.35395574537588198</v>
      </c>
      <c r="N24" s="70">
        <v>507468.98859999998</v>
      </c>
      <c r="O24" s="70">
        <v>81455721.123300001</v>
      </c>
      <c r="P24" s="70">
        <v>40216</v>
      </c>
      <c r="Q24" s="70">
        <v>28014</v>
      </c>
      <c r="R24" s="71">
        <v>43.556793032055403</v>
      </c>
      <c r="S24" s="70">
        <v>12.6185843594589</v>
      </c>
      <c r="T24" s="70">
        <v>12.2843248946955</v>
      </c>
      <c r="U24" s="72">
        <v>2.6489458345052102</v>
      </c>
    </row>
    <row r="25" spans="1:21" ht="12" thickBot="1" x14ac:dyDescent="0.2">
      <c r="A25" s="55"/>
      <c r="B25" s="44" t="s">
        <v>23</v>
      </c>
      <c r="C25" s="45"/>
      <c r="D25" s="70">
        <v>573133.0442</v>
      </c>
      <c r="E25" s="70">
        <v>830960.49140000006</v>
      </c>
      <c r="F25" s="71">
        <v>68.972357907701095</v>
      </c>
      <c r="G25" s="70">
        <v>724953.81070000003</v>
      </c>
      <c r="H25" s="71">
        <v>-20.9421295893879</v>
      </c>
      <c r="I25" s="70">
        <v>47093.540699999998</v>
      </c>
      <c r="J25" s="71">
        <v>8.2168601473214409</v>
      </c>
      <c r="K25" s="70">
        <v>21183.465100000001</v>
      </c>
      <c r="L25" s="71">
        <v>2.9220434167448102</v>
      </c>
      <c r="M25" s="71">
        <v>1.2231273532298499</v>
      </c>
      <c r="N25" s="70">
        <v>573133.0442</v>
      </c>
      <c r="O25" s="70">
        <v>89065355.145400003</v>
      </c>
      <c r="P25" s="70">
        <v>30509</v>
      </c>
      <c r="Q25" s="70">
        <v>19469</v>
      </c>
      <c r="R25" s="71">
        <v>56.705531871179801</v>
      </c>
      <c r="S25" s="70">
        <v>18.7857040283195</v>
      </c>
      <c r="T25" s="70">
        <v>17.979184914479401</v>
      </c>
      <c r="U25" s="72">
        <v>4.29325998442354</v>
      </c>
    </row>
    <row r="26" spans="1:21" ht="12" thickBot="1" x14ac:dyDescent="0.2">
      <c r="A26" s="55"/>
      <c r="B26" s="44" t="s">
        <v>24</v>
      </c>
      <c r="C26" s="45"/>
      <c r="D26" s="70">
        <v>727600.77780000004</v>
      </c>
      <c r="E26" s="70">
        <v>1034959.6161</v>
      </c>
      <c r="F26" s="71">
        <v>70.302335132823004</v>
      </c>
      <c r="G26" s="70">
        <v>971353.79839999997</v>
      </c>
      <c r="H26" s="71">
        <v>-25.094154261969901</v>
      </c>
      <c r="I26" s="70">
        <v>126094.9863</v>
      </c>
      <c r="J26" s="71">
        <v>17.330243472425298</v>
      </c>
      <c r="K26" s="70">
        <v>150941.56340000001</v>
      </c>
      <c r="L26" s="71">
        <v>15.539298209224</v>
      </c>
      <c r="M26" s="71">
        <v>-0.16461057206725599</v>
      </c>
      <c r="N26" s="70">
        <v>727600.77780000004</v>
      </c>
      <c r="O26" s="70">
        <v>183805503.2098</v>
      </c>
      <c r="P26" s="70">
        <v>53593</v>
      </c>
      <c r="Q26" s="70">
        <v>37037</v>
      </c>
      <c r="R26" s="71">
        <v>44.701244701244697</v>
      </c>
      <c r="S26" s="70">
        <v>13.5764144160618</v>
      </c>
      <c r="T26" s="70">
        <v>13.632761651861699</v>
      </c>
      <c r="U26" s="72">
        <v>-0.41503768280076098</v>
      </c>
    </row>
    <row r="27" spans="1:21" ht="12" thickBot="1" x14ac:dyDescent="0.2">
      <c r="A27" s="55"/>
      <c r="B27" s="44" t="s">
        <v>25</v>
      </c>
      <c r="C27" s="45"/>
      <c r="D27" s="70">
        <v>328751.13059999997</v>
      </c>
      <c r="E27" s="70">
        <v>474627.85110000003</v>
      </c>
      <c r="F27" s="71">
        <v>69.265031505859696</v>
      </c>
      <c r="G27" s="70">
        <v>419744.67540000001</v>
      </c>
      <c r="H27" s="71">
        <v>-21.6783082985595</v>
      </c>
      <c r="I27" s="70">
        <v>68265.808699999994</v>
      </c>
      <c r="J27" s="71">
        <v>20.765193590485602</v>
      </c>
      <c r="K27" s="70">
        <v>78105.592699999994</v>
      </c>
      <c r="L27" s="71">
        <v>18.607881714179801</v>
      </c>
      <c r="M27" s="71">
        <v>-0.12598053045694399</v>
      </c>
      <c r="N27" s="70">
        <v>328751.13059999997</v>
      </c>
      <c r="O27" s="70">
        <v>74703133.025600001</v>
      </c>
      <c r="P27" s="70">
        <v>41028</v>
      </c>
      <c r="Q27" s="70">
        <v>29201</v>
      </c>
      <c r="R27" s="71">
        <v>40.502037601452002</v>
      </c>
      <c r="S27" s="70">
        <v>8.0128480696109996</v>
      </c>
      <c r="T27" s="70">
        <v>11.232899284271101</v>
      </c>
      <c r="U27" s="72">
        <v>-40.186100955442299</v>
      </c>
    </row>
    <row r="28" spans="1:21" ht="12" thickBot="1" x14ac:dyDescent="0.2">
      <c r="A28" s="55"/>
      <c r="B28" s="44" t="s">
        <v>26</v>
      </c>
      <c r="C28" s="45"/>
      <c r="D28" s="70">
        <v>1638362.2549999999</v>
      </c>
      <c r="E28" s="70">
        <v>2477240.9659000002</v>
      </c>
      <c r="F28" s="71">
        <v>66.136571998952505</v>
      </c>
      <c r="G28" s="70">
        <v>2199687.0246000001</v>
      </c>
      <c r="H28" s="71">
        <v>-25.518392540505801</v>
      </c>
      <c r="I28" s="70">
        <v>82300.374500000005</v>
      </c>
      <c r="J28" s="71">
        <v>5.0233319431544201</v>
      </c>
      <c r="K28" s="70">
        <v>-17512.6034</v>
      </c>
      <c r="L28" s="71">
        <v>-0.79614068747732702</v>
      </c>
      <c r="M28" s="71">
        <v>-5.6994939941368203</v>
      </c>
      <c r="N28" s="70">
        <v>1638362.2549999999</v>
      </c>
      <c r="O28" s="70">
        <v>262976856.83970001</v>
      </c>
      <c r="P28" s="70">
        <v>58929</v>
      </c>
      <c r="Q28" s="70">
        <v>44353</v>
      </c>
      <c r="R28" s="71">
        <v>32.863616891754802</v>
      </c>
      <c r="S28" s="70">
        <v>27.802308795329999</v>
      </c>
      <c r="T28" s="70">
        <v>23.673543079385801</v>
      </c>
      <c r="U28" s="72">
        <v>14.8504419051617</v>
      </c>
    </row>
    <row r="29" spans="1:21" ht="12" thickBot="1" x14ac:dyDescent="0.2">
      <c r="A29" s="55"/>
      <c r="B29" s="44" t="s">
        <v>27</v>
      </c>
      <c r="C29" s="45"/>
      <c r="D29" s="70">
        <v>1372083.1587</v>
      </c>
      <c r="E29" s="70">
        <v>1183426.4957000001</v>
      </c>
      <c r="F29" s="71">
        <v>115.941561532168</v>
      </c>
      <c r="G29" s="70">
        <v>1079449.0256000001</v>
      </c>
      <c r="H29" s="71">
        <v>27.1095833300088</v>
      </c>
      <c r="I29" s="70">
        <v>130478.1541</v>
      </c>
      <c r="J29" s="71">
        <v>9.5094931580986302</v>
      </c>
      <c r="K29" s="70">
        <v>127847.0012</v>
      </c>
      <c r="L29" s="71">
        <v>11.843727509869</v>
      </c>
      <c r="M29" s="71">
        <v>2.0580481945633999E-2</v>
      </c>
      <c r="N29" s="70">
        <v>1372083.1587</v>
      </c>
      <c r="O29" s="70">
        <v>192266072.59689999</v>
      </c>
      <c r="P29" s="70">
        <v>124197</v>
      </c>
      <c r="Q29" s="70">
        <v>100226</v>
      </c>
      <c r="R29" s="71">
        <v>23.916947698202101</v>
      </c>
      <c r="S29" s="70">
        <v>11.047635278629899</v>
      </c>
      <c r="T29" s="70">
        <v>6.5597398040428603</v>
      </c>
      <c r="U29" s="72">
        <v>40.623132112880803</v>
      </c>
    </row>
    <row r="30" spans="1:21" ht="12" thickBot="1" x14ac:dyDescent="0.2">
      <c r="A30" s="55"/>
      <c r="B30" s="44" t="s">
        <v>28</v>
      </c>
      <c r="C30" s="45"/>
      <c r="D30" s="70">
        <v>1743369.8824</v>
      </c>
      <c r="E30" s="70">
        <v>2581584.6239</v>
      </c>
      <c r="F30" s="71">
        <v>67.530998839243594</v>
      </c>
      <c r="G30" s="70">
        <v>2249396.2903</v>
      </c>
      <c r="H30" s="71">
        <v>-22.4960986235339</v>
      </c>
      <c r="I30" s="70">
        <v>168708.63939999999</v>
      </c>
      <c r="J30" s="71">
        <v>9.6771569305618694</v>
      </c>
      <c r="K30" s="70">
        <v>220527.359</v>
      </c>
      <c r="L30" s="71">
        <v>9.8038464787629103</v>
      </c>
      <c r="M30" s="71">
        <v>-0.23497637587905801</v>
      </c>
      <c r="N30" s="70">
        <v>1743369.8824</v>
      </c>
      <c r="O30" s="70">
        <v>351438750.35399997</v>
      </c>
      <c r="P30" s="70">
        <v>107018</v>
      </c>
      <c r="Q30" s="70">
        <v>80122</v>
      </c>
      <c r="R30" s="71">
        <v>33.568807568458098</v>
      </c>
      <c r="S30" s="70">
        <v>16.2904360238465</v>
      </c>
      <c r="T30" s="70">
        <v>14.9645807418687</v>
      </c>
      <c r="U30" s="72">
        <v>8.1388569344428596</v>
      </c>
    </row>
    <row r="31" spans="1:21" ht="12" thickBot="1" x14ac:dyDescent="0.2">
      <c r="A31" s="55"/>
      <c r="B31" s="44" t="s">
        <v>29</v>
      </c>
      <c r="C31" s="45"/>
      <c r="D31" s="70">
        <v>4926120.8316000002</v>
      </c>
      <c r="E31" s="70">
        <v>4307090.5171999997</v>
      </c>
      <c r="F31" s="71">
        <v>114.37235442180599</v>
      </c>
      <c r="G31" s="70">
        <v>3914765.7667</v>
      </c>
      <c r="H31" s="71">
        <v>25.834369798133199</v>
      </c>
      <c r="I31" s="70">
        <v>-249507.97760000001</v>
      </c>
      <c r="J31" s="71">
        <v>-5.0649991368352199</v>
      </c>
      <c r="K31" s="70">
        <v>-451007.48540000001</v>
      </c>
      <c r="L31" s="71">
        <v>-11.5206761343523</v>
      </c>
      <c r="M31" s="71">
        <v>-0.44677641574238902</v>
      </c>
      <c r="N31" s="70">
        <v>4926120.8316000002</v>
      </c>
      <c r="O31" s="70">
        <v>333998217.68760002</v>
      </c>
      <c r="P31" s="70">
        <v>76859</v>
      </c>
      <c r="Q31" s="70">
        <v>24989</v>
      </c>
      <c r="R31" s="71">
        <v>207.57133138581</v>
      </c>
      <c r="S31" s="70">
        <v>64.092960246685493</v>
      </c>
      <c r="T31" s="70">
        <v>26.154362315418801</v>
      </c>
      <c r="U31" s="72">
        <v>59.193081089164799</v>
      </c>
    </row>
    <row r="32" spans="1:21" ht="12" thickBot="1" x14ac:dyDescent="0.2">
      <c r="A32" s="55"/>
      <c r="B32" s="44" t="s">
        <v>30</v>
      </c>
      <c r="C32" s="45"/>
      <c r="D32" s="70">
        <v>139049.5099</v>
      </c>
      <c r="E32" s="70">
        <v>235735.63269999999</v>
      </c>
      <c r="F32" s="71">
        <v>58.985359280391897</v>
      </c>
      <c r="G32" s="70">
        <v>195351.4621</v>
      </c>
      <c r="H32" s="71">
        <v>-28.820850171666098</v>
      </c>
      <c r="I32" s="70">
        <v>31876.8364</v>
      </c>
      <c r="J32" s="71">
        <v>22.924810323261699</v>
      </c>
      <c r="K32" s="70">
        <v>45783.272799999999</v>
      </c>
      <c r="L32" s="71">
        <v>23.4363604489244</v>
      </c>
      <c r="M32" s="71">
        <v>-0.30374491707373102</v>
      </c>
      <c r="N32" s="70">
        <v>139049.5099</v>
      </c>
      <c r="O32" s="70">
        <v>35458170.338200003</v>
      </c>
      <c r="P32" s="70">
        <v>25867</v>
      </c>
      <c r="Q32" s="70">
        <v>19419</v>
      </c>
      <c r="R32" s="71">
        <v>33.204593439415</v>
      </c>
      <c r="S32" s="70">
        <v>5.3755561101016696</v>
      </c>
      <c r="T32" s="70">
        <v>4.7491581543848804</v>
      </c>
      <c r="U32" s="72">
        <v>11.6527098385165</v>
      </c>
    </row>
    <row r="33" spans="1:21" ht="12" thickBot="1" x14ac:dyDescent="0.2">
      <c r="A33" s="55"/>
      <c r="B33" s="44" t="s">
        <v>31</v>
      </c>
      <c r="C33" s="45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0">
        <v>221.31389999999999</v>
      </c>
      <c r="P33" s="73"/>
      <c r="Q33" s="70">
        <v>1</v>
      </c>
      <c r="R33" s="73"/>
      <c r="S33" s="73"/>
      <c r="T33" s="70">
        <v>7.0796000000000001</v>
      </c>
      <c r="U33" s="74"/>
    </row>
    <row r="34" spans="1:21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</row>
    <row r="35" spans="1:21" ht="12" thickBot="1" x14ac:dyDescent="0.2">
      <c r="A35" s="55"/>
      <c r="B35" s="44" t="s">
        <v>32</v>
      </c>
      <c r="C35" s="45"/>
      <c r="D35" s="70">
        <v>381477.65169999999</v>
      </c>
      <c r="E35" s="70">
        <v>557297.52240000002</v>
      </c>
      <c r="F35" s="71">
        <v>68.451345352688406</v>
      </c>
      <c r="G35" s="70">
        <v>474842.80200000003</v>
      </c>
      <c r="H35" s="71">
        <v>-19.6623282287851</v>
      </c>
      <c r="I35" s="70">
        <v>25475.539400000001</v>
      </c>
      <c r="J35" s="71">
        <v>6.6781210606891204</v>
      </c>
      <c r="K35" s="70">
        <v>17328.057100000002</v>
      </c>
      <c r="L35" s="71">
        <v>3.6492197053457698</v>
      </c>
      <c r="M35" s="71">
        <v>0.47019018075604102</v>
      </c>
      <c r="N35" s="70">
        <v>381477.65169999999</v>
      </c>
      <c r="O35" s="70">
        <v>52409358.660800003</v>
      </c>
      <c r="P35" s="70">
        <v>25226</v>
      </c>
      <c r="Q35" s="70">
        <v>16054</v>
      </c>
      <c r="R35" s="71">
        <v>57.132178896225199</v>
      </c>
      <c r="S35" s="70">
        <v>15.1223995758345</v>
      </c>
      <c r="T35" s="70">
        <v>14.2861963311324</v>
      </c>
      <c r="U35" s="72">
        <v>5.5295671861380997</v>
      </c>
    </row>
    <row r="36" spans="1:21" ht="12" customHeight="1" thickBot="1" x14ac:dyDescent="0.2">
      <c r="A36" s="55"/>
      <c r="B36" s="44" t="s">
        <v>70</v>
      </c>
      <c r="C36" s="45"/>
      <c r="D36" s="70">
        <v>767196.74</v>
      </c>
      <c r="E36" s="73"/>
      <c r="F36" s="73"/>
      <c r="G36" s="70">
        <v>35524.81</v>
      </c>
      <c r="H36" s="71">
        <v>2059.6082850267198</v>
      </c>
      <c r="I36" s="70">
        <v>-42291.199999999997</v>
      </c>
      <c r="J36" s="71">
        <v>-5.51243218264979</v>
      </c>
      <c r="K36" s="70">
        <v>-2153.7399999999998</v>
      </c>
      <c r="L36" s="71">
        <v>-6.0626362252183803</v>
      </c>
      <c r="M36" s="71">
        <v>18.636167782554999</v>
      </c>
      <c r="N36" s="70">
        <v>767196.74</v>
      </c>
      <c r="O36" s="70">
        <v>22643888.300000001</v>
      </c>
      <c r="P36" s="70">
        <v>215</v>
      </c>
      <c r="Q36" s="70">
        <v>99</v>
      </c>
      <c r="R36" s="71">
        <v>117.17171717171701</v>
      </c>
      <c r="S36" s="70">
        <v>3568.35693023256</v>
      </c>
      <c r="T36" s="70">
        <v>16995.2263636364</v>
      </c>
      <c r="U36" s="72">
        <v>-376.27596386577699</v>
      </c>
    </row>
    <row r="37" spans="1:21" ht="12" thickBot="1" x14ac:dyDescent="0.2">
      <c r="A37" s="55"/>
      <c r="B37" s="44" t="s">
        <v>36</v>
      </c>
      <c r="C37" s="45"/>
      <c r="D37" s="70">
        <v>4091371.23</v>
      </c>
      <c r="E37" s="70">
        <v>1260536.6464</v>
      </c>
      <c r="F37" s="71">
        <v>324.573763220979</v>
      </c>
      <c r="G37" s="70">
        <v>4395954.57</v>
      </c>
      <c r="H37" s="71">
        <v>-6.9287190108518404</v>
      </c>
      <c r="I37" s="70">
        <v>-683598.34</v>
      </c>
      <c r="J37" s="71">
        <v>-16.708294153009401</v>
      </c>
      <c r="K37" s="70">
        <v>-706497.73</v>
      </c>
      <c r="L37" s="71">
        <v>-16.071543023248299</v>
      </c>
      <c r="M37" s="71">
        <v>-3.2412545755809E-2</v>
      </c>
      <c r="N37" s="70">
        <v>4091371.23</v>
      </c>
      <c r="O37" s="70">
        <v>135595367.99000001</v>
      </c>
      <c r="P37" s="70">
        <v>1313</v>
      </c>
      <c r="Q37" s="70">
        <v>350</v>
      </c>
      <c r="R37" s="71">
        <v>275.142857142857</v>
      </c>
      <c r="S37" s="70">
        <v>3116.0481568926102</v>
      </c>
      <c r="T37" s="70">
        <v>2570.36602857143</v>
      </c>
      <c r="U37" s="72">
        <v>17.511992782080402</v>
      </c>
    </row>
    <row r="38" spans="1:21" ht="12" thickBot="1" x14ac:dyDescent="0.2">
      <c r="A38" s="55"/>
      <c r="B38" s="44" t="s">
        <v>37</v>
      </c>
      <c r="C38" s="45"/>
      <c r="D38" s="70">
        <v>2362804.21</v>
      </c>
      <c r="E38" s="70">
        <v>731368.76619999995</v>
      </c>
      <c r="F38" s="71">
        <v>323.066053569188</v>
      </c>
      <c r="G38" s="70">
        <v>2449578.89</v>
      </c>
      <c r="H38" s="71">
        <v>-3.5424325525600899</v>
      </c>
      <c r="I38" s="70">
        <v>-178415.06</v>
      </c>
      <c r="J38" s="71">
        <v>-7.5509879000935101</v>
      </c>
      <c r="K38" s="70">
        <v>-364477.46</v>
      </c>
      <c r="L38" s="71">
        <v>-14.8791884796166</v>
      </c>
      <c r="M38" s="71">
        <v>-0.51049082705964899</v>
      </c>
      <c r="N38" s="70">
        <v>2362804.21</v>
      </c>
      <c r="O38" s="70">
        <v>127692795.70999999</v>
      </c>
      <c r="P38" s="70">
        <v>725</v>
      </c>
      <c r="Q38" s="70">
        <v>176</v>
      </c>
      <c r="R38" s="71">
        <v>311.93181818181802</v>
      </c>
      <c r="S38" s="70">
        <v>3259.04028965517</v>
      </c>
      <c r="T38" s="70">
        <v>2999.97642045455</v>
      </c>
      <c r="U38" s="72">
        <v>7.9490845824442697</v>
      </c>
    </row>
    <row r="39" spans="1:21" ht="12" thickBot="1" x14ac:dyDescent="0.2">
      <c r="A39" s="55"/>
      <c r="B39" s="44" t="s">
        <v>38</v>
      </c>
      <c r="C39" s="45"/>
      <c r="D39" s="70">
        <v>2410358.73</v>
      </c>
      <c r="E39" s="70">
        <v>746695.76980000001</v>
      </c>
      <c r="F39" s="71">
        <v>322.803319301729</v>
      </c>
      <c r="G39" s="70">
        <v>2345881.75</v>
      </c>
      <c r="H39" s="71">
        <v>2.7485179080318098</v>
      </c>
      <c r="I39" s="70">
        <v>-554523.29</v>
      </c>
      <c r="J39" s="71">
        <v>-23.005840711519301</v>
      </c>
      <c r="K39" s="70">
        <v>-512870.07</v>
      </c>
      <c r="L39" s="71">
        <v>-21.862571291157401</v>
      </c>
      <c r="M39" s="71">
        <v>8.1215930576725007E-2</v>
      </c>
      <c r="N39" s="70">
        <v>2410358.73</v>
      </c>
      <c r="O39" s="70">
        <v>92408752.159999996</v>
      </c>
      <c r="P39" s="70">
        <v>915</v>
      </c>
      <c r="Q39" s="70">
        <v>227</v>
      </c>
      <c r="R39" s="71">
        <v>303.08370044052901</v>
      </c>
      <c r="S39" s="70">
        <v>2634.2718360655699</v>
      </c>
      <c r="T39" s="70">
        <v>2235.79700440529</v>
      </c>
      <c r="U39" s="72">
        <v>15.126564624227701</v>
      </c>
    </row>
    <row r="40" spans="1:21" ht="12" thickBot="1" x14ac:dyDescent="0.2">
      <c r="A40" s="55"/>
      <c r="B40" s="44" t="s">
        <v>73</v>
      </c>
      <c r="C40" s="45"/>
      <c r="D40" s="70">
        <v>3.69</v>
      </c>
      <c r="E40" s="73"/>
      <c r="F40" s="73"/>
      <c r="G40" s="70">
        <v>1.78</v>
      </c>
      <c r="H40" s="71">
        <v>107.30337078651699</v>
      </c>
      <c r="I40" s="70">
        <v>3.69</v>
      </c>
      <c r="J40" s="71">
        <v>100</v>
      </c>
      <c r="K40" s="70">
        <v>0.86</v>
      </c>
      <c r="L40" s="71">
        <v>48.314606741573002</v>
      </c>
      <c r="M40" s="71">
        <v>3.2906976744185998</v>
      </c>
      <c r="N40" s="70">
        <v>3.69</v>
      </c>
      <c r="O40" s="70">
        <v>4199.62</v>
      </c>
      <c r="P40" s="70">
        <v>51</v>
      </c>
      <c r="Q40" s="70">
        <v>11</v>
      </c>
      <c r="R40" s="71">
        <v>363.63636363636402</v>
      </c>
      <c r="S40" s="70">
        <v>7.2352941176470995E-2</v>
      </c>
      <c r="T40" s="70">
        <v>1.62818181818182</v>
      </c>
      <c r="U40" s="72">
        <v>-2150.3325942350298</v>
      </c>
    </row>
    <row r="41" spans="1:21" ht="12" customHeight="1" thickBot="1" x14ac:dyDescent="0.2">
      <c r="A41" s="55"/>
      <c r="B41" s="44" t="s">
        <v>33</v>
      </c>
      <c r="C41" s="45"/>
      <c r="D41" s="70">
        <v>618923.07790000003</v>
      </c>
      <c r="E41" s="70">
        <v>278794.57419999997</v>
      </c>
      <c r="F41" s="71">
        <v>221.999685494597</v>
      </c>
      <c r="G41" s="70">
        <v>1020665.823</v>
      </c>
      <c r="H41" s="71">
        <v>-39.360850147717699</v>
      </c>
      <c r="I41" s="70">
        <v>37431.429499999998</v>
      </c>
      <c r="J41" s="71">
        <v>6.0478322487189304</v>
      </c>
      <c r="K41" s="70">
        <v>60207.174200000001</v>
      </c>
      <c r="L41" s="71">
        <v>5.8988135825921599</v>
      </c>
      <c r="M41" s="71">
        <v>-0.37828954775957602</v>
      </c>
      <c r="N41" s="70">
        <v>618923.07790000003</v>
      </c>
      <c r="O41" s="70">
        <v>55899484.862099998</v>
      </c>
      <c r="P41" s="70">
        <v>554</v>
      </c>
      <c r="Q41" s="70">
        <v>258</v>
      </c>
      <c r="R41" s="71">
        <v>114.728682170543</v>
      </c>
      <c r="S41" s="70">
        <v>1117.1896712996399</v>
      </c>
      <c r="T41" s="70">
        <v>571.68392480620196</v>
      </c>
      <c r="U41" s="72">
        <v>48.8283914994349</v>
      </c>
    </row>
    <row r="42" spans="1:21" ht="12" thickBot="1" x14ac:dyDescent="0.2">
      <c r="A42" s="55"/>
      <c r="B42" s="44" t="s">
        <v>34</v>
      </c>
      <c r="C42" s="45"/>
      <c r="D42" s="70">
        <v>948853.96719999996</v>
      </c>
      <c r="E42" s="70">
        <v>865580.98069999996</v>
      </c>
      <c r="F42" s="71">
        <v>109.62047322627799</v>
      </c>
      <c r="G42" s="70">
        <v>1076778.2867999999</v>
      </c>
      <c r="H42" s="71">
        <v>-11.880284100097301</v>
      </c>
      <c r="I42" s="70">
        <v>4572.9666999999999</v>
      </c>
      <c r="J42" s="71">
        <v>0.48194631187499798</v>
      </c>
      <c r="K42" s="70">
        <v>52294.902399999999</v>
      </c>
      <c r="L42" s="71">
        <v>4.8566081839755002</v>
      </c>
      <c r="M42" s="71">
        <v>-0.91255425500134402</v>
      </c>
      <c r="N42" s="70">
        <v>948853.96719999996</v>
      </c>
      <c r="O42" s="70">
        <v>138325670.70750001</v>
      </c>
      <c r="P42" s="70">
        <v>4001</v>
      </c>
      <c r="Q42" s="70">
        <v>2154</v>
      </c>
      <c r="R42" s="71">
        <v>85.747446610956402</v>
      </c>
      <c r="S42" s="70">
        <v>237.15420324918799</v>
      </c>
      <c r="T42" s="70">
        <v>238.474023212628</v>
      </c>
      <c r="U42" s="72">
        <v>-0.55652396008902505</v>
      </c>
    </row>
    <row r="43" spans="1:21" ht="12" thickBot="1" x14ac:dyDescent="0.2">
      <c r="A43" s="55"/>
      <c r="B43" s="44" t="s">
        <v>39</v>
      </c>
      <c r="C43" s="45"/>
      <c r="D43" s="70">
        <v>2082806.75</v>
      </c>
      <c r="E43" s="70">
        <v>524566.5638</v>
      </c>
      <c r="F43" s="71">
        <v>397.05289923779901</v>
      </c>
      <c r="G43" s="70">
        <v>1868129.87</v>
      </c>
      <c r="H43" s="71">
        <v>11.4915393970977</v>
      </c>
      <c r="I43" s="70">
        <v>-375720.83</v>
      </c>
      <c r="J43" s="71">
        <v>-18.039159417934499</v>
      </c>
      <c r="K43" s="70">
        <v>-403272.61</v>
      </c>
      <c r="L43" s="71">
        <v>-21.586968683285399</v>
      </c>
      <c r="M43" s="71">
        <v>-6.8320484250096E-2</v>
      </c>
      <c r="N43" s="70">
        <v>2082806.75</v>
      </c>
      <c r="O43" s="70">
        <v>61233529.710000001</v>
      </c>
      <c r="P43" s="70">
        <v>1231</v>
      </c>
      <c r="Q43" s="70">
        <v>333</v>
      </c>
      <c r="R43" s="71">
        <v>269.66966966966999</v>
      </c>
      <c r="S43" s="70">
        <v>1691.9632412672599</v>
      </c>
      <c r="T43" s="70">
        <v>1482.5414114114101</v>
      </c>
      <c r="U43" s="72">
        <v>12.377445605673801</v>
      </c>
    </row>
    <row r="44" spans="1:21" ht="12" thickBot="1" x14ac:dyDescent="0.2">
      <c r="A44" s="55"/>
      <c r="B44" s="44" t="s">
        <v>40</v>
      </c>
      <c r="C44" s="45"/>
      <c r="D44" s="70">
        <v>600006.16</v>
      </c>
      <c r="E44" s="70">
        <v>110555.10189999999</v>
      </c>
      <c r="F44" s="71">
        <v>542.72136671062106</v>
      </c>
      <c r="G44" s="70">
        <v>614146.47</v>
      </c>
      <c r="H44" s="71">
        <v>-2.3024328382120198</v>
      </c>
      <c r="I44" s="70">
        <v>76510.7</v>
      </c>
      <c r="J44" s="71">
        <v>12.751652416368501</v>
      </c>
      <c r="K44" s="70">
        <v>73136.789999999994</v>
      </c>
      <c r="L44" s="71">
        <v>11.908688492502501</v>
      </c>
      <c r="M44" s="71">
        <v>4.6131502353330002E-2</v>
      </c>
      <c r="N44" s="70">
        <v>600006.16</v>
      </c>
      <c r="O44" s="70">
        <v>24030688.550000001</v>
      </c>
      <c r="P44" s="70">
        <v>419</v>
      </c>
      <c r="Q44" s="70">
        <v>131</v>
      </c>
      <c r="R44" s="71">
        <v>219.84732824427499</v>
      </c>
      <c r="S44" s="70">
        <v>1431.99560859189</v>
      </c>
      <c r="T44" s="70">
        <v>1247.4787786259501</v>
      </c>
      <c r="U44" s="72">
        <v>12.8852930036127</v>
      </c>
    </row>
    <row r="45" spans="1:21" ht="12" thickBot="1" x14ac:dyDescent="0.2">
      <c r="A45" s="56"/>
      <c r="B45" s="44" t="s">
        <v>35</v>
      </c>
      <c r="C45" s="45"/>
      <c r="D45" s="75">
        <v>103644.34600000001</v>
      </c>
      <c r="E45" s="76"/>
      <c r="F45" s="76"/>
      <c r="G45" s="75">
        <v>32470.637900000002</v>
      </c>
      <c r="H45" s="77">
        <v>219.19405562402</v>
      </c>
      <c r="I45" s="75">
        <v>6004.8095999999996</v>
      </c>
      <c r="J45" s="77">
        <v>5.7936682817217999</v>
      </c>
      <c r="K45" s="75">
        <v>4101.3083999999999</v>
      </c>
      <c r="L45" s="77">
        <v>12.6308217677485</v>
      </c>
      <c r="M45" s="77">
        <v>0.464120474334483</v>
      </c>
      <c r="N45" s="75">
        <v>103644.34600000001</v>
      </c>
      <c r="O45" s="75">
        <v>7709148.9375</v>
      </c>
      <c r="P45" s="75">
        <v>39</v>
      </c>
      <c r="Q45" s="75">
        <v>32</v>
      </c>
      <c r="R45" s="77">
        <v>21.875</v>
      </c>
      <c r="S45" s="75">
        <v>2657.5473333333298</v>
      </c>
      <c r="T45" s="75">
        <v>2324.0617375000002</v>
      </c>
      <c r="U45" s="78">
        <v>12.5486229972448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139031</v>
      </c>
      <c r="D2" s="32">
        <v>1901309.03727265</v>
      </c>
      <c r="E2" s="32">
        <v>1709667.86648547</v>
      </c>
      <c r="F2" s="32">
        <v>191641.170787179</v>
      </c>
      <c r="G2" s="32">
        <v>1709667.86648547</v>
      </c>
      <c r="H2" s="32">
        <v>0.100794330132718</v>
      </c>
    </row>
    <row r="3" spans="1:8" ht="14.25" x14ac:dyDescent="0.2">
      <c r="A3" s="32">
        <v>2</v>
      </c>
      <c r="B3" s="33">
        <v>13</v>
      </c>
      <c r="C3" s="32">
        <v>38671</v>
      </c>
      <c r="D3" s="32">
        <v>374792.16231568699</v>
      </c>
      <c r="E3" s="32">
        <v>334344.32143102598</v>
      </c>
      <c r="F3" s="32">
        <v>40447.8408846608</v>
      </c>
      <c r="G3" s="32">
        <v>334344.32143102598</v>
      </c>
      <c r="H3" s="32">
        <v>0.107920722340484</v>
      </c>
    </row>
    <row r="4" spans="1:8" ht="14.25" x14ac:dyDescent="0.2">
      <c r="A4" s="32">
        <v>3</v>
      </c>
      <c r="B4" s="33">
        <v>14</v>
      </c>
      <c r="C4" s="32">
        <v>168302</v>
      </c>
      <c r="D4" s="32">
        <v>308607.10802711599</v>
      </c>
      <c r="E4" s="32">
        <v>228289.02898151299</v>
      </c>
      <c r="F4" s="32">
        <v>80318.079045602703</v>
      </c>
      <c r="G4" s="32">
        <v>228289.02898151299</v>
      </c>
      <c r="H4" s="32">
        <v>0.260259977675386</v>
      </c>
    </row>
    <row r="5" spans="1:8" ht="14.25" x14ac:dyDescent="0.2">
      <c r="A5" s="32">
        <v>4</v>
      </c>
      <c r="B5" s="33">
        <v>15</v>
      </c>
      <c r="C5" s="32">
        <v>4372</v>
      </c>
      <c r="D5" s="32">
        <v>59770.2452683761</v>
      </c>
      <c r="E5" s="32">
        <v>47137.396749572603</v>
      </c>
      <c r="F5" s="32">
        <v>12632.848518803399</v>
      </c>
      <c r="G5" s="32">
        <v>47137.396749572603</v>
      </c>
      <c r="H5" s="32">
        <v>0.21135681244204901</v>
      </c>
    </row>
    <row r="6" spans="1:8" ht="14.25" x14ac:dyDescent="0.2">
      <c r="A6" s="32">
        <v>5</v>
      </c>
      <c r="B6" s="33">
        <v>16</v>
      </c>
      <c r="C6" s="32">
        <v>23281</v>
      </c>
      <c r="D6" s="32">
        <v>755692.20675982896</v>
      </c>
      <c r="E6" s="32">
        <v>681243.93934102601</v>
      </c>
      <c r="F6" s="32">
        <v>74448.2674188034</v>
      </c>
      <c r="G6" s="32">
        <v>681243.93934102601</v>
      </c>
      <c r="H6" s="32">
        <v>9.8516653675726304E-2</v>
      </c>
    </row>
    <row r="7" spans="1:8" ht="14.25" x14ac:dyDescent="0.2">
      <c r="A7" s="32">
        <v>6</v>
      </c>
      <c r="B7" s="33">
        <v>17</v>
      </c>
      <c r="C7" s="32">
        <v>50693</v>
      </c>
      <c r="D7" s="32">
        <v>659951.92804188002</v>
      </c>
      <c r="E7" s="32">
        <v>627654.29292222206</v>
      </c>
      <c r="F7" s="32">
        <v>32297.635119658102</v>
      </c>
      <c r="G7" s="32">
        <v>627654.29292222206</v>
      </c>
      <c r="H7" s="32">
        <v>4.8939375350394498E-2</v>
      </c>
    </row>
    <row r="8" spans="1:8" ht="14.25" x14ac:dyDescent="0.2">
      <c r="A8" s="32">
        <v>7</v>
      </c>
      <c r="B8" s="33">
        <v>18</v>
      </c>
      <c r="C8" s="32">
        <v>141338</v>
      </c>
      <c r="D8" s="32">
        <v>290532.09230000002</v>
      </c>
      <c r="E8" s="32">
        <v>230996.37575299101</v>
      </c>
      <c r="F8" s="32">
        <v>59535.716547008502</v>
      </c>
      <c r="G8" s="32">
        <v>230996.37575299101</v>
      </c>
      <c r="H8" s="32">
        <v>0.204919587628663</v>
      </c>
    </row>
    <row r="9" spans="1:8" ht="14.25" x14ac:dyDescent="0.2">
      <c r="A9" s="32">
        <v>8</v>
      </c>
      <c r="B9" s="33">
        <v>19</v>
      </c>
      <c r="C9" s="32">
        <v>77813</v>
      </c>
      <c r="D9" s="32">
        <v>393932.38528290601</v>
      </c>
      <c r="E9" s="32">
        <v>624329.40847777796</v>
      </c>
      <c r="F9" s="32">
        <v>-230397.02319487199</v>
      </c>
      <c r="G9" s="32">
        <v>624329.40847777796</v>
      </c>
      <c r="H9" s="32">
        <v>-0.58486438739838598</v>
      </c>
    </row>
    <row r="10" spans="1:8" ht="14.25" x14ac:dyDescent="0.2">
      <c r="A10" s="32">
        <v>9</v>
      </c>
      <c r="B10" s="33">
        <v>21</v>
      </c>
      <c r="C10" s="32">
        <v>486948</v>
      </c>
      <c r="D10" s="32">
        <v>1787372.9120358999</v>
      </c>
      <c r="E10" s="32">
        <v>1799674.58794957</v>
      </c>
      <c r="F10" s="32">
        <v>-12301.675913675201</v>
      </c>
      <c r="G10" s="32">
        <v>1799674.58794957</v>
      </c>
      <c r="H10" s="35">
        <v>-6.8825457915567597E-3</v>
      </c>
    </row>
    <row r="11" spans="1:8" ht="14.25" x14ac:dyDescent="0.2">
      <c r="A11" s="32">
        <v>10</v>
      </c>
      <c r="B11" s="33">
        <v>22</v>
      </c>
      <c r="C11" s="32">
        <v>283922.728</v>
      </c>
      <c r="D11" s="32">
        <v>4093745.6285059801</v>
      </c>
      <c r="E11" s="32">
        <v>4822484.7922418797</v>
      </c>
      <c r="F11" s="32">
        <v>-728739.16373589705</v>
      </c>
      <c r="G11" s="32">
        <v>4822484.7922418797</v>
      </c>
      <c r="H11" s="32">
        <v>-0.17801281023946999</v>
      </c>
    </row>
    <row r="12" spans="1:8" ht="14.25" x14ac:dyDescent="0.2">
      <c r="A12" s="32">
        <v>11</v>
      </c>
      <c r="B12" s="33">
        <v>23</v>
      </c>
      <c r="C12" s="32">
        <v>393532.26899999997</v>
      </c>
      <c r="D12" s="32">
        <v>2951871.6607658099</v>
      </c>
      <c r="E12" s="32">
        <v>2699875.9845905998</v>
      </c>
      <c r="F12" s="32">
        <v>251995.676175214</v>
      </c>
      <c r="G12" s="32">
        <v>2699875.9845905998</v>
      </c>
      <c r="H12" s="32">
        <v>8.5368100356313495E-2</v>
      </c>
    </row>
    <row r="13" spans="1:8" ht="14.25" x14ac:dyDescent="0.2">
      <c r="A13" s="32">
        <v>12</v>
      </c>
      <c r="B13" s="33">
        <v>24</v>
      </c>
      <c r="C13" s="32">
        <v>50774</v>
      </c>
      <c r="D13" s="32">
        <v>2083436.90775897</v>
      </c>
      <c r="E13" s="32">
        <v>2213921.2021683799</v>
      </c>
      <c r="F13" s="32">
        <v>-130484.29440940201</v>
      </c>
      <c r="G13" s="32">
        <v>2213921.2021683799</v>
      </c>
      <c r="H13" s="32">
        <v>-6.2629347653131301E-2</v>
      </c>
    </row>
    <row r="14" spans="1:8" ht="14.25" x14ac:dyDescent="0.2">
      <c r="A14" s="32">
        <v>13</v>
      </c>
      <c r="B14" s="33">
        <v>25</v>
      </c>
      <c r="C14" s="32">
        <v>181555</v>
      </c>
      <c r="D14" s="32">
        <v>3015206.6296999999</v>
      </c>
      <c r="E14" s="32">
        <v>2937163.6198999998</v>
      </c>
      <c r="F14" s="32">
        <v>78043.0098</v>
      </c>
      <c r="G14" s="32">
        <v>2937163.6198999998</v>
      </c>
      <c r="H14" s="32">
        <v>2.5883138167471099E-2</v>
      </c>
    </row>
    <row r="15" spans="1:8" ht="14.25" x14ac:dyDescent="0.2">
      <c r="A15" s="32">
        <v>14</v>
      </c>
      <c r="B15" s="33">
        <v>26</v>
      </c>
      <c r="C15" s="32">
        <v>105217</v>
      </c>
      <c r="D15" s="32">
        <v>576743.01136023703</v>
      </c>
      <c r="E15" s="32">
        <v>530844.87464517797</v>
      </c>
      <c r="F15" s="32">
        <v>45898.136715059401</v>
      </c>
      <c r="G15" s="32">
        <v>530844.87464517797</v>
      </c>
      <c r="H15" s="32">
        <v>7.9581608811885696E-2</v>
      </c>
    </row>
    <row r="16" spans="1:8" ht="14.25" x14ac:dyDescent="0.2">
      <c r="A16" s="32">
        <v>15</v>
      </c>
      <c r="B16" s="33">
        <v>27</v>
      </c>
      <c r="C16" s="32">
        <v>260863.693</v>
      </c>
      <c r="D16" s="32">
        <v>1924929.9210999999</v>
      </c>
      <c r="E16" s="32">
        <v>1703666.2988</v>
      </c>
      <c r="F16" s="32">
        <v>221263.62229999999</v>
      </c>
      <c r="G16" s="32">
        <v>1703666.2988</v>
      </c>
      <c r="H16" s="32">
        <v>0.11494632603225299</v>
      </c>
    </row>
    <row r="17" spans="1:8" ht="14.25" x14ac:dyDescent="0.2">
      <c r="A17" s="32">
        <v>16</v>
      </c>
      <c r="B17" s="33">
        <v>29</v>
      </c>
      <c r="C17" s="32">
        <v>698733</v>
      </c>
      <c r="D17" s="32">
        <v>9899491.1154726502</v>
      </c>
      <c r="E17" s="32">
        <v>10814931.292540999</v>
      </c>
      <c r="F17" s="32">
        <v>-915440.17706837598</v>
      </c>
      <c r="G17" s="32">
        <v>10814931.292540999</v>
      </c>
      <c r="H17" s="32">
        <v>-9.2473458119232702E-2</v>
      </c>
    </row>
    <row r="18" spans="1:8" ht="14.25" x14ac:dyDescent="0.2">
      <c r="A18" s="32">
        <v>17</v>
      </c>
      <c r="B18" s="33">
        <v>31</v>
      </c>
      <c r="C18" s="32">
        <v>48340.858</v>
      </c>
      <c r="D18" s="32">
        <v>507469.15104541299</v>
      </c>
      <c r="E18" s="32">
        <v>438350.11658462399</v>
      </c>
      <c r="F18" s="32">
        <v>69119.034460788607</v>
      </c>
      <c r="G18" s="32">
        <v>438350.11658462399</v>
      </c>
      <c r="H18" s="32">
        <v>0.136203421071803</v>
      </c>
    </row>
    <row r="19" spans="1:8" ht="14.25" x14ac:dyDescent="0.2">
      <c r="A19" s="32">
        <v>18</v>
      </c>
      <c r="B19" s="33">
        <v>32</v>
      </c>
      <c r="C19" s="32">
        <v>32879.713000000003</v>
      </c>
      <c r="D19" s="32">
        <v>573133.02916640998</v>
      </c>
      <c r="E19" s="32">
        <v>526039.49575337197</v>
      </c>
      <c r="F19" s="32">
        <v>47093.533413037301</v>
      </c>
      <c r="G19" s="32">
        <v>526039.49575337197</v>
      </c>
      <c r="H19" s="32">
        <v>8.2168590914280901E-2</v>
      </c>
    </row>
    <row r="20" spans="1:8" ht="14.25" x14ac:dyDescent="0.2">
      <c r="A20" s="32">
        <v>19</v>
      </c>
      <c r="B20" s="33">
        <v>33</v>
      </c>
      <c r="C20" s="32">
        <v>46107.745999999999</v>
      </c>
      <c r="D20" s="32">
        <v>727600.65200740495</v>
      </c>
      <c r="E20" s="32">
        <v>601505.83172289701</v>
      </c>
      <c r="F20" s="32">
        <v>126094.82028450799</v>
      </c>
      <c r="G20" s="32">
        <v>601505.83172289701</v>
      </c>
      <c r="H20" s="32">
        <v>0.173302236517546</v>
      </c>
    </row>
    <row r="21" spans="1:8" ht="14.25" x14ac:dyDescent="0.2">
      <c r="A21" s="32">
        <v>20</v>
      </c>
      <c r="B21" s="33">
        <v>34</v>
      </c>
      <c r="C21" s="32">
        <v>68750.33</v>
      </c>
      <c r="D21" s="32">
        <v>328750.97433134401</v>
      </c>
      <c r="E21" s="32">
        <v>260485.346851721</v>
      </c>
      <c r="F21" s="32">
        <v>68265.627479623407</v>
      </c>
      <c r="G21" s="32">
        <v>260485.346851721</v>
      </c>
      <c r="H21" s="32">
        <v>0.207651483371177</v>
      </c>
    </row>
    <row r="22" spans="1:8" ht="14.25" x14ac:dyDescent="0.2">
      <c r="A22" s="32">
        <v>21</v>
      </c>
      <c r="B22" s="33">
        <v>35</v>
      </c>
      <c r="C22" s="32">
        <v>53480.673000000003</v>
      </c>
      <c r="D22" s="32">
        <v>1638362.25265221</v>
      </c>
      <c r="E22" s="32">
        <v>1556061.8663256599</v>
      </c>
      <c r="F22" s="32">
        <v>82300.386326548702</v>
      </c>
      <c r="G22" s="32">
        <v>1556061.8663256599</v>
      </c>
      <c r="H22" s="32">
        <v>5.0233326722047701E-2</v>
      </c>
    </row>
    <row r="23" spans="1:8" ht="14.25" x14ac:dyDescent="0.2">
      <c r="A23" s="32">
        <v>22</v>
      </c>
      <c r="B23" s="33">
        <v>36</v>
      </c>
      <c r="C23" s="32">
        <v>310728.51899999997</v>
      </c>
      <c r="D23" s="32">
        <v>1372083.2212654899</v>
      </c>
      <c r="E23" s="32">
        <v>1241604.6865521299</v>
      </c>
      <c r="F23" s="32">
        <v>130478.53471335499</v>
      </c>
      <c r="G23" s="32">
        <v>1241604.6865521299</v>
      </c>
      <c r="H23" s="32">
        <v>9.5095204642917694E-2</v>
      </c>
    </row>
    <row r="24" spans="1:8" ht="14.25" x14ac:dyDescent="0.2">
      <c r="A24" s="32">
        <v>23</v>
      </c>
      <c r="B24" s="33">
        <v>37</v>
      </c>
      <c r="C24" s="32">
        <v>209494.611</v>
      </c>
      <c r="D24" s="32">
        <v>1743369.98519646</v>
      </c>
      <c r="E24" s="32">
        <v>1574661.19984544</v>
      </c>
      <c r="F24" s="32">
        <v>168708.78535102299</v>
      </c>
      <c r="G24" s="32">
        <v>1574661.19984544</v>
      </c>
      <c r="H24" s="32">
        <v>9.6771647317313997E-2</v>
      </c>
    </row>
    <row r="25" spans="1:8" ht="14.25" x14ac:dyDescent="0.2">
      <c r="A25" s="32">
        <v>24</v>
      </c>
      <c r="B25" s="33">
        <v>38</v>
      </c>
      <c r="C25" s="32">
        <v>1224141.6100000001</v>
      </c>
      <c r="D25" s="32">
        <v>4926121.81474071</v>
      </c>
      <c r="E25" s="32">
        <v>5175628.5184407104</v>
      </c>
      <c r="F25" s="32">
        <v>-249506.70370000001</v>
      </c>
      <c r="G25" s="32">
        <v>5175628.5184407104</v>
      </c>
      <c r="H25" s="32">
        <v>-5.0649722658783501E-2</v>
      </c>
    </row>
    <row r="26" spans="1:8" ht="14.25" x14ac:dyDescent="0.2">
      <c r="A26" s="32">
        <v>25</v>
      </c>
      <c r="B26" s="33">
        <v>39</v>
      </c>
      <c r="C26" s="32">
        <v>80575.710999999996</v>
      </c>
      <c r="D26" s="32">
        <v>139049.46483952799</v>
      </c>
      <c r="E26" s="32">
        <v>107172.665107009</v>
      </c>
      <c r="F26" s="32">
        <v>31876.799732519001</v>
      </c>
      <c r="G26" s="32">
        <v>107172.665107009</v>
      </c>
      <c r="H26" s="32">
        <v>0.22924791382194001</v>
      </c>
    </row>
    <row r="27" spans="1:8" ht="14.25" x14ac:dyDescent="0.2">
      <c r="A27" s="32">
        <v>26</v>
      </c>
      <c r="B27" s="33">
        <v>42</v>
      </c>
      <c r="C27" s="32">
        <v>22291.41</v>
      </c>
      <c r="D27" s="32">
        <v>381477.64970000001</v>
      </c>
      <c r="E27" s="32">
        <v>356002.0993</v>
      </c>
      <c r="F27" s="32">
        <v>25475.5504</v>
      </c>
      <c r="G27" s="32">
        <v>356002.0993</v>
      </c>
      <c r="H27" s="32">
        <v>6.6781239792250896E-2</v>
      </c>
    </row>
    <row r="28" spans="1:8" ht="14.25" x14ac:dyDescent="0.2">
      <c r="A28" s="32">
        <v>27</v>
      </c>
      <c r="B28" s="33">
        <v>75</v>
      </c>
      <c r="C28" s="32">
        <v>567</v>
      </c>
      <c r="D28" s="32">
        <v>618923.07692307699</v>
      </c>
      <c r="E28" s="32">
        <v>581491.64529914502</v>
      </c>
      <c r="F28" s="32">
        <v>37431.431623931603</v>
      </c>
      <c r="G28" s="32">
        <v>581491.64529914502</v>
      </c>
      <c r="H28" s="32">
        <v>6.0478326014306603E-2</v>
      </c>
    </row>
    <row r="29" spans="1:8" ht="14.25" x14ac:dyDescent="0.2">
      <c r="A29" s="32">
        <v>28</v>
      </c>
      <c r="B29" s="33">
        <v>76</v>
      </c>
      <c r="C29" s="32">
        <v>4534</v>
      </c>
      <c r="D29" s="32">
        <v>948853.94652222202</v>
      </c>
      <c r="E29" s="32">
        <v>944280.99465042702</v>
      </c>
      <c r="F29" s="32">
        <v>4572.9518717948704</v>
      </c>
      <c r="G29" s="32">
        <v>944280.99465042702</v>
      </c>
      <c r="H29" s="32">
        <v>4.8194475962879601E-3</v>
      </c>
    </row>
    <row r="30" spans="1:8" ht="14.25" x14ac:dyDescent="0.2">
      <c r="A30" s="32">
        <v>29</v>
      </c>
      <c r="B30" s="33">
        <v>99</v>
      </c>
      <c r="C30" s="32">
        <v>37</v>
      </c>
      <c r="D30" s="32">
        <v>103644.346116028</v>
      </c>
      <c r="E30" s="32">
        <v>97639.536293775105</v>
      </c>
      <c r="F30" s="32">
        <v>6004.8098222524804</v>
      </c>
      <c r="G30" s="32">
        <v>97639.536293775105</v>
      </c>
      <c r="H30" s="32">
        <v>5.7936684896735501E-2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307</v>
      </c>
      <c r="D32" s="37">
        <v>767196.74</v>
      </c>
      <c r="E32" s="37">
        <v>809487.94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1261</v>
      </c>
      <c r="D33" s="37">
        <v>4091371.23</v>
      </c>
      <c r="E33" s="37">
        <v>4774969.57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695</v>
      </c>
      <c r="D34" s="37">
        <v>2362804.21</v>
      </c>
      <c r="E34" s="37">
        <v>2541219.27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879</v>
      </c>
      <c r="D35" s="37">
        <v>2410358.73</v>
      </c>
      <c r="E35" s="37">
        <v>2964882.02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53</v>
      </c>
      <c r="D36" s="37">
        <v>3.69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1187</v>
      </c>
      <c r="D37" s="37">
        <v>2082806.75</v>
      </c>
      <c r="E37" s="37">
        <v>2458527.58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414</v>
      </c>
      <c r="D38" s="37">
        <v>600006.16</v>
      </c>
      <c r="E38" s="37">
        <v>523495.46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2015-10-01T23:57:11Z</dcterms:modified>
</cp:coreProperties>
</file>