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8" i="2" l="1"/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9" i="2" l="1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<sst xmlns="http://schemas.openxmlformats.org/spreadsheetml/2006/main" count="112" uniqueCount="70">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</sst>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62" applyFont="1" applyAlignment="1">
      <alignment wrapText="1"/>
    </xf>
    <xf numFmtId="0" fontId="20" fillId="0" borderId="19" xfId="62" applyFont="1" applyBorder="1" applyAlignment="1">
      <alignment wrapText="1"/>
    </xf>
    <xf numFmtId="0" fontId="20" fillId="0" borderId="0" xfId="62" applyFont="1" applyAlignment="1">
      <alignment horizontal="right" vertical="center" wrapText="1"/>
    </xf>
    <xf numFmtId="0" fontId="21" fillId="33" borderId="13" xfId="62" applyFont="1" applyFill="1" applyBorder="1" applyAlignment="1">
      <alignment vertical="center" wrapText="1"/>
    </xf>
    <xf numFmtId="0" fontId="21" fillId="33" borderId="15" xfId="62" applyFont="1" applyFill="1" applyBorder="1" applyAlignment="1">
      <alignment vertical="center" wrapText="1"/>
    </xf>
    <xf numFmtId="49" fontId="22" fillId="33" borderId="13" xfId="62" applyNumberFormat="1" applyFont="1" applyFill="1" applyBorder="1" applyAlignment="1">
      <alignment horizontal="left" vertical="top" wrapText="1"/>
    </xf>
    <xf numFmtId="49" fontId="22" fillId="33" borderId="14" xfId="62" applyNumberFormat="1" applyFont="1" applyFill="1" applyBorder="1" applyAlignment="1">
      <alignment horizontal="left" vertical="top" wrapText="1"/>
    </xf>
    <xf numFmtId="49" fontId="22" fillId="33" borderId="15" xfId="62" applyNumberFormat="1" applyFont="1" applyFill="1" applyBorder="1" applyAlignment="1">
      <alignment horizontal="left" vertical="top" wrapText="1"/>
    </xf>
    <xf numFmtId="14" fontId="21" fillId="33" borderId="12" xfId="62" applyNumberFormat="1" applyFont="1" applyFill="1" applyBorder="1" applyAlignment="1">
      <alignment vertical="center" wrapText="1"/>
    </xf>
    <xf numFmtId="14" fontId="21" fillId="33" borderId="16" xfId="62" applyNumberFormat="1" applyFont="1" applyFill="1" applyBorder="1" applyAlignment="1">
      <alignment vertical="center" wrapText="1"/>
    </xf>
    <xf numFmtId="14" fontId="21" fillId="33" borderId="17" xfId="62" applyNumberFormat="1" applyFont="1" applyFill="1" applyBorder="1" applyAlignment="1">
      <alignment vertical="center" wrapText="1"/>
    </xf>
    <xf numFmtId="49" fontId="21" fillId="33" borderId="13" xfId="62" applyNumberFormat="1" applyFont="1" applyFill="1" applyBorder="1" applyAlignment="1">
      <alignment horizontal="left" vertical="top" wrapText="1"/>
    </xf>
    <xf numFmtId="49" fontId="21" fillId="33" borderId="15" xfId="62" applyNumberFormat="1" applyFont="1" applyFill="1" applyBorder="1" applyAlignment="1">
      <alignment horizontal="left" vertical="top" wrapText="1"/>
    </xf>
    <xf numFmtId="0" fontId="35" fillId="0" borderId="0" xfId="62"/>
    <xf numFmtId="0" fontId="26" fillId="0" borderId="0" xfId="62" applyFont="1" applyAlignment="1">
      <alignment horizontal="left" wrapText="1"/>
    </xf>
    <xf numFmtId="0" fontId="33" fillId="0" borderId="19" xfId="62" applyFont="1" applyBorder="1" applyAlignment="1">
      <alignment horizontal="left" vertical="center" wrapText="1"/>
    </xf>
    <xf numFmtId="0" fontId="21" fillId="0" borderId="10" xfId="62" applyFont="1" applyBorder="1" applyAlignment="1">
      <alignment wrapText="1"/>
    </xf>
    <xf numFmtId="0" fontId="20" fillId="0" borderId="11" xfId="62" applyFont="1" applyBorder="1" applyAlignment="1">
      <alignment wrapText="1"/>
    </xf>
    <xf numFmtId="0" fontId="20" fillId="0" borderId="11" xfId="62" applyFont="1" applyBorder="1" applyAlignment="1">
      <alignment horizontal="right" vertical="center" wrapText="1"/>
    </xf>
    <xf numFmtId="49" fontId="21" fillId="33" borderId="10" xfId="62" applyNumberFormat="1" applyFont="1" applyFill="1" applyBorder="1" applyAlignment="1">
      <alignment vertical="center" wrapText="1"/>
    </xf>
    <xf numFmtId="49" fontId="21" fillId="33" borderId="12" xfId="62" applyNumberFormat="1" applyFont="1" applyFill="1" applyBorder="1" applyAlignment="1">
      <alignment vertical="center" wrapText="1"/>
    </xf>
    <xf numFmtId="0" fontId="21" fillId="33" borderId="10" xfId="62" applyFont="1" applyFill="1" applyBorder="1" applyAlignment="1">
      <alignment vertical="center" wrapText="1"/>
    </xf>
    <xf numFmtId="0" fontId="21" fillId="33" borderId="12" xfId="62" applyFont="1" applyFill="1" applyBorder="1" applyAlignment="1">
      <alignment vertical="center" wrapText="1"/>
    </xf>
    <xf numFmtId="4" fontId="22" fillId="34" borderId="10" xfId="62" applyNumberFormat="1" applyFont="1" applyFill="1" applyBorder="1" applyAlignment="1">
      <alignment horizontal="right" vertical="top" wrapText="1"/>
    </xf>
    <xf numFmtId="176" fontId="22" fillId="34" borderId="10" xfId="62" applyNumberFormat="1" applyFont="1" applyFill="1" applyBorder="1" applyAlignment="1">
      <alignment horizontal="right" vertical="top" wrapText="1"/>
    </xf>
    <xf numFmtId="176" fontId="22" fillId="34" borderId="12" xfId="62" applyNumberFormat="1" applyFont="1" applyFill="1" applyBorder="1" applyAlignment="1">
      <alignment horizontal="right" vertical="top" wrapText="1"/>
    </xf>
    <xf numFmtId="4" fontId="21" fillId="35" borderId="10" xfId="62" applyNumberFormat="1" applyFont="1" applyFill="1" applyBorder="1" applyAlignment="1">
      <alignment horizontal="right" vertical="top" wrapText="1"/>
    </xf>
    <xf numFmtId="176" fontId="21" fillId="35" borderId="10" xfId="62" applyNumberFormat="1" applyFont="1" applyFill="1" applyBorder="1" applyAlignment="1">
      <alignment horizontal="right" vertical="top" wrapText="1"/>
    </xf>
    <xf numFmtId="176" fontId="21" fillId="35" borderId="12" xfId="62" applyNumberFormat="1" applyFont="1" applyFill="1" applyBorder="1" applyAlignment="1">
      <alignment horizontal="right" vertical="top" wrapText="1"/>
    </xf>
    <xf numFmtId="0" fontId="21" fillId="35" borderId="10" xfId="62" applyFont="1" applyFill="1" applyBorder="1" applyAlignment="1">
      <alignment horizontal="right" vertical="top" wrapText="1"/>
    </xf>
    <xf numFmtId="0" fontId="21" fillId="35" borderId="12" xfId="62" applyFont="1" applyFill="1" applyBorder="1" applyAlignment="1">
      <alignment horizontal="right" vertical="top" wrapText="1"/>
    </xf>
    <xf numFmtId="4" fontId="21" fillId="35" borderId="13" xfId="62" applyNumberFormat="1" applyFont="1" applyFill="1" applyBorder="1" applyAlignment="1">
      <alignment horizontal="right" vertical="top" wrapText="1"/>
    </xf>
    <xf numFmtId="176" fontId="21" fillId="35" borderId="13" xfId="62" applyNumberFormat="1" applyFont="1" applyFill="1" applyBorder="1" applyAlignment="1">
      <alignment horizontal="right" vertical="top" wrapText="1"/>
    </xf>
    <xf numFmtId="176" fontId="21" fillId="35" borderId="20" xfId="62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2" sqref="F1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38935684.900600001</v>
      </c>
      <c r="F3" s="25">
        <f>RA!I7</f>
        <v>4523904.6048999997</v>
      </c>
      <c r="G3" s="16">
        <f>E3-F3</f>
        <v>34411780.295699999</v>
      </c>
      <c r="H3" s="27">
        <f>RA!J7</f>
        <v>11.618916211308999</v>
      </c>
      <c r="I3" s="20">
        <f>SUM(I4:I38)</f>
        <v>38935692.412174426</v>
      </c>
      <c r="J3" s="21">
        <f>SUM(J4:J38)</f>
        <v>34411780.37104433</v>
      </c>
      <c r="K3" s="22">
        <f>E3-I3</f>
        <v>-7.511574424803257</v>
      </c>
      <c r="L3" s="22">
        <f>G3-J3</f>
        <v>-7.5344331562519073E-2</v>
      </c>
    </row>
    <row r="4" spans="1:13" x14ac:dyDescent="0.15">
      <c r="A4" s="40">
        <f>RA!A8</f>
        <v>42053</v>
      </c>
      <c r="B4" s="12">
        <v>12</v>
      </c>
      <c r="C4" s="37" t="s">
        <v>6</v>
      </c>
      <c r="D4" s="37"/>
      <c r="E4" s="15">
        <f>VLOOKUP(C4,RA!B8:D36,3,0)</f>
        <v>1634920.1184</v>
      </c>
      <c r="F4" s="25">
        <f>VLOOKUP(C4,RA!B8:I39,8,0)</f>
        <v>374320.38219999999</v>
      </c>
      <c r="G4" s="16">
        <f t="shared" ref="G4:G38" si="0">E4-F4</f>
        <v>1260599.7362000002</v>
      </c>
      <c r="H4" s="27">
        <f>RA!J8</f>
        <v>22.895331581479699</v>
      </c>
      <c r="I4" s="20">
        <f>VLOOKUP(B4,RMS!B:D,3,FALSE)</f>
        <v>1634922.5194316199</v>
      </c>
      <c r="J4" s="21">
        <f>VLOOKUP(B4,RMS!B:E,4,FALSE)</f>
        <v>1260599.7629615399</v>
      </c>
      <c r="K4" s="22">
        <f t="shared" ref="K4:K38" si="1">E4-I4</f>
        <v>-2.4010316198691726</v>
      </c>
      <c r="L4" s="22">
        <f t="shared" ref="L4:L38" si="2">G4-J4</f>
        <v>-2.6761539746075869E-2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VLOOKUP(C5,RA!B8:D37,3,0)</f>
        <v>215699.15539999999</v>
      </c>
      <c r="F5" s="25">
        <f>VLOOKUP(C5,RA!B9:I40,8,0)</f>
        <v>2274.3604</v>
      </c>
      <c r="G5" s="16">
        <f t="shared" si="0"/>
        <v>213424.79499999998</v>
      </c>
      <c r="H5" s="27">
        <f>RA!J9</f>
        <v>1.0544132153796999</v>
      </c>
      <c r="I5" s="20">
        <f>VLOOKUP(B5,RMS!B:D,3,FALSE)</f>
        <v>215699.08802458999</v>
      </c>
      <c r="J5" s="21">
        <f>VLOOKUP(B5,RMS!B:E,4,FALSE)</f>
        <v>213424.79025843</v>
      </c>
      <c r="K5" s="22">
        <f t="shared" si="1"/>
        <v>6.7375409998930991E-2</v>
      </c>
      <c r="L5" s="22">
        <f t="shared" si="2"/>
        <v>4.7415699809789658E-3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VLOOKUP(C6,RA!B10:D38,3,0)</f>
        <v>584709.82539999997</v>
      </c>
      <c r="F6" s="25">
        <f>VLOOKUP(C6,RA!B10:I41,8,0)</f>
        <v>90013.674799999993</v>
      </c>
      <c r="G6" s="16">
        <f t="shared" si="0"/>
        <v>494696.15059999999</v>
      </c>
      <c r="H6" s="27">
        <f>RA!J10</f>
        <v>15.394589057644399</v>
      </c>
      <c r="I6" s="20">
        <f>VLOOKUP(B6,RMS!B:D,3,FALSE)</f>
        <v>584710.45716837596</v>
      </c>
      <c r="J6" s="21">
        <f>VLOOKUP(B6,RMS!B:E,4,FALSE)</f>
        <v>494696.14986923098</v>
      </c>
      <c r="K6" s="22">
        <f>E6-I6</f>
        <v>-0.63176837598439306</v>
      </c>
      <c r="L6" s="22">
        <f t="shared" si="2"/>
        <v>7.3076901026070118E-4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VLOOKUP(C7,RA!B10:D39,3,0)</f>
        <v>115706.2303</v>
      </c>
      <c r="F7" s="25">
        <f>VLOOKUP(C7,RA!B11:I42,8,0)</f>
        <v>26938.0615</v>
      </c>
      <c r="G7" s="16">
        <f t="shared" si="0"/>
        <v>88768.168799999999</v>
      </c>
      <c r="H7" s="27">
        <f>RA!J11</f>
        <v>23.281426963920399</v>
      </c>
      <c r="I7" s="20">
        <f>VLOOKUP(B7,RMS!B:D,3,FALSE)</f>
        <v>115706.328334188</v>
      </c>
      <c r="J7" s="21">
        <f>VLOOKUP(B7,RMS!B:E,4,FALSE)</f>
        <v>88768.168780341904</v>
      </c>
      <c r="K7" s="22">
        <f t="shared" si="1"/>
        <v>-9.8034188005840406E-2</v>
      </c>
      <c r="L7" s="22">
        <f t="shared" si="2"/>
        <v>1.965809497050941E-5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VLOOKUP(C8,RA!B12:D39,3,0)</f>
        <v>128654.3668</v>
      </c>
      <c r="F8" s="25">
        <f>VLOOKUP(C8,RA!B12:I43,8,0)</f>
        <v>19916.907800000001</v>
      </c>
      <c r="G8" s="16">
        <f t="shared" si="0"/>
        <v>108737.459</v>
      </c>
      <c r="H8" s="27">
        <f>RA!J12</f>
        <v>15.480941918560699</v>
      </c>
      <c r="I8" s="20">
        <f>VLOOKUP(B8,RMS!B:D,3,FALSE)</f>
        <v>128654.36688546999</v>
      </c>
      <c r="J8" s="21">
        <f>VLOOKUP(B8,RMS!B:E,4,FALSE)</f>
        <v>108737.459355556</v>
      </c>
      <c r="K8" s="22">
        <f t="shared" si="1"/>
        <v>-8.5469990153796971E-5</v>
      </c>
      <c r="L8" s="22">
        <f t="shared" si="2"/>
        <v>-3.5555599606595933E-4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VLOOKUP(C9,RA!B12:D40,3,0)</f>
        <v>528725.03639999998</v>
      </c>
      <c r="F9" s="25">
        <f>VLOOKUP(C9,RA!B13:I44,8,0)</f>
        <v>96412.747499999998</v>
      </c>
      <c r="G9" s="16">
        <f t="shared" si="0"/>
        <v>432312.28889999999</v>
      </c>
      <c r="H9" s="27">
        <f>RA!J13</f>
        <v>18.234950278968899</v>
      </c>
      <c r="I9" s="20">
        <f>VLOOKUP(B9,RMS!B:D,3,FALSE)</f>
        <v>528725.51320598298</v>
      </c>
      <c r="J9" s="21">
        <f>VLOOKUP(B9,RMS!B:E,4,FALSE)</f>
        <v>432312.28854615398</v>
      </c>
      <c r="K9" s="22">
        <f t="shared" si="1"/>
        <v>-0.476805982994847</v>
      </c>
      <c r="L9" s="22">
        <f t="shared" si="2"/>
        <v>3.5384600050747395E-4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VLOOKUP(C10,RA!B14:D41,3,0)</f>
        <v>297268.36959999998</v>
      </c>
      <c r="F10" s="25">
        <f>VLOOKUP(C10,RA!B14:I45,8,0)</f>
        <v>55938.768600000003</v>
      </c>
      <c r="G10" s="16">
        <f t="shared" si="0"/>
        <v>241329.60099999997</v>
      </c>
      <c r="H10" s="27">
        <f>RA!J14</f>
        <v>18.817598614770301</v>
      </c>
      <c r="I10" s="20">
        <f>VLOOKUP(B10,RMS!B:D,3,FALSE)</f>
        <v>297268.37742478598</v>
      </c>
      <c r="J10" s="21">
        <f>VLOOKUP(B10,RMS!B:E,4,FALSE)</f>
        <v>241329.60569316201</v>
      </c>
      <c r="K10" s="22">
        <f t="shared" si="1"/>
        <v>-7.8247860074043274E-3</v>
      </c>
      <c r="L10" s="22">
        <f t="shared" si="2"/>
        <v>-4.6931620454415679E-3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VLOOKUP(C11,RA!B14:D42,3,0)</f>
        <v>175719.87650000001</v>
      </c>
      <c r="F11" s="25">
        <f>VLOOKUP(C11,RA!B15:I46,8,0)</f>
        <v>12657.1849</v>
      </c>
      <c r="G11" s="16">
        <f t="shared" si="0"/>
        <v>163062.69160000002</v>
      </c>
      <c r="H11" s="27">
        <f>RA!J15</f>
        <v>7.2030467765551798</v>
      </c>
      <c r="I11" s="20">
        <f>VLOOKUP(B11,RMS!B:D,3,FALSE)</f>
        <v>175719.97056837601</v>
      </c>
      <c r="J11" s="21">
        <f>VLOOKUP(B11,RMS!B:E,4,FALSE)</f>
        <v>163062.69237948701</v>
      </c>
      <c r="K11" s="22">
        <f t="shared" si="1"/>
        <v>-9.4068375998176634E-2</v>
      </c>
      <c r="L11" s="22">
        <f t="shared" si="2"/>
        <v>-7.7948698890395463E-4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VLOOKUP(C12,RA!B16:D43,3,0)</f>
        <v>3449673.2683999999</v>
      </c>
      <c r="F12" s="25">
        <f>VLOOKUP(C12,RA!B16:I47,8,0)</f>
        <v>110287.28230000001</v>
      </c>
      <c r="G12" s="16">
        <f t="shared" si="0"/>
        <v>3339385.9860999999</v>
      </c>
      <c r="H12" s="27">
        <f>RA!J16</f>
        <v>3.1970355949435301</v>
      </c>
      <c r="I12" s="20">
        <f>VLOOKUP(B12,RMS!B:D,3,FALSE)</f>
        <v>3449673.0740170898</v>
      </c>
      <c r="J12" s="21">
        <f>VLOOKUP(B12,RMS!B:E,4,FALSE)</f>
        <v>3339385.98593419</v>
      </c>
      <c r="K12" s="22">
        <f t="shared" si="1"/>
        <v>0.19438291015103459</v>
      </c>
      <c r="L12" s="22">
        <f t="shared" si="2"/>
        <v>1.6580987721681595E-4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VLOOKUP(C13,RA!B16:D44,3,0)</f>
        <v>5293200.7171</v>
      </c>
      <c r="F13" s="25">
        <f>VLOOKUP(C13,RA!B17:I48,8,0)</f>
        <v>542839.98360000004</v>
      </c>
      <c r="G13" s="16">
        <f t="shared" si="0"/>
        <v>4750360.7335000001</v>
      </c>
      <c r="H13" s="27">
        <f>RA!J17</f>
        <v>10.255420351741501</v>
      </c>
      <c r="I13" s="20">
        <f>VLOOKUP(B13,RMS!B:D,3,FALSE)</f>
        <v>5293201.0555598298</v>
      </c>
      <c r="J13" s="21">
        <f>VLOOKUP(B13,RMS!B:E,4,FALSE)</f>
        <v>4750360.7335059801</v>
      </c>
      <c r="K13" s="22">
        <f t="shared" si="1"/>
        <v>-0.33845982979983091</v>
      </c>
      <c r="L13" s="22">
        <f t="shared" si="2"/>
        <v>-5.9800222516059875E-6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VLOOKUP(C14,RA!B18:D45,3,0)</f>
        <v>6352290.9193000002</v>
      </c>
      <c r="F14" s="25">
        <f>VLOOKUP(C14,RA!B18:I49,8,0)</f>
        <v>697657.08929999999</v>
      </c>
      <c r="G14" s="16">
        <f t="shared" si="0"/>
        <v>5654633.8300000001</v>
      </c>
      <c r="H14" s="27">
        <f>RA!J18</f>
        <v>10.982763512614399</v>
      </c>
      <c r="I14" s="20">
        <f>VLOOKUP(B14,RMS!B:D,3,FALSE)</f>
        <v>6352290.53271876</v>
      </c>
      <c r="J14" s="21">
        <f>VLOOKUP(B14,RMS!B:E,4,FALSE)</f>
        <v>5654633.8065133803</v>
      </c>
      <c r="K14" s="22">
        <f t="shared" si="1"/>
        <v>0.38658124022185802</v>
      </c>
      <c r="L14" s="22">
        <f t="shared" si="2"/>
        <v>2.348661981523037E-2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VLOOKUP(C15,RA!B18:D46,3,0)</f>
        <v>2232256.1690000002</v>
      </c>
      <c r="F15" s="25">
        <f>VLOOKUP(C15,RA!B19:I50,8,0)</f>
        <v>170490.09109999999</v>
      </c>
      <c r="G15" s="16">
        <f t="shared" si="0"/>
        <v>2061766.0779000001</v>
      </c>
      <c r="H15" s="27">
        <f>RA!J19</f>
        <v>7.6375683699588901</v>
      </c>
      <c r="I15" s="20">
        <f>VLOOKUP(B15,RMS!B:D,3,FALSE)</f>
        <v>2232256.0986974398</v>
      </c>
      <c r="J15" s="21">
        <f>VLOOKUP(B15,RMS!B:E,4,FALSE)</f>
        <v>2061766.0802957299</v>
      </c>
      <c r="K15" s="22">
        <f t="shared" si="1"/>
        <v>7.0302560459822416E-2</v>
      </c>
      <c r="L15" s="22">
        <f t="shared" si="2"/>
        <v>-2.3957297671586275E-3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VLOOKUP(C16,RA!B20:D47,3,0)</f>
        <v>1637199.9223</v>
      </c>
      <c r="F16" s="25">
        <f>VLOOKUP(C16,RA!B20:I51,8,0)</f>
        <v>144535.58809999999</v>
      </c>
      <c r="G16" s="16">
        <f t="shared" si="0"/>
        <v>1492664.3341999999</v>
      </c>
      <c r="H16" s="27">
        <f>RA!J20</f>
        <v>8.8282186024630995</v>
      </c>
      <c r="I16" s="20">
        <f>VLOOKUP(B16,RMS!B:D,3,FALSE)</f>
        <v>1637200.1616187999</v>
      </c>
      <c r="J16" s="21">
        <f>VLOOKUP(B16,RMS!B:E,4,FALSE)</f>
        <v>1492664.33419829</v>
      </c>
      <c r="K16" s="22">
        <f t="shared" si="1"/>
        <v>-0.23931879992596805</v>
      </c>
      <c r="L16" s="22">
        <f t="shared" si="2"/>
        <v>1.7099082469940186E-6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VLOOKUP(C17,RA!B20:D48,3,0)</f>
        <v>1144750.8234999999</v>
      </c>
      <c r="F17" s="25">
        <f>VLOOKUP(C17,RA!B21:I52,8,0)</f>
        <v>162982.4295</v>
      </c>
      <c r="G17" s="16">
        <f t="shared" si="0"/>
        <v>981768.39399999997</v>
      </c>
      <c r="H17" s="27">
        <f>RA!J21</f>
        <v>14.2373716754963</v>
      </c>
      <c r="I17" s="20">
        <f>VLOOKUP(B17,RMS!B:D,3,FALSE)</f>
        <v>1144750.56111924</v>
      </c>
      <c r="J17" s="21">
        <f>VLOOKUP(B17,RMS!B:E,4,FALSE)</f>
        <v>981768.39341015799</v>
      </c>
      <c r="K17" s="22">
        <f t="shared" si="1"/>
        <v>0.26238075993023813</v>
      </c>
      <c r="L17" s="22">
        <f t="shared" si="2"/>
        <v>5.8984197676181793E-4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VLOOKUP(C18,RA!B22:D49,3,0)</f>
        <v>2644464.3487999998</v>
      </c>
      <c r="F18" s="25">
        <f>VLOOKUP(C18,RA!B22:I53,8,0)</f>
        <v>346702.16560000001</v>
      </c>
      <c r="G18" s="16">
        <f t="shared" si="0"/>
        <v>2297762.1831999999</v>
      </c>
      <c r="H18" s="27">
        <f>RA!J22</f>
        <v>13.1104874133518</v>
      </c>
      <c r="I18" s="20">
        <f>VLOOKUP(B18,RMS!B:D,3,FALSE)</f>
        <v>2644467.2664000001</v>
      </c>
      <c r="J18" s="21">
        <f>VLOOKUP(B18,RMS!B:E,4,FALSE)</f>
        <v>2297762.1812</v>
      </c>
      <c r="K18" s="22">
        <f t="shared" si="1"/>
        <v>-2.9176000002771616</v>
      </c>
      <c r="L18" s="22">
        <f t="shared" si="2"/>
        <v>1.999999862164259E-3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VLOOKUP(C19,RA!B22:D50,3,0)</f>
        <v>2363548.7905000001</v>
      </c>
      <c r="F19" s="25">
        <f>VLOOKUP(C19,RA!B23:I54,8,0)</f>
        <v>284629.22979999997</v>
      </c>
      <c r="G19" s="16">
        <f t="shared" si="0"/>
        <v>2078919.5607000003</v>
      </c>
      <c r="H19" s="27">
        <f>RA!J23</f>
        <v>12.042452051086601</v>
      </c>
      <c r="I19" s="20">
        <f>VLOOKUP(B19,RMS!B:D,3,FALSE)</f>
        <v>2363550.3074880298</v>
      </c>
      <c r="J19" s="21">
        <f>VLOOKUP(B19,RMS!B:E,4,FALSE)</f>
        <v>2078919.6097683799</v>
      </c>
      <c r="K19" s="22">
        <f t="shared" si="1"/>
        <v>-1.5169880297034979</v>
      </c>
      <c r="L19" s="22">
        <f t="shared" si="2"/>
        <v>-4.9068379681557417E-2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VLOOKUP(C20,RA!B24:D51,3,0)</f>
        <v>681572.44709999999</v>
      </c>
      <c r="F20" s="25">
        <f>VLOOKUP(C20,RA!B24:I55,8,0)</f>
        <v>110295.12239999999</v>
      </c>
      <c r="G20" s="16">
        <f t="shared" si="0"/>
        <v>571277.3247</v>
      </c>
      <c r="H20" s="27">
        <f>RA!J24</f>
        <v>16.182450283794601</v>
      </c>
      <c r="I20" s="20">
        <f>VLOOKUP(B20,RMS!B:D,3,FALSE)</f>
        <v>681572.42148211901</v>
      </c>
      <c r="J20" s="21">
        <f>VLOOKUP(B20,RMS!B:E,4,FALSE)</f>
        <v>571277.30861045804</v>
      </c>
      <c r="K20" s="22">
        <f t="shared" si="1"/>
        <v>2.5617880979552865E-2</v>
      </c>
      <c r="L20" s="22">
        <f t="shared" si="2"/>
        <v>1.6089541953988373E-2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VLOOKUP(C21,RA!B24:D52,3,0)</f>
        <v>1180028.3931</v>
      </c>
      <c r="F21" s="25">
        <f>VLOOKUP(C21,RA!B25:I56,8,0)</f>
        <v>118499.00780000001</v>
      </c>
      <c r="G21" s="16">
        <f t="shared" si="0"/>
        <v>1061529.3853</v>
      </c>
      <c r="H21" s="27">
        <f>RA!J25</f>
        <v>10.0420471653819</v>
      </c>
      <c r="I21" s="20">
        <f>VLOOKUP(B21,RMS!B:D,3,FALSE)</f>
        <v>1180028.38514606</v>
      </c>
      <c r="J21" s="21">
        <f>VLOOKUP(B21,RMS!B:E,4,FALSE)</f>
        <v>1061529.3877503099</v>
      </c>
      <c r="K21" s="22">
        <f t="shared" si="1"/>
        <v>7.9539399594068527E-3</v>
      </c>
      <c r="L21" s="22">
        <f t="shared" si="2"/>
        <v>-2.4503099266439676E-3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VLOOKUP(C22,RA!B26:D53,3,0)</f>
        <v>1089786.3106</v>
      </c>
      <c r="F22" s="25">
        <f>VLOOKUP(C22,RA!B26:I57,8,0)</f>
        <v>220435.86679999999</v>
      </c>
      <c r="G22" s="16">
        <f t="shared" si="0"/>
        <v>869350.44380000001</v>
      </c>
      <c r="H22" s="27">
        <f>RA!J26</f>
        <v>20.227439513223</v>
      </c>
      <c r="I22" s="20">
        <f>VLOOKUP(B22,RMS!B:D,3,FALSE)</f>
        <v>1089786.25961388</v>
      </c>
      <c r="J22" s="21">
        <f>VLOOKUP(B22,RMS!B:E,4,FALSE)</f>
        <v>869350.46029473597</v>
      </c>
      <c r="K22" s="22">
        <f t="shared" si="1"/>
        <v>5.0986120011657476E-2</v>
      </c>
      <c r="L22" s="22">
        <f t="shared" si="2"/>
        <v>-1.6494735958985984E-2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VLOOKUP(C23,RA!B26:D54,3,0)</f>
        <v>310165.52669999999</v>
      </c>
      <c r="F23" s="25">
        <f>VLOOKUP(C23,RA!B27:I58,8,0)</f>
        <v>75288.046900000001</v>
      </c>
      <c r="G23" s="16">
        <f t="shared" si="0"/>
        <v>234877.47979999997</v>
      </c>
      <c r="H23" s="27">
        <f>RA!J27</f>
        <v>24.273505731286701</v>
      </c>
      <c r="I23" s="20">
        <f>VLOOKUP(B23,RMS!B:D,3,FALSE)</f>
        <v>310165.44723475497</v>
      </c>
      <c r="J23" s="21">
        <f>VLOOKUP(B23,RMS!B:E,4,FALSE)</f>
        <v>234877.48144222799</v>
      </c>
      <c r="K23" s="22">
        <f t="shared" si="1"/>
        <v>7.9465245013125241E-2</v>
      </c>
      <c r="L23" s="22">
        <f t="shared" si="2"/>
        <v>-1.6422280168626457E-3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VLOOKUP(C24,RA!B28:D55,3,0)</f>
        <v>1333081.6558000001</v>
      </c>
      <c r="F24" s="25">
        <f>VLOOKUP(C24,RA!B28:I59,8,0)</f>
        <v>127732.071</v>
      </c>
      <c r="G24" s="16">
        <f t="shared" si="0"/>
        <v>1205349.5848000001</v>
      </c>
      <c r="H24" s="27">
        <f>RA!J28</f>
        <v>9.5817139515993297</v>
      </c>
      <c r="I24" s="20">
        <f>VLOOKUP(B24,RMS!B:D,3,FALSE)</f>
        <v>1333081.6522238899</v>
      </c>
      <c r="J24" s="21">
        <f>VLOOKUP(B24,RMS!B:E,4,FALSE)</f>
        <v>1205349.57977699</v>
      </c>
      <c r="K24" s="22">
        <f t="shared" si="1"/>
        <v>3.5761101171374321E-3</v>
      </c>
      <c r="L24" s="22">
        <f t="shared" si="2"/>
        <v>5.0230100750923157E-3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VLOOKUP(C25,RA!B28:D56,3,0)</f>
        <v>1050329.6984000001</v>
      </c>
      <c r="F25" s="25">
        <f>VLOOKUP(C25,RA!B29:I60,8,0)</f>
        <v>232307.95989999999</v>
      </c>
      <c r="G25" s="16">
        <f t="shared" si="0"/>
        <v>818021.73850000009</v>
      </c>
      <c r="H25" s="27">
        <f>RA!J29</f>
        <v>22.117622709696001</v>
      </c>
      <c r="I25" s="20">
        <f>VLOOKUP(B25,RMS!B:D,3,FALSE)</f>
        <v>1050329.70692655</v>
      </c>
      <c r="J25" s="21">
        <f>VLOOKUP(B25,RMS!B:E,4,FALSE)</f>
        <v>818021.72676478198</v>
      </c>
      <c r="K25" s="22">
        <f t="shared" si="1"/>
        <v>-8.5265499074012041E-3</v>
      </c>
      <c r="L25" s="22">
        <f t="shared" si="2"/>
        <v>1.1735218111425638E-2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VLOOKUP(C26,RA!B30:D57,3,0)</f>
        <v>2297150.5773999998</v>
      </c>
      <c r="F26" s="25">
        <f>VLOOKUP(C26,RA!B30:I61,8,0)</f>
        <v>300279.38160000002</v>
      </c>
      <c r="G26" s="16">
        <f t="shared" si="0"/>
        <v>1996871.1957999999</v>
      </c>
      <c r="H26" s="27">
        <f>RA!J30</f>
        <v>13.0718196949835</v>
      </c>
      <c r="I26" s="20">
        <f>VLOOKUP(B26,RMS!B:D,3,FALSE)</f>
        <v>2297150.59358407</v>
      </c>
      <c r="J26" s="21">
        <f>VLOOKUP(B26,RMS!B:E,4,FALSE)</f>
        <v>1996871.1949694699</v>
      </c>
      <c r="K26" s="22">
        <f t="shared" si="1"/>
        <v>-1.6184070147573948E-2</v>
      </c>
      <c r="L26" s="22">
        <f t="shared" si="2"/>
        <v>8.305299561470747E-4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VLOOKUP(C27,RA!B30:D58,3,0)</f>
        <v>573798.08660000004</v>
      </c>
      <c r="F27" s="25">
        <f>VLOOKUP(C27,RA!B31:I62,8,0)</f>
        <v>31917.939600000002</v>
      </c>
      <c r="G27" s="16">
        <f t="shared" si="0"/>
        <v>541880.147</v>
      </c>
      <c r="H27" s="27">
        <f>RA!J31</f>
        <v>5.5625733764863998</v>
      </c>
      <c r="I27" s="20">
        <f>VLOOKUP(B27,RMS!B:D,3,FALSE)</f>
        <v>573798.08252035396</v>
      </c>
      <c r="J27" s="21">
        <f>VLOOKUP(B27,RMS!B:E,4,FALSE)</f>
        <v>541880.14626017702</v>
      </c>
      <c r="K27" s="22">
        <f t="shared" si="1"/>
        <v>4.0796460816636682E-3</v>
      </c>
      <c r="L27" s="22">
        <f t="shared" si="2"/>
        <v>7.3982297908514738E-4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VLOOKUP(C28,RA!B32:D59,3,0)</f>
        <v>195046.2311</v>
      </c>
      <c r="F28" s="25">
        <f>VLOOKUP(C28,RA!B32:I63,8,0)</f>
        <v>45889.257599999997</v>
      </c>
      <c r="G28" s="16">
        <f t="shared" si="0"/>
        <v>149156.97350000002</v>
      </c>
      <c r="H28" s="27">
        <f>RA!J32</f>
        <v>23.527374685067699</v>
      </c>
      <c r="I28" s="20">
        <f>VLOOKUP(B28,RMS!B:D,3,FALSE)</f>
        <v>195046.162526859</v>
      </c>
      <c r="J28" s="21">
        <f>VLOOKUP(B28,RMS!B:E,4,FALSE)</f>
        <v>149157.01641432301</v>
      </c>
      <c r="K28" s="22">
        <f t="shared" si="1"/>
        <v>6.8573141004890203E-2</v>
      </c>
      <c r="L28" s="22">
        <f t="shared" si="2"/>
        <v>-4.2914322984870523E-2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VLOOKUP(C29,RA!B32:D60,3,0)</f>
        <v>0.4274</v>
      </c>
      <c r="F29" s="25">
        <f>VLOOKUP(C29,RA!B33:I64,8,0)</f>
        <v>-4.7600000000000003E-2</v>
      </c>
      <c r="G29" s="16">
        <f t="shared" si="0"/>
        <v>0.47499999999999998</v>
      </c>
      <c r="H29" s="27">
        <f>RA!J33</f>
        <v>-11.137108095460899</v>
      </c>
      <c r="I29" s="20">
        <f>VLOOKUP(B29,RMS!B:D,3,FALSE)</f>
        <v>0.4274</v>
      </c>
      <c r="J29" s="21">
        <f>VLOOKUP(B29,RMS!B:E,4,FALSE)</f>
        <v>0.47499999999999998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VLOOKUP(C30,RA!B34:D62,3,0)</f>
        <v>339388.60989999998</v>
      </c>
      <c r="F30" s="25">
        <f>VLOOKUP(C30,RA!B34:I66,8,0)</f>
        <v>48855.687599999997</v>
      </c>
      <c r="G30" s="16">
        <f t="shared" si="0"/>
        <v>290532.92229999998</v>
      </c>
      <c r="H30" s="27" t="e">
        <f>RA!#REF!</f>
        <v>#REF!</v>
      </c>
      <c r="I30" s="20">
        <f>VLOOKUP(B30,RMS!B:D,3,FALSE)</f>
        <v>339388.60879999999</v>
      </c>
      <c r="J30" s="21">
        <f>VLOOKUP(B30,RMS!B:E,4,FALSE)</f>
        <v>290532.91609999997</v>
      </c>
      <c r="K30" s="22">
        <f t="shared" si="1"/>
        <v>1.0999999940395355E-3</v>
      </c>
      <c r="L30" s="22">
        <f t="shared" si="2"/>
        <v>6.2000000034458935E-3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VLOOKUP(C31,RA!B34:D63,3,0)</f>
        <v>0</v>
      </c>
      <c r="F31" s="25">
        <f>VLOOKUP(C31,RA!B34:I67,8,0)</f>
        <v>0</v>
      </c>
      <c r="G31" s="16">
        <f t="shared" si="0"/>
        <v>0</v>
      </c>
      <c r="H31" s="27" t="e">
        <f>RA!#REF!</f>
        <v>#REF!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VLOOKUP(C32,RA!B34:D64,3,0)</f>
        <v>0</v>
      </c>
      <c r="F32" s="25">
        <f>VLOOKUP(C32,RA!B34:I68,8,0)</f>
        <v>0</v>
      </c>
      <c r="G32" s="16">
        <f t="shared" si="0"/>
        <v>0</v>
      </c>
      <c r="H32" s="27">
        <f>RA!J34</f>
        <v>14.395205429668099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VLOOKUP(C33,RA!B35:D65,3,0)</f>
        <v>0</v>
      </c>
      <c r="F33" s="25">
        <f>VLOOKUP(C33,RA!B35:I69,8,0)</f>
        <v>0</v>
      </c>
      <c r="G33" s="16">
        <f t="shared" si="0"/>
        <v>0</v>
      </c>
      <c r="H33" s="27">
        <f>RA!J35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VLOOKUP(C34,RA!B8:D66,3,0)</f>
        <v>257571.36749999999</v>
      </c>
      <c r="F34" s="25">
        <f>VLOOKUP(C34,RA!B8:I70,8,0)</f>
        <v>13285.6651</v>
      </c>
      <c r="G34" s="16">
        <f t="shared" si="0"/>
        <v>244285.70239999998</v>
      </c>
      <c r="H34" s="27">
        <f>RA!J36</f>
        <v>0</v>
      </c>
      <c r="I34" s="20">
        <f>VLOOKUP(B34,RMS!B:D,3,FALSE)</f>
        <v>257571.36752905999</v>
      </c>
      <c r="J34" s="21">
        <f>VLOOKUP(B34,RMS!B:E,4,FALSE)</f>
        <v>244285.70247863201</v>
      </c>
      <c r="K34" s="22">
        <f t="shared" si="1"/>
        <v>-2.9060000088065863E-5</v>
      </c>
      <c r="L34" s="22">
        <f t="shared" si="2"/>
        <v>-7.8632030636072159E-5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VLOOKUP(C35,RA!B8:D67,3,0)</f>
        <v>798593.68920000002</v>
      </c>
      <c r="F35" s="25">
        <f>VLOOKUP(C35,RA!B8:I71,8,0)</f>
        <v>56926.966200000003</v>
      </c>
      <c r="G35" s="16">
        <f t="shared" si="0"/>
        <v>741666.723</v>
      </c>
      <c r="H35" s="27">
        <f>RA!J37</f>
        <v>0</v>
      </c>
      <c r="I35" s="20">
        <f>VLOOKUP(B35,RMS!B:D,3,FALSE)</f>
        <v>798593.67631111096</v>
      </c>
      <c r="J35" s="21">
        <f>VLOOKUP(B35,RMS!B:E,4,FALSE)</f>
        <v>741666.72382905998</v>
      </c>
      <c r="K35" s="22">
        <f t="shared" si="1"/>
        <v>1.2888889061287045E-2</v>
      </c>
      <c r="L35" s="22">
        <f t="shared" si="2"/>
        <v>-8.2905997987836599E-4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VLOOKUP(C36,RA!B9:D68,3,0)</f>
        <v>0</v>
      </c>
      <c r="F36" s="25">
        <f>VLOOKUP(C36,RA!B9:I72,8,0)</f>
        <v>0</v>
      </c>
      <c r="G36" s="16">
        <f t="shared" si="0"/>
        <v>0</v>
      </c>
      <c r="H36" s="27">
        <f>RA!J38</f>
        <v>5.1580520105752798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VLOOKUP(C37,RA!B10:D69,3,0)</f>
        <v>0</v>
      </c>
      <c r="F37" s="25">
        <f>VLOOKUP(C37,RA!B10:I73,8,0)</f>
        <v>0</v>
      </c>
      <c r="G37" s="16">
        <f t="shared" si="0"/>
        <v>0</v>
      </c>
      <c r="H37" s="27">
        <f>RA!J39</f>
        <v>7.1284017103900803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VLOOKUP(C38,RA!B8:D70,3,0)</f>
        <v>30383.9421</v>
      </c>
      <c r="F38" s="25">
        <f>VLOOKUP(C38,RA!B8:I74,8,0)</f>
        <v>3595.7330000000002</v>
      </c>
      <c r="G38" s="16">
        <f t="shared" si="0"/>
        <v>26788.2091</v>
      </c>
      <c r="H38" s="27">
        <f>RA!J40</f>
        <v>0</v>
      </c>
      <c r="I38" s="20">
        <f>VLOOKUP(B38,RMS!B:D,3,FALSE)</f>
        <v>30383.942213145801</v>
      </c>
      <c r="J38" s="21">
        <f>VLOOKUP(B38,RMS!B:E,4,FALSE)</f>
        <v>26788.208683155601</v>
      </c>
      <c r="K38" s="22">
        <f t="shared" si="1"/>
        <v>-1.1314580115140416E-4</v>
      </c>
      <c r="L38" s="22">
        <f t="shared" si="2"/>
        <v>4.168443992966786E-4</v>
      </c>
      <c r="M38" s="34"/>
    </row>
  </sheetData>
  <mergeCells count="38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5" t="s">
        <v>46</v>
      </c>
      <c r="W1" s="43"/>
    </row>
    <row r="2" spans="1:23" ht="12.75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5"/>
      <c r="W2" s="43"/>
    </row>
    <row r="3" spans="1:23" ht="23.25" thickBot="1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6" t="s">
        <v>47</v>
      </c>
      <c r="W3" s="43"/>
    </row>
    <row r="4" spans="1:23" ht="14.25" thickTop="1" thickBot="1" x14ac:dyDescent="0.25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4"/>
      <c r="W4" s="43"/>
    </row>
    <row r="5" spans="1:23" ht="14.2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3.5" thickBot="1" x14ac:dyDescent="0.25">
      <c r="A6" s="62" t="s">
        <v>3</v>
      </c>
      <c r="B6" s="44" t="s">
        <v>4</v>
      </c>
      <c r="C6" s="45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3.5" thickBot="1" x14ac:dyDescent="0.25">
      <c r="A7" s="46" t="s">
        <v>5</v>
      </c>
      <c r="B7" s="47"/>
      <c r="C7" s="48"/>
      <c r="D7" s="64">
        <v>38935684.900600001</v>
      </c>
      <c r="E7" s="64">
        <v>49747554</v>
      </c>
      <c r="F7" s="65">
        <v>78.266531256190007</v>
      </c>
      <c r="G7" s="64">
        <v>14102681.519099999</v>
      </c>
      <c r="H7" s="65">
        <v>176.087103348873</v>
      </c>
      <c r="I7" s="64">
        <v>4523904.6048999997</v>
      </c>
      <c r="J7" s="65">
        <v>11.618916211308999</v>
      </c>
      <c r="K7" s="64">
        <v>1715988.4742999999</v>
      </c>
      <c r="L7" s="65">
        <v>12.167816964284</v>
      </c>
      <c r="M7" s="65">
        <v>1.63632575198119</v>
      </c>
      <c r="N7" s="64">
        <v>740621163.16890001</v>
      </c>
      <c r="O7" s="64">
        <v>1406630606.1839001</v>
      </c>
      <c r="P7" s="64">
        <v>1235057</v>
      </c>
      <c r="Q7" s="64">
        <v>2233227</v>
      </c>
      <c r="R7" s="65">
        <v>-44.696307182386697</v>
      </c>
      <c r="S7" s="64">
        <v>31.525415345688501</v>
      </c>
      <c r="T7" s="64">
        <v>37.744027048078898</v>
      </c>
      <c r="U7" s="66">
        <v>-19.725709032540301</v>
      </c>
      <c r="V7" s="54"/>
      <c r="W7" s="54"/>
    </row>
    <row r="8" spans="1:23" ht="13.5" thickBot="1" x14ac:dyDescent="0.25">
      <c r="A8" s="49">
        <v>42053</v>
      </c>
      <c r="B8" s="52" t="s">
        <v>6</v>
      </c>
      <c r="C8" s="53"/>
      <c r="D8" s="67">
        <v>1634920.1184</v>
      </c>
      <c r="E8" s="67">
        <v>2643970</v>
      </c>
      <c r="F8" s="68">
        <v>61.835804430458701</v>
      </c>
      <c r="G8" s="67">
        <v>665910.44579999999</v>
      </c>
      <c r="H8" s="68">
        <v>145.516514827436</v>
      </c>
      <c r="I8" s="67">
        <v>374320.38219999999</v>
      </c>
      <c r="J8" s="68">
        <v>22.895331581479699</v>
      </c>
      <c r="K8" s="67">
        <v>56460.784099999997</v>
      </c>
      <c r="L8" s="68">
        <v>8.47873530984638</v>
      </c>
      <c r="M8" s="68">
        <v>5.6297411232728498</v>
      </c>
      <c r="N8" s="67">
        <v>32936585.912700001</v>
      </c>
      <c r="O8" s="67">
        <v>59949841.561999999</v>
      </c>
      <c r="P8" s="67">
        <v>50429</v>
      </c>
      <c r="Q8" s="67">
        <v>95400</v>
      </c>
      <c r="R8" s="68">
        <v>-47.139412997903598</v>
      </c>
      <c r="S8" s="67">
        <v>32.420236736798302</v>
      </c>
      <c r="T8" s="67">
        <v>43.228953058700199</v>
      </c>
      <c r="U8" s="69">
        <v>-33.339412076635497</v>
      </c>
      <c r="V8" s="54"/>
      <c r="W8" s="54"/>
    </row>
    <row r="9" spans="1:23" ht="12" customHeight="1" thickBot="1" x14ac:dyDescent="0.25">
      <c r="A9" s="50"/>
      <c r="B9" s="52" t="s">
        <v>7</v>
      </c>
      <c r="C9" s="53"/>
      <c r="D9" s="67">
        <v>215699.15539999999</v>
      </c>
      <c r="E9" s="67">
        <v>375362</v>
      </c>
      <c r="F9" s="68">
        <v>57.464302566589097</v>
      </c>
      <c r="G9" s="67">
        <v>122465.6578</v>
      </c>
      <c r="H9" s="68">
        <v>76.130320348469198</v>
      </c>
      <c r="I9" s="67">
        <v>2274.3604</v>
      </c>
      <c r="J9" s="68">
        <v>1.0544132153796999</v>
      </c>
      <c r="K9" s="67">
        <v>26152.4388</v>
      </c>
      <c r="L9" s="68">
        <v>21.354916365786298</v>
      </c>
      <c r="M9" s="68">
        <v>-0.91303448151076505</v>
      </c>
      <c r="N9" s="67">
        <v>3924903.7115000002</v>
      </c>
      <c r="O9" s="67">
        <v>7535916.1529000001</v>
      </c>
      <c r="P9" s="67">
        <v>14660</v>
      </c>
      <c r="Q9" s="67">
        <v>24087</v>
      </c>
      <c r="R9" s="68">
        <v>-39.137293976003697</v>
      </c>
      <c r="S9" s="67">
        <v>14.713448526603001</v>
      </c>
      <c r="T9" s="67">
        <v>20.932599937725701</v>
      </c>
      <c r="U9" s="69">
        <v>-42.268482469477199</v>
      </c>
      <c r="V9" s="54"/>
      <c r="W9" s="54"/>
    </row>
    <row r="10" spans="1:23" ht="13.5" thickBot="1" x14ac:dyDescent="0.25">
      <c r="A10" s="50"/>
      <c r="B10" s="52" t="s">
        <v>8</v>
      </c>
      <c r="C10" s="53"/>
      <c r="D10" s="67">
        <v>584709.82539999997</v>
      </c>
      <c r="E10" s="67">
        <v>671853</v>
      </c>
      <c r="F10" s="68">
        <v>87.029428371980202</v>
      </c>
      <c r="G10" s="67">
        <v>112153.4782</v>
      </c>
      <c r="H10" s="68">
        <v>421.347919640356</v>
      </c>
      <c r="I10" s="67">
        <v>90013.674799999993</v>
      </c>
      <c r="J10" s="68">
        <v>15.394589057644399</v>
      </c>
      <c r="K10" s="67">
        <v>29310.215199999999</v>
      </c>
      <c r="L10" s="68">
        <v>26.134022475639998</v>
      </c>
      <c r="M10" s="68">
        <v>2.0710683693649599</v>
      </c>
      <c r="N10" s="67">
        <v>8363483.8042000001</v>
      </c>
      <c r="O10" s="67">
        <v>13742058.112299999</v>
      </c>
      <c r="P10" s="67">
        <v>133341</v>
      </c>
      <c r="Q10" s="67">
        <v>243434</v>
      </c>
      <c r="R10" s="68">
        <v>-45.224989114092502</v>
      </c>
      <c r="S10" s="67">
        <v>4.3850715488859402</v>
      </c>
      <c r="T10" s="67">
        <v>4.2311581295135401</v>
      </c>
      <c r="U10" s="69">
        <v>3.5099408905083398</v>
      </c>
      <c r="V10" s="54"/>
      <c r="W10" s="54"/>
    </row>
    <row r="11" spans="1:23" ht="13.5" thickBot="1" x14ac:dyDescent="0.25">
      <c r="A11" s="50"/>
      <c r="B11" s="52" t="s">
        <v>9</v>
      </c>
      <c r="C11" s="53"/>
      <c r="D11" s="67">
        <v>115706.2303</v>
      </c>
      <c r="E11" s="67">
        <v>290498</v>
      </c>
      <c r="F11" s="68">
        <v>39.8303018609422</v>
      </c>
      <c r="G11" s="67">
        <v>109270.08869999999</v>
      </c>
      <c r="H11" s="68">
        <v>5.8901220604573403</v>
      </c>
      <c r="I11" s="67">
        <v>26938.0615</v>
      </c>
      <c r="J11" s="68">
        <v>23.281426963920399</v>
      </c>
      <c r="K11" s="67">
        <v>18532.9287</v>
      </c>
      <c r="L11" s="68">
        <v>16.960660433691</v>
      </c>
      <c r="M11" s="68">
        <v>0.45352426138670698</v>
      </c>
      <c r="N11" s="67">
        <v>2165002.7097999998</v>
      </c>
      <c r="O11" s="67">
        <v>4550889.8790999996</v>
      </c>
      <c r="P11" s="67">
        <v>4952</v>
      </c>
      <c r="Q11" s="67">
        <v>7979</v>
      </c>
      <c r="R11" s="68">
        <v>-37.937084847725302</v>
      </c>
      <c r="S11" s="67">
        <v>23.3655553917609</v>
      </c>
      <c r="T11" s="67">
        <v>23.326756987091098</v>
      </c>
      <c r="U11" s="69">
        <v>0.16604957177038401</v>
      </c>
      <c r="V11" s="54"/>
      <c r="W11" s="54"/>
    </row>
    <row r="12" spans="1:23" ht="13.5" thickBot="1" x14ac:dyDescent="0.25">
      <c r="A12" s="50"/>
      <c r="B12" s="52" t="s">
        <v>10</v>
      </c>
      <c r="C12" s="53"/>
      <c r="D12" s="67">
        <v>128654.3668</v>
      </c>
      <c r="E12" s="67">
        <v>210616</v>
      </c>
      <c r="F12" s="68">
        <v>61.084802104303598</v>
      </c>
      <c r="G12" s="67">
        <v>295141.7328</v>
      </c>
      <c r="H12" s="68">
        <v>-56.409293399662502</v>
      </c>
      <c r="I12" s="67">
        <v>19916.907800000001</v>
      </c>
      <c r="J12" s="68">
        <v>15.480941918560699</v>
      </c>
      <c r="K12" s="67">
        <v>36161.554199999999</v>
      </c>
      <c r="L12" s="68">
        <v>12.252267362170899</v>
      </c>
      <c r="M12" s="68">
        <v>-0.44922423162885</v>
      </c>
      <c r="N12" s="67">
        <v>7332502.0713999998</v>
      </c>
      <c r="O12" s="67">
        <v>18776272.511100002</v>
      </c>
      <c r="P12" s="67">
        <v>1162</v>
      </c>
      <c r="Q12" s="67">
        <v>2668</v>
      </c>
      <c r="R12" s="68">
        <v>-56.446776611694197</v>
      </c>
      <c r="S12" s="67">
        <v>110.71804371772799</v>
      </c>
      <c r="T12" s="67">
        <v>137.82214797601199</v>
      </c>
      <c r="U12" s="69">
        <v>-24.4802954858785</v>
      </c>
      <c r="V12" s="54"/>
      <c r="W12" s="54"/>
    </row>
    <row r="13" spans="1:23" ht="13.5" thickBot="1" x14ac:dyDescent="0.25">
      <c r="A13" s="50"/>
      <c r="B13" s="52" t="s">
        <v>11</v>
      </c>
      <c r="C13" s="53"/>
      <c r="D13" s="67">
        <v>528725.03639999998</v>
      </c>
      <c r="E13" s="67">
        <v>654370</v>
      </c>
      <c r="F13" s="68">
        <v>80.799094762901703</v>
      </c>
      <c r="G13" s="67">
        <v>415547.93979999999</v>
      </c>
      <c r="H13" s="68">
        <v>27.235629336646699</v>
      </c>
      <c r="I13" s="67">
        <v>96412.747499999998</v>
      </c>
      <c r="J13" s="68">
        <v>18.234950278968899</v>
      </c>
      <c r="K13" s="67">
        <v>66635.558600000004</v>
      </c>
      <c r="L13" s="68">
        <v>16.035588729442701</v>
      </c>
      <c r="M13" s="68">
        <v>0.446866350723441</v>
      </c>
      <c r="N13" s="67">
        <v>10375936.3925</v>
      </c>
      <c r="O13" s="67">
        <v>22170926.784400001</v>
      </c>
      <c r="P13" s="67">
        <v>16376</v>
      </c>
      <c r="Q13" s="67">
        <v>29750</v>
      </c>
      <c r="R13" s="68">
        <v>-44.9546218487395</v>
      </c>
      <c r="S13" s="67">
        <v>32.286580141670697</v>
      </c>
      <c r="T13" s="67">
        <v>33.890709297478999</v>
      </c>
      <c r="U13" s="69">
        <v>-4.9684083875389398</v>
      </c>
      <c r="V13" s="54"/>
      <c r="W13" s="54"/>
    </row>
    <row r="14" spans="1:23" ht="13.5" thickBot="1" x14ac:dyDescent="0.25">
      <c r="A14" s="50"/>
      <c r="B14" s="52" t="s">
        <v>12</v>
      </c>
      <c r="C14" s="53"/>
      <c r="D14" s="67">
        <v>297268.36959999998</v>
      </c>
      <c r="E14" s="67">
        <v>213223</v>
      </c>
      <c r="F14" s="68">
        <v>139.41665280012</v>
      </c>
      <c r="G14" s="67">
        <v>161993.10810000001</v>
      </c>
      <c r="H14" s="68">
        <v>83.506800435295801</v>
      </c>
      <c r="I14" s="67">
        <v>55938.768600000003</v>
      </c>
      <c r="J14" s="68">
        <v>18.817598614770301</v>
      </c>
      <c r="K14" s="67">
        <v>14043.8735</v>
      </c>
      <c r="L14" s="68">
        <v>8.6694265359305103</v>
      </c>
      <c r="M14" s="68">
        <v>2.9831438669680401</v>
      </c>
      <c r="N14" s="67">
        <v>6599247.7070000004</v>
      </c>
      <c r="O14" s="67">
        <v>13158416.7278</v>
      </c>
      <c r="P14" s="67">
        <v>3955</v>
      </c>
      <c r="Q14" s="67">
        <v>6024</v>
      </c>
      <c r="R14" s="68">
        <v>-34.345949535192602</v>
      </c>
      <c r="S14" s="67">
        <v>75.162672465233896</v>
      </c>
      <c r="T14" s="67">
        <v>165.08126593625499</v>
      </c>
      <c r="U14" s="69">
        <v>-119.63198023941</v>
      </c>
      <c r="V14" s="54"/>
      <c r="W14" s="54"/>
    </row>
    <row r="15" spans="1:23" ht="13.5" thickBot="1" x14ac:dyDescent="0.25">
      <c r="A15" s="50"/>
      <c r="B15" s="52" t="s">
        <v>13</v>
      </c>
      <c r="C15" s="53"/>
      <c r="D15" s="67">
        <v>175719.87650000001</v>
      </c>
      <c r="E15" s="67">
        <v>242432</v>
      </c>
      <c r="F15" s="68">
        <v>72.482129628101902</v>
      </c>
      <c r="G15" s="67">
        <v>167189.46179999999</v>
      </c>
      <c r="H15" s="68">
        <v>5.1022442492245403</v>
      </c>
      <c r="I15" s="67">
        <v>12657.1849</v>
      </c>
      <c r="J15" s="68">
        <v>7.2030467765551798</v>
      </c>
      <c r="K15" s="67">
        <v>2159.8742999999999</v>
      </c>
      <c r="L15" s="68">
        <v>1.2918722727774199</v>
      </c>
      <c r="M15" s="68">
        <v>4.86014885218089</v>
      </c>
      <c r="N15" s="67">
        <v>4725144.5619000001</v>
      </c>
      <c r="O15" s="67">
        <v>9984670.0924999993</v>
      </c>
      <c r="P15" s="67">
        <v>5553</v>
      </c>
      <c r="Q15" s="67">
        <v>11208</v>
      </c>
      <c r="R15" s="68">
        <v>-50.4550321199143</v>
      </c>
      <c r="S15" s="67">
        <v>31.644134071673001</v>
      </c>
      <c r="T15" s="67">
        <v>36.083527043183402</v>
      </c>
      <c r="U15" s="69">
        <v>-14.0291181975635</v>
      </c>
      <c r="V15" s="54"/>
      <c r="W15" s="54"/>
    </row>
    <row r="16" spans="1:23" ht="13.5" thickBot="1" x14ac:dyDescent="0.25">
      <c r="A16" s="50"/>
      <c r="B16" s="52" t="s">
        <v>14</v>
      </c>
      <c r="C16" s="53"/>
      <c r="D16" s="67">
        <v>3449673.2683999999</v>
      </c>
      <c r="E16" s="67">
        <v>3688408</v>
      </c>
      <c r="F16" s="68">
        <v>93.527431574814898</v>
      </c>
      <c r="G16" s="67">
        <v>467078.00530000002</v>
      </c>
      <c r="H16" s="68">
        <v>638.56469995505495</v>
      </c>
      <c r="I16" s="67">
        <v>110287.28230000001</v>
      </c>
      <c r="J16" s="68">
        <v>3.1970355949435301</v>
      </c>
      <c r="K16" s="67">
        <v>39074.615100000003</v>
      </c>
      <c r="L16" s="68">
        <v>8.3657578941022308</v>
      </c>
      <c r="M16" s="68">
        <v>1.8224790447136101</v>
      </c>
      <c r="N16" s="67">
        <v>41053356.238200001</v>
      </c>
      <c r="O16" s="67">
        <v>67233990.975299999</v>
      </c>
      <c r="P16" s="67">
        <v>109161</v>
      </c>
      <c r="Q16" s="67">
        <v>179962</v>
      </c>
      <c r="R16" s="68">
        <v>-39.342194463275597</v>
      </c>
      <c r="S16" s="67">
        <v>31.601700867525999</v>
      </c>
      <c r="T16" s="67">
        <v>32.5338712956069</v>
      </c>
      <c r="U16" s="69">
        <v>-2.9497476480413201</v>
      </c>
      <c r="V16" s="54"/>
      <c r="W16" s="54"/>
    </row>
    <row r="17" spans="1:21" ht="12" thickBot="1" x14ac:dyDescent="0.2">
      <c r="A17" s="50"/>
      <c r="B17" s="52" t="s">
        <v>15</v>
      </c>
      <c r="C17" s="53"/>
      <c r="D17" s="67">
        <v>5293200.7171</v>
      </c>
      <c r="E17" s="67">
        <v>6361706</v>
      </c>
      <c r="F17" s="68">
        <v>83.204107783352498</v>
      </c>
      <c r="G17" s="67">
        <v>862124.6568</v>
      </c>
      <c r="H17" s="68">
        <v>513.97161945780499</v>
      </c>
      <c r="I17" s="67">
        <v>542839.98360000004</v>
      </c>
      <c r="J17" s="68">
        <v>10.255420351741501</v>
      </c>
      <c r="K17" s="67">
        <v>29005.6165</v>
      </c>
      <c r="L17" s="68">
        <v>3.3644341652008798</v>
      </c>
      <c r="M17" s="68">
        <v>17.7149955457765</v>
      </c>
      <c r="N17" s="67">
        <v>61640023.9868</v>
      </c>
      <c r="O17" s="67">
        <v>89444746.559499994</v>
      </c>
      <c r="P17" s="67">
        <v>45168</v>
      </c>
      <c r="Q17" s="67">
        <v>64149</v>
      </c>
      <c r="R17" s="68">
        <v>-29.5889257821634</v>
      </c>
      <c r="S17" s="67">
        <v>117.18917634387201</v>
      </c>
      <c r="T17" s="67">
        <v>168.44128990943</v>
      </c>
      <c r="U17" s="69">
        <v>-43.734511295793403</v>
      </c>
    </row>
    <row r="18" spans="1:21" ht="12" thickBot="1" x14ac:dyDescent="0.2">
      <c r="A18" s="50"/>
      <c r="B18" s="52" t="s">
        <v>16</v>
      </c>
      <c r="C18" s="53"/>
      <c r="D18" s="67">
        <v>6352290.9193000002</v>
      </c>
      <c r="E18" s="67">
        <v>8889332</v>
      </c>
      <c r="F18" s="68">
        <v>71.459710575552805</v>
      </c>
      <c r="G18" s="67">
        <v>1498089.9837</v>
      </c>
      <c r="H18" s="68">
        <v>324.02599232464303</v>
      </c>
      <c r="I18" s="67">
        <v>697657.08929999999</v>
      </c>
      <c r="J18" s="68">
        <v>10.982763512614399</v>
      </c>
      <c r="K18" s="67">
        <v>225336.3817</v>
      </c>
      <c r="L18" s="68">
        <v>15.041578553476601</v>
      </c>
      <c r="M18" s="68">
        <v>2.0960694586319399</v>
      </c>
      <c r="N18" s="67">
        <v>141684828.57659999</v>
      </c>
      <c r="O18" s="67">
        <v>215566210.2956</v>
      </c>
      <c r="P18" s="67">
        <v>126629</v>
      </c>
      <c r="Q18" s="67">
        <v>247262</v>
      </c>
      <c r="R18" s="68">
        <v>-48.787520929216797</v>
      </c>
      <c r="S18" s="67">
        <v>50.164582515063699</v>
      </c>
      <c r="T18" s="67">
        <v>64.641790726840298</v>
      </c>
      <c r="U18" s="69">
        <v>-28.859421300734098</v>
      </c>
    </row>
    <row r="19" spans="1:21" ht="12" thickBot="1" x14ac:dyDescent="0.2">
      <c r="A19" s="50"/>
      <c r="B19" s="52" t="s">
        <v>17</v>
      </c>
      <c r="C19" s="53"/>
      <c r="D19" s="67">
        <v>2232256.1690000002</v>
      </c>
      <c r="E19" s="67">
        <v>2676715</v>
      </c>
      <c r="F19" s="68">
        <v>83.395362188353999</v>
      </c>
      <c r="G19" s="67">
        <v>578956.79370000004</v>
      </c>
      <c r="H19" s="68">
        <v>285.56524308732702</v>
      </c>
      <c r="I19" s="67">
        <v>170490.09109999999</v>
      </c>
      <c r="J19" s="68">
        <v>7.6375683699588901</v>
      </c>
      <c r="K19" s="67">
        <v>71811.646599999993</v>
      </c>
      <c r="L19" s="68">
        <v>12.4036279358717</v>
      </c>
      <c r="M19" s="68">
        <v>1.3741286987840799</v>
      </c>
      <c r="N19" s="67">
        <v>25110938.8497</v>
      </c>
      <c r="O19" s="67">
        <v>49847728.198700003</v>
      </c>
      <c r="P19" s="67">
        <v>25692</v>
      </c>
      <c r="Q19" s="67">
        <v>40874</v>
      </c>
      <c r="R19" s="68">
        <v>-37.143416352693698</v>
      </c>
      <c r="S19" s="67">
        <v>86.885262688774702</v>
      </c>
      <c r="T19" s="67">
        <v>76.443114207075396</v>
      </c>
      <c r="U19" s="69">
        <v>12.018319515362901</v>
      </c>
    </row>
    <row r="20" spans="1:21" ht="12" thickBot="1" x14ac:dyDescent="0.2">
      <c r="A20" s="50"/>
      <c r="B20" s="52" t="s">
        <v>18</v>
      </c>
      <c r="C20" s="53"/>
      <c r="D20" s="67">
        <v>1637199.9223</v>
      </c>
      <c r="E20" s="67">
        <v>2380027</v>
      </c>
      <c r="F20" s="68">
        <v>68.789132320767806</v>
      </c>
      <c r="G20" s="67">
        <v>587966.97270000004</v>
      </c>
      <c r="H20" s="68">
        <v>178.45100121556499</v>
      </c>
      <c r="I20" s="67">
        <v>144535.58809999999</v>
      </c>
      <c r="J20" s="68">
        <v>8.8282186024630995</v>
      </c>
      <c r="K20" s="67">
        <v>63150.641900000002</v>
      </c>
      <c r="L20" s="68">
        <v>10.7405083673333</v>
      </c>
      <c r="M20" s="68">
        <v>1.2887429763402001</v>
      </c>
      <c r="N20" s="67">
        <v>41822568.575000003</v>
      </c>
      <c r="O20" s="67">
        <v>85055520.5317</v>
      </c>
      <c r="P20" s="67">
        <v>58578</v>
      </c>
      <c r="Q20" s="67">
        <v>108254</v>
      </c>
      <c r="R20" s="68">
        <v>-45.8883736397731</v>
      </c>
      <c r="S20" s="67">
        <v>27.949058047389801</v>
      </c>
      <c r="T20" s="67">
        <v>36.932761490568502</v>
      </c>
      <c r="U20" s="69">
        <v>-32.143134941958003</v>
      </c>
    </row>
    <row r="21" spans="1:21" ht="12" thickBot="1" x14ac:dyDescent="0.2">
      <c r="A21" s="50"/>
      <c r="B21" s="52" t="s">
        <v>19</v>
      </c>
      <c r="C21" s="53"/>
      <c r="D21" s="67">
        <v>1144750.8234999999</v>
      </c>
      <c r="E21" s="67">
        <v>1391098</v>
      </c>
      <c r="F21" s="68">
        <v>82.291170248249898</v>
      </c>
      <c r="G21" s="67">
        <v>371357.64630000002</v>
      </c>
      <c r="H21" s="68">
        <v>208.261007927441</v>
      </c>
      <c r="I21" s="67">
        <v>162982.4295</v>
      </c>
      <c r="J21" s="68">
        <v>14.2373716754963</v>
      </c>
      <c r="K21" s="67">
        <v>42945.189700000003</v>
      </c>
      <c r="L21" s="68">
        <v>11.5643747012838</v>
      </c>
      <c r="M21" s="68">
        <v>2.7951265470833402</v>
      </c>
      <c r="N21" s="67">
        <v>17515465.685800001</v>
      </c>
      <c r="O21" s="67">
        <v>31052861.176100001</v>
      </c>
      <c r="P21" s="67">
        <v>34437</v>
      </c>
      <c r="Q21" s="67">
        <v>67241</v>
      </c>
      <c r="R21" s="68">
        <v>-48.785711098883098</v>
      </c>
      <c r="S21" s="67">
        <v>33.241885864041599</v>
      </c>
      <c r="T21" s="67">
        <v>33.399861403012999</v>
      </c>
      <c r="U21" s="69">
        <v>-0.475230375369111</v>
      </c>
    </row>
    <row r="22" spans="1:21" ht="12" thickBot="1" x14ac:dyDescent="0.2">
      <c r="A22" s="50"/>
      <c r="B22" s="52" t="s">
        <v>20</v>
      </c>
      <c r="C22" s="53"/>
      <c r="D22" s="67">
        <v>2644464.3487999998</v>
      </c>
      <c r="E22" s="67">
        <v>3289174</v>
      </c>
      <c r="F22" s="68">
        <v>80.399040877740106</v>
      </c>
      <c r="G22" s="67">
        <v>952775.37459999998</v>
      </c>
      <c r="H22" s="68">
        <v>177.553809565053</v>
      </c>
      <c r="I22" s="67">
        <v>346702.16560000001</v>
      </c>
      <c r="J22" s="68">
        <v>13.1104874133518</v>
      </c>
      <c r="K22" s="67">
        <v>125532.65579999999</v>
      </c>
      <c r="L22" s="68">
        <v>13.175472325016999</v>
      </c>
      <c r="M22" s="68">
        <v>1.76184840821316</v>
      </c>
      <c r="N22" s="67">
        <v>43544356.849600002</v>
      </c>
      <c r="O22" s="67">
        <v>81249926.551400006</v>
      </c>
      <c r="P22" s="67">
        <v>105072</v>
      </c>
      <c r="Q22" s="67">
        <v>185719</v>
      </c>
      <c r="R22" s="68">
        <v>-43.424205385555602</v>
      </c>
      <c r="S22" s="67">
        <v>25.1681166133699</v>
      </c>
      <c r="T22" s="67">
        <v>27.4470692067048</v>
      </c>
      <c r="U22" s="69">
        <v>-9.0549190801358694</v>
      </c>
    </row>
    <row r="23" spans="1:21" ht="12" thickBot="1" x14ac:dyDescent="0.2">
      <c r="A23" s="50"/>
      <c r="B23" s="52" t="s">
        <v>21</v>
      </c>
      <c r="C23" s="53"/>
      <c r="D23" s="67">
        <v>2363548.7905000001</v>
      </c>
      <c r="E23" s="67">
        <v>3386761</v>
      </c>
      <c r="F23" s="68">
        <v>69.787882596380399</v>
      </c>
      <c r="G23" s="67">
        <v>2081230.3104999999</v>
      </c>
      <c r="H23" s="68">
        <v>13.564980222307801</v>
      </c>
      <c r="I23" s="67">
        <v>284629.22979999997</v>
      </c>
      <c r="J23" s="68">
        <v>12.042452051086601</v>
      </c>
      <c r="K23" s="67">
        <v>211067.32310000001</v>
      </c>
      <c r="L23" s="68">
        <v>10.1414688242404</v>
      </c>
      <c r="M23" s="68">
        <v>0.348523426646898</v>
      </c>
      <c r="N23" s="67">
        <v>74846529.471200004</v>
      </c>
      <c r="O23" s="67">
        <v>168460287.94780001</v>
      </c>
      <c r="P23" s="67">
        <v>79024</v>
      </c>
      <c r="Q23" s="67">
        <v>161593</v>
      </c>
      <c r="R23" s="68">
        <v>-51.096891573273602</v>
      </c>
      <c r="S23" s="67">
        <v>29.909252764982799</v>
      </c>
      <c r="T23" s="67">
        <v>34.444746005086898</v>
      </c>
      <c r="U23" s="69">
        <v>-15.164181050401</v>
      </c>
    </row>
    <row r="24" spans="1:21" ht="12" thickBot="1" x14ac:dyDescent="0.2">
      <c r="A24" s="50"/>
      <c r="B24" s="52" t="s">
        <v>22</v>
      </c>
      <c r="C24" s="53"/>
      <c r="D24" s="67">
        <v>681572.44709999999</v>
      </c>
      <c r="E24" s="67">
        <v>896167</v>
      </c>
      <c r="F24" s="68">
        <v>76.054178194466004</v>
      </c>
      <c r="G24" s="67">
        <v>233739.64019999999</v>
      </c>
      <c r="H24" s="68">
        <v>191.59471902874901</v>
      </c>
      <c r="I24" s="67">
        <v>110295.12239999999</v>
      </c>
      <c r="J24" s="68">
        <v>16.182450283794601</v>
      </c>
      <c r="K24" s="67">
        <v>42746.144800000002</v>
      </c>
      <c r="L24" s="68">
        <v>18.287931291168299</v>
      </c>
      <c r="M24" s="68">
        <v>1.5802355491014899</v>
      </c>
      <c r="N24" s="67">
        <v>11995369.793</v>
      </c>
      <c r="O24" s="67">
        <v>21569467.0447</v>
      </c>
      <c r="P24" s="67">
        <v>32331</v>
      </c>
      <c r="Q24" s="67">
        <v>62108</v>
      </c>
      <c r="R24" s="68">
        <v>-47.943904166934999</v>
      </c>
      <c r="S24" s="67">
        <v>21.081081534749899</v>
      </c>
      <c r="T24" s="67">
        <v>24.254769564307299</v>
      </c>
      <c r="U24" s="69">
        <v>-15.0546736623826</v>
      </c>
    </row>
    <row r="25" spans="1:21" ht="12" thickBot="1" x14ac:dyDescent="0.2">
      <c r="A25" s="50"/>
      <c r="B25" s="52" t="s">
        <v>23</v>
      </c>
      <c r="C25" s="53"/>
      <c r="D25" s="67">
        <v>1180028.3931</v>
      </c>
      <c r="E25" s="67">
        <v>1315338</v>
      </c>
      <c r="F25" s="68">
        <v>89.712940179634401</v>
      </c>
      <c r="G25" s="67">
        <v>250894.23740000001</v>
      </c>
      <c r="H25" s="68">
        <v>370.32901406128502</v>
      </c>
      <c r="I25" s="67">
        <v>118499.00780000001</v>
      </c>
      <c r="J25" s="68">
        <v>10.0420471653819</v>
      </c>
      <c r="K25" s="67">
        <v>19128.3897</v>
      </c>
      <c r="L25" s="68">
        <v>7.6240849125217904</v>
      </c>
      <c r="M25" s="68">
        <v>5.1949285673534797</v>
      </c>
      <c r="N25" s="67">
        <v>13365832.3301</v>
      </c>
      <c r="O25" s="67">
        <v>29079642.781800002</v>
      </c>
      <c r="P25" s="67">
        <v>45395</v>
      </c>
      <c r="Q25" s="67">
        <v>64199</v>
      </c>
      <c r="R25" s="68">
        <v>-29.290175859437099</v>
      </c>
      <c r="S25" s="67">
        <v>25.994677675955501</v>
      </c>
      <c r="T25" s="67">
        <v>27.582842654869999</v>
      </c>
      <c r="U25" s="69">
        <v>-6.1095775016419402</v>
      </c>
    </row>
    <row r="26" spans="1:21" ht="12" thickBot="1" x14ac:dyDescent="0.2">
      <c r="A26" s="50"/>
      <c r="B26" s="52" t="s">
        <v>24</v>
      </c>
      <c r="C26" s="53"/>
      <c r="D26" s="67">
        <v>1089786.3106</v>
      </c>
      <c r="E26" s="67">
        <v>1258174</v>
      </c>
      <c r="F26" s="68">
        <v>86.616502216704504</v>
      </c>
      <c r="G26" s="67">
        <v>392128.68190000003</v>
      </c>
      <c r="H26" s="68">
        <v>177.915480530423</v>
      </c>
      <c r="I26" s="67">
        <v>220435.86679999999</v>
      </c>
      <c r="J26" s="68">
        <v>20.227439513223</v>
      </c>
      <c r="K26" s="67">
        <v>72431.560899999997</v>
      </c>
      <c r="L26" s="68">
        <v>18.471375403871001</v>
      </c>
      <c r="M26" s="68">
        <v>2.04336761573227</v>
      </c>
      <c r="N26" s="67">
        <v>31067010.479600001</v>
      </c>
      <c r="O26" s="67">
        <v>53736956.919299997</v>
      </c>
      <c r="P26" s="67">
        <v>56876</v>
      </c>
      <c r="Q26" s="67">
        <v>120162</v>
      </c>
      <c r="R26" s="68">
        <v>-52.6672325693647</v>
      </c>
      <c r="S26" s="67">
        <v>19.160741096420299</v>
      </c>
      <c r="T26" s="67">
        <v>24.935438792629999</v>
      </c>
      <c r="U26" s="69">
        <v>-30.138175069275</v>
      </c>
    </row>
    <row r="27" spans="1:21" ht="12" thickBot="1" x14ac:dyDescent="0.2">
      <c r="A27" s="50"/>
      <c r="B27" s="52" t="s">
        <v>25</v>
      </c>
      <c r="C27" s="53"/>
      <c r="D27" s="67">
        <v>310165.52669999999</v>
      </c>
      <c r="E27" s="67">
        <v>403862</v>
      </c>
      <c r="F27" s="68">
        <v>76.799878844753906</v>
      </c>
      <c r="G27" s="67">
        <v>225168.9038</v>
      </c>
      <c r="H27" s="68">
        <v>37.747940086565301</v>
      </c>
      <c r="I27" s="67">
        <v>75288.046900000001</v>
      </c>
      <c r="J27" s="68">
        <v>24.273505731286701</v>
      </c>
      <c r="K27" s="67">
        <v>66891.429099999994</v>
      </c>
      <c r="L27" s="68">
        <v>29.707223320416599</v>
      </c>
      <c r="M27" s="68">
        <v>0.125526063846646</v>
      </c>
      <c r="N27" s="67">
        <v>7762228.2860000003</v>
      </c>
      <c r="O27" s="67">
        <v>16812556.7467</v>
      </c>
      <c r="P27" s="67">
        <v>25817</v>
      </c>
      <c r="Q27" s="67">
        <v>51564</v>
      </c>
      <c r="R27" s="68">
        <v>-49.932123186719402</v>
      </c>
      <c r="S27" s="67">
        <v>12.014003435720699</v>
      </c>
      <c r="T27" s="67">
        <v>13.2142648999302</v>
      </c>
      <c r="U27" s="69">
        <v>-9.9905204008919899</v>
      </c>
    </row>
    <row r="28" spans="1:21" ht="12" thickBot="1" x14ac:dyDescent="0.2">
      <c r="A28" s="50"/>
      <c r="B28" s="52" t="s">
        <v>26</v>
      </c>
      <c r="C28" s="53"/>
      <c r="D28" s="67">
        <v>1333081.6558000001</v>
      </c>
      <c r="E28" s="67">
        <v>1483400</v>
      </c>
      <c r="F28" s="68">
        <v>89.866634474855104</v>
      </c>
      <c r="G28" s="67">
        <v>674952.56969999999</v>
      </c>
      <c r="H28" s="68">
        <v>97.507456915457396</v>
      </c>
      <c r="I28" s="67">
        <v>127732.071</v>
      </c>
      <c r="J28" s="68">
        <v>9.5817139515993297</v>
      </c>
      <c r="K28" s="67">
        <v>62392.328200000004</v>
      </c>
      <c r="L28" s="68">
        <v>9.2439574276651602</v>
      </c>
      <c r="M28" s="68">
        <v>1.04724001628136</v>
      </c>
      <c r="N28" s="67">
        <v>25901262.137800001</v>
      </c>
      <c r="O28" s="67">
        <v>68777621.733400002</v>
      </c>
      <c r="P28" s="67">
        <v>40789</v>
      </c>
      <c r="Q28" s="67">
        <v>60747</v>
      </c>
      <c r="R28" s="68">
        <v>-32.8542973315555</v>
      </c>
      <c r="S28" s="67">
        <v>32.682381421461699</v>
      </c>
      <c r="T28" s="67">
        <v>40.451332100350598</v>
      </c>
      <c r="U28" s="69">
        <v>-23.771066675659402</v>
      </c>
    </row>
    <row r="29" spans="1:21" ht="12" thickBot="1" x14ac:dyDescent="0.2">
      <c r="A29" s="50"/>
      <c r="B29" s="52" t="s">
        <v>27</v>
      </c>
      <c r="C29" s="53"/>
      <c r="D29" s="67">
        <v>1050329.6984000001</v>
      </c>
      <c r="E29" s="67">
        <v>1453709</v>
      </c>
      <c r="F29" s="68">
        <v>72.251716017442305</v>
      </c>
      <c r="G29" s="67">
        <v>754571.21790000005</v>
      </c>
      <c r="H29" s="68">
        <v>39.195568752689397</v>
      </c>
      <c r="I29" s="67">
        <v>232307.95989999999</v>
      </c>
      <c r="J29" s="68">
        <v>22.117622709696001</v>
      </c>
      <c r="K29" s="67">
        <v>144049.17019999999</v>
      </c>
      <c r="L29" s="68">
        <v>19.0902020621585</v>
      </c>
      <c r="M29" s="68">
        <v>0.61269904975821898</v>
      </c>
      <c r="N29" s="67">
        <v>16381828.0361</v>
      </c>
      <c r="O29" s="67">
        <v>38229909.856799997</v>
      </c>
      <c r="P29" s="67">
        <v>89170</v>
      </c>
      <c r="Q29" s="67">
        <v>142836</v>
      </c>
      <c r="R29" s="68">
        <v>-37.571760620571901</v>
      </c>
      <c r="S29" s="67">
        <v>11.778958151844799</v>
      </c>
      <c r="T29" s="67">
        <v>12.810702483967599</v>
      </c>
      <c r="U29" s="69">
        <v>-8.7592155335168407</v>
      </c>
    </row>
    <row r="30" spans="1:21" ht="12" thickBot="1" x14ac:dyDescent="0.2">
      <c r="A30" s="50"/>
      <c r="B30" s="52" t="s">
        <v>28</v>
      </c>
      <c r="C30" s="53"/>
      <c r="D30" s="67">
        <v>2297150.5773999998</v>
      </c>
      <c r="E30" s="67">
        <v>3333074</v>
      </c>
      <c r="F30" s="68">
        <v>68.919879288608598</v>
      </c>
      <c r="G30" s="67">
        <v>673493.60800000001</v>
      </c>
      <c r="H30" s="68">
        <v>241.07978904530299</v>
      </c>
      <c r="I30" s="67">
        <v>300279.38160000002</v>
      </c>
      <c r="J30" s="68">
        <v>13.0718196949835</v>
      </c>
      <c r="K30" s="67">
        <v>105636.2631</v>
      </c>
      <c r="L30" s="68">
        <v>15.6848204415327</v>
      </c>
      <c r="M30" s="68">
        <v>1.8425786068912899</v>
      </c>
      <c r="N30" s="67">
        <v>39003104.399300002</v>
      </c>
      <c r="O30" s="67">
        <v>70468294.053399995</v>
      </c>
      <c r="P30" s="67">
        <v>74667</v>
      </c>
      <c r="Q30" s="67">
        <v>140885</v>
      </c>
      <c r="R30" s="68">
        <v>-47.001455087482697</v>
      </c>
      <c r="S30" s="67">
        <v>30.765272173784901</v>
      </c>
      <c r="T30" s="67">
        <v>35.035378589629801</v>
      </c>
      <c r="U30" s="69">
        <v>-13.8796315264958</v>
      </c>
    </row>
    <row r="31" spans="1:21" ht="12" thickBot="1" x14ac:dyDescent="0.2">
      <c r="A31" s="50"/>
      <c r="B31" s="52" t="s">
        <v>29</v>
      </c>
      <c r="C31" s="53"/>
      <c r="D31" s="67">
        <v>573798.08660000004</v>
      </c>
      <c r="E31" s="67">
        <v>811224</v>
      </c>
      <c r="F31" s="68">
        <v>70.732385457037793</v>
      </c>
      <c r="G31" s="67">
        <v>442565.40090000001</v>
      </c>
      <c r="H31" s="68">
        <v>29.652721480966601</v>
      </c>
      <c r="I31" s="67">
        <v>31917.939600000002</v>
      </c>
      <c r="J31" s="68">
        <v>5.5625733764863998</v>
      </c>
      <c r="K31" s="67">
        <v>45744.789199999999</v>
      </c>
      <c r="L31" s="68">
        <v>10.3362777810858</v>
      </c>
      <c r="M31" s="68">
        <v>-0.30226064742692099</v>
      </c>
      <c r="N31" s="67">
        <v>31432575.454300001</v>
      </c>
      <c r="O31" s="67">
        <v>90949904.945600003</v>
      </c>
      <c r="P31" s="67">
        <v>17628</v>
      </c>
      <c r="Q31" s="67">
        <v>38580</v>
      </c>
      <c r="R31" s="68">
        <v>-54.307931570762101</v>
      </c>
      <c r="S31" s="67">
        <v>32.550379316995702</v>
      </c>
      <c r="T31" s="67">
        <v>82.1542658475894</v>
      </c>
      <c r="U31" s="69">
        <v>-152.39111669796699</v>
      </c>
    </row>
    <row r="32" spans="1:21" ht="12" thickBot="1" x14ac:dyDescent="0.2">
      <c r="A32" s="50"/>
      <c r="B32" s="52" t="s">
        <v>30</v>
      </c>
      <c r="C32" s="53"/>
      <c r="D32" s="67">
        <v>195046.2311</v>
      </c>
      <c r="E32" s="67">
        <v>327214</v>
      </c>
      <c r="F32" s="68">
        <v>59.608155855189601</v>
      </c>
      <c r="G32" s="67">
        <v>131520.15669999999</v>
      </c>
      <c r="H32" s="68">
        <v>48.301398047224197</v>
      </c>
      <c r="I32" s="67">
        <v>45889.257599999997</v>
      </c>
      <c r="J32" s="68">
        <v>23.527374685067699</v>
      </c>
      <c r="K32" s="67">
        <v>36295.653899999998</v>
      </c>
      <c r="L32" s="68">
        <v>27.597027566497701</v>
      </c>
      <c r="M32" s="68">
        <v>0.26431824940891901</v>
      </c>
      <c r="N32" s="67">
        <v>3322216.4142</v>
      </c>
      <c r="O32" s="67">
        <v>7271723.9336000001</v>
      </c>
      <c r="P32" s="67">
        <v>20948</v>
      </c>
      <c r="Q32" s="67">
        <v>38410</v>
      </c>
      <c r="R32" s="68">
        <v>-45.462119239781302</v>
      </c>
      <c r="S32" s="67">
        <v>9.3109715056330007</v>
      </c>
      <c r="T32" s="67">
        <v>9.8879276204113502</v>
      </c>
      <c r="U32" s="69">
        <v>-6.1965189607690796</v>
      </c>
    </row>
    <row r="33" spans="1:21" ht="12" thickBot="1" x14ac:dyDescent="0.2">
      <c r="A33" s="50"/>
      <c r="B33" s="52" t="s">
        <v>31</v>
      </c>
      <c r="C33" s="53"/>
      <c r="D33" s="67">
        <v>0.4274</v>
      </c>
      <c r="E33" s="70"/>
      <c r="F33" s="70"/>
      <c r="G33" s="67">
        <v>-37.606499999999997</v>
      </c>
      <c r="H33" s="68">
        <v>-101.13650565726699</v>
      </c>
      <c r="I33" s="67">
        <v>-4.7600000000000003E-2</v>
      </c>
      <c r="J33" s="68">
        <v>-11.137108095460899</v>
      </c>
      <c r="K33" s="67">
        <v>11.9503</v>
      </c>
      <c r="L33" s="68">
        <v>-31.777219363673801</v>
      </c>
      <c r="M33" s="68">
        <v>-1.00398316360259</v>
      </c>
      <c r="N33" s="67">
        <v>51.9114</v>
      </c>
      <c r="O33" s="67">
        <v>76.358000000000004</v>
      </c>
      <c r="P33" s="67">
        <v>1</v>
      </c>
      <c r="Q33" s="67">
        <v>2</v>
      </c>
      <c r="R33" s="68">
        <v>-50</v>
      </c>
      <c r="S33" s="67">
        <v>0.4274</v>
      </c>
      <c r="T33" s="67">
        <v>14.78365</v>
      </c>
      <c r="U33" s="69">
        <v>-3358.9728591483399</v>
      </c>
    </row>
    <row r="34" spans="1:21" ht="12" thickBot="1" x14ac:dyDescent="0.2">
      <c r="A34" s="50"/>
      <c r="B34" s="52" t="s">
        <v>32</v>
      </c>
      <c r="C34" s="53"/>
      <c r="D34" s="67">
        <v>339388.60989999998</v>
      </c>
      <c r="E34" s="67">
        <v>356537</v>
      </c>
      <c r="F34" s="68">
        <v>95.190291582640796</v>
      </c>
      <c r="G34" s="67">
        <v>88868.6057</v>
      </c>
      <c r="H34" s="68">
        <v>281.899330170317</v>
      </c>
      <c r="I34" s="67">
        <v>48855.687599999997</v>
      </c>
      <c r="J34" s="68">
        <v>14.395205429668099</v>
      </c>
      <c r="K34" s="67">
        <v>8616.3469000000005</v>
      </c>
      <c r="L34" s="68">
        <v>9.6956026620770999</v>
      </c>
      <c r="M34" s="68">
        <v>4.6701161370371498</v>
      </c>
      <c r="N34" s="67">
        <v>8608104.7996999994</v>
      </c>
      <c r="O34" s="67">
        <v>17143826.3314</v>
      </c>
      <c r="P34" s="67">
        <v>12705</v>
      </c>
      <c r="Q34" s="67">
        <v>29053</v>
      </c>
      <c r="R34" s="68">
        <v>-56.269576291604999</v>
      </c>
      <c r="S34" s="67">
        <v>26.712995663124801</v>
      </c>
      <c r="T34" s="67">
        <v>29.197371631156901</v>
      </c>
      <c r="U34" s="69">
        <v>-9.3002522044414206</v>
      </c>
    </row>
    <row r="35" spans="1:21" ht="12" thickBot="1" x14ac:dyDescent="0.2">
      <c r="A35" s="50"/>
      <c r="B35" s="52" t="s">
        <v>36</v>
      </c>
      <c r="C35" s="53"/>
      <c r="D35" s="70"/>
      <c r="E35" s="67">
        <v>56439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50"/>
      <c r="B36" s="52" t="s">
        <v>37</v>
      </c>
      <c r="C36" s="53"/>
      <c r="D36" s="70"/>
      <c r="E36" s="67">
        <v>0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customHeight="1" thickBot="1" x14ac:dyDescent="0.2">
      <c r="A37" s="50"/>
      <c r="B37" s="52" t="s">
        <v>38</v>
      </c>
      <c r="C37" s="53"/>
      <c r="D37" s="70"/>
      <c r="E37" s="67">
        <v>37806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50"/>
      <c r="B38" s="52" t="s">
        <v>33</v>
      </c>
      <c r="C38" s="53"/>
      <c r="D38" s="67">
        <v>257571.36749999999</v>
      </c>
      <c r="E38" s="67">
        <v>105517</v>
      </c>
      <c r="F38" s="68">
        <v>244.10414198659899</v>
      </c>
      <c r="G38" s="67">
        <v>248379.31580000001</v>
      </c>
      <c r="H38" s="68">
        <v>3.7008120705999601</v>
      </c>
      <c r="I38" s="67">
        <v>13285.6651</v>
      </c>
      <c r="J38" s="68">
        <v>5.1580520105752798</v>
      </c>
      <c r="K38" s="67">
        <v>12602.947099999999</v>
      </c>
      <c r="L38" s="68">
        <v>5.0740727179344303</v>
      </c>
      <c r="M38" s="68">
        <v>5.4171297759394998E-2</v>
      </c>
      <c r="N38" s="67">
        <v>7252491.9031999996</v>
      </c>
      <c r="O38" s="67">
        <v>14524856.021199999</v>
      </c>
      <c r="P38" s="67">
        <v>387</v>
      </c>
      <c r="Q38" s="67">
        <v>753</v>
      </c>
      <c r="R38" s="68">
        <v>-48.605577689242999</v>
      </c>
      <c r="S38" s="67">
        <v>665.55908914728695</v>
      </c>
      <c r="T38" s="67">
        <v>721.21428778220502</v>
      </c>
      <c r="U38" s="69">
        <v>-8.3621724265268398</v>
      </c>
    </row>
    <row r="39" spans="1:21" ht="12" thickBot="1" x14ac:dyDescent="0.2">
      <c r="A39" s="50"/>
      <c r="B39" s="52" t="s">
        <v>34</v>
      </c>
      <c r="C39" s="53"/>
      <c r="D39" s="67">
        <v>798593.68920000002</v>
      </c>
      <c r="E39" s="67">
        <v>488253</v>
      </c>
      <c r="F39" s="68">
        <v>163.56145055944401</v>
      </c>
      <c r="G39" s="67">
        <v>512219.81670000002</v>
      </c>
      <c r="H39" s="68">
        <v>55.908393850315498</v>
      </c>
      <c r="I39" s="67">
        <v>56926.966200000003</v>
      </c>
      <c r="J39" s="68">
        <v>7.1284017103900803</v>
      </c>
      <c r="K39" s="67">
        <v>37779.218699999998</v>
      </c>
      <c r="L39" s="68">
        <v>7.3755870952815501</v>
      </c>
      <c r="M39" s="68">
        <v>0.50683280805910402</v>
      </c>
      <c r="N39" s="67">
        <v>19731660.646600001</v>
      </c>
      <c r="O39" s="67">
        <v>38540610.950300001</v>
      </c>
      <c r="P39" s="67">
        <v>4120</v>
      </c>
      <c r="Q39" s="67">
        <v>8258</v>
      </c>
      <c r="R39" s="68">
        <v>-50.108985226447103</v>
      </c>
      <c r="S39" s="67">
        <v>193.83341970873801</v>
      </c>
      <c r="T39" s="67">
        <v>218.70276290869501</v>
      </c>
      <c r="U39" s="69">
        <v>-12.8302659248991</v>
      </c>
    </row>
    <row r="40" spans="1:21" ht="12" thickBot="1" x14ac:dyDescent="0.2">
      <c r="A40" s="50"/>
      <c r="B40" s="52" t="s">
        <v>39</v>
      </c>
      <c r="C40" s="53"/>
      <c r="D40" s="70"/>
      <c r="E40" s="67">
        <v>12834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50"/>
      <c r="B41" s="52" t="s">
        <v>40</v>
      </c>
      <c r="C41" s="53"/>
      <c r="D41" s="70"/>
      <c r="E41" s="67">
        <v>8207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51"/>
      <c r="B42" s="52" t="s">
        <v>35</v>
      </c>
      <c r="C42" s="53"/>
      <c r="D42" s="72">
        <v>30383.9421</v>
      </c>
      <c r="E42" s="72">
        <v>34254</v>
      </c>
      <c r="F42" s="73">
        <v>88.701880364337001</v>
      </c>
      <c r="G42" s="72">
        <v>24965.314299999998</v>
      </c>
      <c r="H42" s="73">
        <v>21.704624804182799</v>
      </c>
      <c r="I42" s="72">
        <v>3595.7330000000002</v>
      </c>
      <c r="J42" s="73">
        <v>11.8343202082392</v>
      </c>
      <c r="K42" s="72">
        <v>4280.9844000000003</v>
      </c>
      <c r="L42" s="73">
        <v>17.147728839127801</v>
      </c>
      <c r="M42" s="73">
        <v>-0.16006865149987501</v>
      </c>
      <c r="N42" s="72">
        <v>1156551.4737</v>
      </c>
      <c r="O42" s="72">
        <v>1744894.4495000001</v>
      </c>
      <c r="P42" s="72">
        <v>34</v>
      </c>
      <c r="Q42" s="72">
        <v>66</v>
      </c>
      <c r="R42" s="73">
        <v>-48.484848484848499</v>
      </c>
      <c r="S42" s="72">
        <v>893.64535588235299</v>
      </c>
      <c r="T42" s="72">
        <v>1082.58117575758</v>
      </c>
      <c r="U42" s="74">
        <v>-21.1421475679997</v>
      </c>
    </row>
  </sheetData>
  <mergeCells count="40"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7:C37"/>
    <mergeCell ref="B38:C38"/>
    <mergeCell ref="B39:C39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19:C19"/>
    <mergeCell ref="B20:C20"/>
    <mergeCell ref="B21:C21"/>
    <mergeCell ref="B22:C22"/>
    <mergeCell ref="B23:C23"/>
    <mergeCell ref="B40:C40"/>
    <mergeCell ref="B41:C41"/>
    <mergeCell ref="B42:C42"/>
    <mergeCell ref="B30:C3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workbookViewId="0">
      <selection sqref="A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169677</v>
      </c>
      <c r="D2" s="32">
        <v>1634922.5194316199</v>
      </c>
      <c r="E2" s="32">
        <v>1260599.7629615399</v>
      </c>
      <c r="F2" s="32">
        <v>374322.75647008501</v>
      </c>
      <c r="G2" s="32">
        <v>1260599.7629615399</v>
      </c>
      <c r="H2" s="32">
        <v>0.228954431797916</v>
      </c>
    </row>
    <row r="3" spans="1:8" ht="14.25" x14ac:dyDescent="0.2">
      <c r="A3" s="32">
        <v>2</v>
      </c>
      <c r="B3" s="33">
        <v>13</v>
      </c>
      <c r="C3" s="32">
        <v>43799</v>
      </c>
      <c r="D3" s="32">
        <v>215699.08802458999</v>
      </c>
      <c r="E3" s="32">
        <v>213424.79025843</v>
      </c>
      <c r="F3" s="32">
        <v>2274.2977661599002</v>
      </c>
      <c r="G3" s="32">
        <v>213424.79025843</v>
      </c>
      <c r="H3" s="32">
        <v>1.05438450713367E-2</v>
      </c>
    </row>
    <row r="4" spans="1:8" ht="14.25" x14ac:dyDescent="0.2">
      <c r="A4" s="32">
        <v>3</v>
      </c>
      <c r="B4" s="33">
        <v>14</v>
      </c>
      <c r="C4" s="32">
        <v>178324</v>
      </c>
      <c r="D4" s="32">
        <v>584710.45716837596</v>
      </c>
      <c r="E4" s="32">
        <v>494696.14986923098</v>
      </c>
      <c r="F4" s="32">
        <v>90014.307299145294</v>
      </c>
      <c r="G4" s="32">
        <v>494696.14986923098</v>
      </c>
      <c r="H4" s="32">
        <v>0.15394680597139401</v>
      </c>
    </row>
    <row r="5" spans="1:8" ht="14.25" x14ac:dyDescent="0.2">
      <c r="A5" s="32">
        <v>4</v>
      </c>
      <c r="B5" s="33">
        <v>15</v>
      </c>
      <c r="C5" s="32">
        <v>6906</v>
      </c>
      <c r="D5" s="32">
        <v>115706.328334188</v>
      </c>
      <c r="E5" s="32">
        <v>88768.168780341904</v>
      </c>
      <c r="F5" s="32">
        <v>26938.159553846199</v>
      </c>
      <c r="G5" s="32">
        <v>88768.168780341904</v>
      </c>
      <c r="H5" s="32">
        <v>0.23281491982048</v>
      </c>
    </row>
    <row r="6" spans="1:8" ht="14.25" x14ac:dyDescent="0.2">
      <c r="A6" s="32">
        <v>5</v>
      </c>
      <c r="B6" s="33">
        <v>16</v>
      </c>
      <c r="C6" s="32">
        <v>2196</v>
      </c>
      <c r="D6" s="32">
        <v>128654.36688546999</v>
      </c>
      <c r="E6" s="32">
        <v>108737.459355556</v>
      </c>
      <c r="F6" s="32">
        <v>19916.907529914501</v>
      </c>
      <c r="G6" s="32">
        <v>108737.459355556</v>
      </c>
      <c r="H6" s="32">
        <v>0.15480941698344999</v>
      </c>
    </row>
    <row r="7" spans="1:8" ht="14.25" x14ac:dyDescent="0.2">
      <c r="A7" s="32">
        <v>6</v>
      </c>
      <c r="B7" s="33">
        <v>17</v>
      </c>
      <c r="C7" s="32">
        <v>32223</v>
      </c>
      <c r="D7" s="32">
        <v>528725.51320598298</v>
      </c>
      <c r="E7" s="32">
        <v>432312.28854615398</v>
      </c>
      <c r="F7" s="32">
        <v>96413.224659829095</v>
      </c>
      <c r="G7" s="32">
        <v>432312.28854615398</v>
      </c>
      <c r="H7" s="32">
        <v>0.18235024081818399</v>
      </c>
    </row>
    <row r="8" spans="1:8" ht="14.25" x14ac:dyDescent="0.2">
      <c r="A8" s="32">
        <v>7</v>
      </c>
      <c r="B8" s="33">
        <v>18</v>
      </c>
      <c r="C8" s="32">
        <v>147959</v>
      </c>
      <c r="D8" s="32">
        <v>297268.37742478598</v>
      </c>
      <c r="E8" s="32">
        <v>241329.60569316201</v>
      </c>
      <c r="F8" s="32">
        <v>55938.7717316239</v>
      </c>
      <c r="G8" s="32">
        <v>241329.60569316201</v>
      </c>
      <c r="H8" s="32">
        <v>0.18817599172914801</v>
      </c>
    </row>
    <row r="9" spans="1:8" ht="14.25" x14ac:dyDescent="0.2">
      <c r="A9" s="32">
        <v>8</v>
      </c>
      <c r="B9" s="33">
        <v>19</v>
      </c>
      <c r="C9" s="32">
        <v>31751</v>
      </c>
      <c r="D9" s="32">
        <v>175719.97056837601</v>
      </c>
      <c r="E9" s="32">
        <v>163062.69237948701</v>
      </c>
      <c r="F9" s="32">
        <v>12657.2781888889</v>
      </c>
      <c r="G9" s="32">
        <v>163062.69237948701</v>
      </c>
      <c r="H9" s="32">
        <v>7.2030960100597605E-2</v>
      </c>
    </row>
    <row r="10" spans="1:8" ht="14.25" x14ac:dyDescent="0.2">
      <c r="A10" s="32">
        <v>9</v>
      </c>
      <c r="B10" s="33">
        <v>21</v>
      </c>
      <c r="C10" s="32">
        <v>548863</v>
      </c>
      <c r="D10" s="32">
        <v>3449673.0740170898</v>
      </c>
      <c r="E10" s="32">
        <v>3339385.98593419</v>
      </c>
      <c r="F10" s="32">
        <v>110287.088082906</v>
      </c>
      <c r="G10" s="32">
        <v>3339385.98593419</v>
      </c>
      <c r="H10" s="35">
        <v>3.1970301450762802E-2</v>
      </c>
    </row>
    <row r="11" spans="1:8" ht="14.25" x14ac:dyDescent="0.2">
      <c r="A11" s="32">
        <v>10</v>
      </c>
      <c r="B11" s="33">
        <v>22</v>
      </c>
      <c r="C11" s="32">
        <v>173901</v>
      </c>
      <c r="D11" s="32">
        <v>5293201.0555598298</v>
      </c>
      <c r="E11" s="32">
        <v>4750360.7335059801</v>
      </c>
      <c r="F11" s="32">
        <v>542840.32205384597</v>
      </c>
      <c r="G11" s="32">
        <v>4750360.7335059801</v>
      </c>
      <c r="H11" s="32">
        <v>0.102554260901097</v>
      </c>
    </row>
    <row r="12" spans="1:8" ht="14.25" x14ac:dyDescent="0.2">
      <c r="A12" s="32">
        <v>11</v>
      </c>
      <c r="B12" s="33">
        <v>23</v>
      </c>
      <c r="C12" s="32">
        <v>378137.19300000003</v>
      </c>
      <c r="D12" s="32">
        <v>6352290.53271876</v>
      </c>
      <c r="E12" s="32">
        <v>5654633.8065133803</v>
      </c>
      <c r="F12" s="32">
        <v>697656.72620537796</v>
      </c>
      <c r="G12" s="32">
        <v>5654633.8065133803</v>
      </c>
      <c r="H12" s="32">
        <v>0.109827584650286</v>
      </c>
    </row>
    <row r="13" spans="1:8" ht="14.25" x14ac:dyDescent="0.2">
      <c r="A13" s="32">
        <v>12</v>
      </c>
      <c r="B13" s="33">
        <v>24</v>
      </c>
      <c r="C13" s="32">
        <v>69999.953999999998</v>
      </c>
      <c r="D13" s="32">
        <v>2232256.0986974398</v>
      </c>
      <c r="E13" s="32">
        <v>2061766.0802957299</v>
      </c>
      <c r="F13" s="32">
        <v>170490.01840170901</v>
      </c>
      <c r="G13" s="32">
        <v>2061766.0802957299</v>
      </c>
      <c r="H13" s="32">
        <v>7.6375653537778906E-2</v>
      </c>
    </row>
    <row r="14" spans="1:8" ht="14.25" x14ac:dyDescent="0.2">
      <c r="A14" s="32">
        <v>13</v>
      </c>
      <c r="B14" s="33">
        <v>25</v>
      </c>
      <c r="C14" s="32">
        <v>124788</v>
      </c>
      <c r="D14" s="32">
        <v>1637200.1616187999</v>
      </c>
      <c r="E14" s="32">
        <v>1492664.33419829</v>
      </c>
      <c r="F14" s="32">
        <v>144535.827420513</v>
      </c>
      <c r="G14" s="32">
        <v>1492664.33419829</v>
      </c>
      <c r="H14" s="32">
        <v>8.8282319296622294E-2</v>
      </c>
    </row>
    <row r="15" spans="1:8" ht="14.25" x14ac:dyDescent="0.2">
      <c r="A15" s="32">
        <v>14</v>
      </c>
      <c r="B15" s="33">
        <v>26</v>
      </c>
      <c r="C15" s="32">
        <v>77378</v>
      </c>
      <c r="D15" s="32">
        <v>1144750.56111924</v>
      </c>
      <c r="E15" s="32">
        <v>981768.39341015799</v>
      </c>
      <c r="F15" s="32">
        <v>162982.16770908399</v>
      </c>
      <c r="G15" s="32">
        <v>981768.39341015799</v>
      </c>
      <c r="H15" s="32">
        <v>0.14237352069933301</v>
      </c>
    </row>
    <row r="16" spans="1:8" ht="14.25" x14ac:dyDescent="0.2">
      <c r="A16" s="32">
        <v>15</v>
      </c>
      <c r="B16" s="33">
        <v>27</v>
      </c>
      <c r="C16" s="32">
        <v>281187.21999999997</v>
      </c>
      <c r="D16" s="32">
        <v>2644467.2664000001</v>
      </c>
      <c r="E16" s="32">
        <v>2297762.1812</v>
      </c>
      <c r="F16" s="32">
        <v>346705.08519999997</v>
      </c>
      <c r="G16" s="32">
        <v>2297762.1812</v>
      </c>
      <c r="H16" s="32">
        <v>0.13110583352842201</v>
      </c>
    </row>
    <row r="17" spans="1:8" ht="14.25" x14ac:dyDescent="0.2">
      <c r="A17" s="32">
        <v>16</v>
      </c>
      <c r="B17" s="33">
        <v>29</v>
      </c>
      <c r="C17" s="32">
        <v>174499</v>
      </c>
      <c r="D17" s="32">
        <v>2363550.3074880298</v>
      </c>
      <c r="E17" s="32">
        <v>2078919.6097683799</v>
      </c>
      <c r="F17" s="32">
        <v>284630.69771965803</v>
      </c>
      <c r="G17" s="32">
        <v>2078919.6097683799</v>
      </c>
      <c r="H17" s="32">
        <v>0.120425064284822</v>
      </c>
    </row>
    <row r="18" spans="1:8" ht="14.25" x14ac:dyDescent="0.2">
      <c r="A18" s="32">
        <v>17</v>
      </c>
      <c r="B18" s="33">
        <v>31</v>
      </c>
      <c r="C18" s="32">
        <v>46494.597000000002</v>
      </c>
      <c r="D18" s="32">
        <v>681572.42148211901</v>
      </c>
      <c r="E18" s="32">
        <v>571277.30861045804</v>
      </c>
      <c r="F18" s="32">
        <v>110295.112871661</v>
      </c>
      <c r="G18" s="32">
        <v>571277.30861045804</v>
      </c>
      <c r="H18" s="32">
        <v>0.16182449494041701</v>
      </c>
    </row>
    <row r="19" spans="1:8" ht="14.25" x14ac:dyDescent="0.2">
      <c r="A19" s="32">
        <v>18</v>
      </c>
      <c r="B19" s="33">
        <v>32</v>
      </c>
      <c r="C19" s="32">
        <v>47250.561999999998</v>
      </c>
      <c r="D19" s="32">
        <v>1180028.38514606</v>
      </c>
      <c r="E19" s="32">
        <v>1061529.3877503099</v>
      </c>
      <c r="F19" s="32">
        <v>118498.997395749</v>
      </c>
      <c r="G19" s="32">
        <v>1061529.3877503099</v>
      </c>
      <c r="H19" s="32">
        <v>0.10042046351375</v>
      </c>
    </row>
    <row r="20" spans="1:8" ht="14.25" x14ac:dyDescent="0.2">
      <c r="A20" s="32">
        <v>19</v>
      </c>
      <c r="B20" s="33">
        <v>33</v>
      </c>
      <c r="C20" s="32">
        <v>55126.03</v>
      </c>
      <c r="D20" s="32">
        <v>1089786.25961388</v>
      </c>
      <c r="E20" s="32">
        <v>869350.46029473597</v>
      </c>
      <c r="F20" s="32">
        <v>220435.799319143</v>
      </c>
      <c r="G20" s="32">
        <v>869350.46029473597</v>
      </c>
      <c r="H20" s="32">
        <v>0.20227434267454</v>
      </c>
    </row>
    <row r="21" spans="1:8" ht="14.25" x14ac:dyDescent="0.2">
      <c r="A21" s="32">
        <v>20</v>
      </c>
      <c r="B21" s="33">
        <v>34</v>
      </c>
      <c r="C21" s="32">
        <v>33100.036</v>
      </c>
      <c r="D21" s="32">
        <v>310165.44723475497</v>
      </c>
      <c r="E21" s="32">
        <v>234877.48144222799</v>
      </c>
      <c r="F21" s="32">
        <v>75287.965792527597</v>
      </c>
      <c r="G21" s="32">
        <v>234877.48144222799</v>
      </c>
      <c r="H21" s="32">
        <v>0.24273485800481301</v>
      </c>
    </row>
    <row r="22" spans="1:8" ht="14.25" x14ac:dyDescent="0.2">
      <c r="A22" s="32">
        <v>21</v>
      </c>
      <c r="B22" s="33">
        <v>35</v>
      </c>
      <c r="C22" s="32">
        <v>46648.374000000003</v>
      </c>
      <c r="D22" s="32">
        <v>1333081.6522238899</v>
      </c>
      <c r="E22" s="32">
        <v>1205349.57977699</v>
      </c>
      <c r="F22" s="32">
        <v>127732.072446903</v>
      </c>
      <c r="G22" s="32">
        <v>1205349.57977699</v>
      </c>
      <c r="H22" s="32">
        <v>9.5817140858412905E-2</v>
      </c>
    </row>
    <row r="23" spans="1:8" ht="14.25" x14ac:dyDescent="0.2">
      <c r="A23" s="32">
        <v>22</v>
      </c>
      <c r="B23" s="33">
        <v>36</v>
      </c>
      <c r="C23" s="32">
        <v>172031.60200000001</v>
      </c>
      <c r="D23" s="32">
        <v>1050329.70692655</v>
      </c>
      <c r="E23" s="32">
        <v>818021.72676478198</v>
      </c>
      <c r="F23" s="32">
        <v>232307.98016176699</v>
      </c>
      <c r="G23" s="32">
        <v>818021.72676478198</v>
      </c>
      <c r="H23" s="32">
        <v>0.22117624459232099</v>
      </c>
    </row>
    <row r="24" spans="1:8" ht="14.25" x14ac:dyDescent="0.2">
      <c r="A24" s="32">
        <v>23</v>
      </c>
      <c r="B24" s="33">
        <v>37</v>
      </c>
      <c r="C24" s="32">
        <v>185389.087</v>
      </c>
      <c r="D24" s="32">
        <v>2297150.59358407</v>
      </c>
      <c r="E24" s="32">
        <v>1996871.1949694699</v>
      </c>
      <c r="F24" s="32">
        <v>300279.39861459599</v>
      </c>
      <c r="G24" s="32">
        <v>1996871.1949694699</v>
      </c>
      <c r="H24" s="32">
        <v>0.130718203435715</v>
      </c>
    </row>
    <row r="25" spans="1:8" ht="14.25" x14ac:dyDescent="0.2">
      <c r="A25" s="32">
        <v>24</v>
      </c>
      <c r="B25" s="33">
        <v>38</v>
      </c>
      <c r="C25" s="32">
        <v>85018.361000000004</v>
      </c>
      <c r="D25" s="32">
        <v>573798.08252035396</v>
      </c>
      <c r="E25" s="32">
        <v>541880.14626017702</v>
      </c>
      <c r="F25" s="32">
        <v>31917.936260177001</v>
      </c>
      <c r="G25" s="32">
        <v>541880.14626017702</v>
      </c>
      <c r="H25" s="32">
        <v>5.56257283398029E-2</v>
      </c>
    </row>
    <row r="26" spans="1:8" ht="14.25" x14ac:dyDescent="0.2">
      <c r="A26" s="32">
        <v>25</v>
      </c>
      <c r="B26" s="33">
        <v>39</v>
      </c>
      <c r="C26" s="32">
        <v>81061.34</v>
      </c>
      <c r="D26" s="32">
        <v>195046.162526859</v>
      </c>
      <c r="E26" s="32">
        <v>149157.01641432301</v>
      </c>
      <c r="F26" s="32">
        <v>45889.146112535498</v>
      </c>
      <c r="G26" s="32">
        <v>149157.01641432301</v>
      </c>
      <c r="H26" s="32">
        <v>0.23527325797151399</v>
      </c>
    </row>
    <row r="27" spans="1:8" ht="14.25" x14ac:dyDescent="0.2">
      <c r="A27" s="32">
        <v>26</v>
      </c>
      <c r="B27" s="33">
        <v>40</v>
      </c>
      <c r="C27" s="32">
        <v>7.0000000000000007E-2</v>
      </c>
      <c r="D27" s="32">
        <v>0.4274</v>
      </c>
      <c r="E27" s="32">
        <v>0.47499999999999998</v>
      </c>
      <c r="F27" s="32">
        <v>-4.7600000000000003E-2</v>
      </c>
      <c r="G27" s="32">
        <v>0.47499999999999998</v>
      </c>
      <c r="H27" s="32">
        <v>-0.111371080954609</v>
      </c>
    </row>
    <row r="28" spans="1:8" ht="14.25" x14ac:dyDescent="0.2">
      <c r="A28" s="32">
        <v>27</v>
      </c>
      <c r="B28" s="33">
        <v>42</v>
      </c>
      <c r="C28" s="32">
        <v>11687.540999999999</v>
      </c>
      <c r="D28" s="32">
        <v>339388.60879999999</v>
      </c>
      <c r="E28" s="32">
        <v>290532.91609999997</v>
      </c>
      <c r="F28" s="32">
        <v>48855.6927</v>
      </c>
      <c r="G28" s="32">
        <v>290532.91609999997</v>
      </c>
      <c r="H28" s="32">
        <v>0.143952069790269</v>
      </c>
    </row>
    <row r="29" spans="1:8" ht="14.25" x14ac:dyDescent="0.2">
      <c r="A29" s="32">
        <v>28</v>
      </c>
      <c r="B29" s="33">
        <v>75</v>
      </c>
      <c r="C29" s="32">
        <v>388</v>
      </c>
      <c r="D29" s="32">
        <v>257571.36752905999</v>
      </c>
      <c r="E29" s="32">
        <v>244285.70247863201</v>
      </c>
      <c r="F29" s="32">
        <v>13285.6650504274</v>
      </c>
      <c r="G29" s="32">
        <v>244285.70247863201</v>
      </c>
      <c r="H29" s="32">
        <v>5.1580519907471603E-2</v>
      </c>
    </row>
    <row r="30" spans="1:8" ht="14.25" x14ac:dyDescent="0.2">
      <c r="A30" s="32">
        <v>29</v>
      </c>
      <c r="B30" s="33">
        <v>76</v>
      </c>
      <c r="C30" s="32">
        <v>4410</v>
      </c>
      <c r="D30" s="32">
        <v>798593.67631111096</v>
      </c>
      <c r="E30" s="32">
        <v>741666.72382905998</v>
      </c>
      <c r="F30" s="32">
        <v>56926.952482051303</v>
      </c>
      <c r="G30" s="32">
        <v>741666.72382905998</v>
      </c>
      <c r="H30" s="32">
        <v>7.1284001076755393E-2</v>
      </c>
    </row>
    <row r="31" spans="1:8" ht="14.25" x14ac:dyDescent="0.2">
      <c r="A31" s="32">
        <v>30</v>
      </c>
      <c r="B31" s="33">
        <v>99</v>
      </c>
      <c r="C31" s="32">
        <v>34</v>
      </c>
      <c r="D31" s="32">
        <v>30383.942213145801</v>
      </c>
      <c r="E31" s="32">
        <v>26788.208683155601</v>
      </c>
      <c r="F31" s="32">
        <v>3595.7335299901702</v>
      </c>
      <c r="G31" s="32">
        <v>26788.208683155601</v>
      </c>
      <c r="H31" s="32">
        <v>0.118343219084799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2015-02-19T05:07:00Z</dcterms:modified>
</cp:coreProperties>
</file>