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8" i="2" l="1"/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9" i="2" l="1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<sst xmlns="http://schemas.openxmlformats.org/spreadsheetml/2006/main" count="112" uniqueCount="70">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</sst>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62" applyNumberFormat="1" applyFont="1" applyFill="1" applyBorder="1" applyAlignment="1">
      <alignment horizontal="left" vertical="top" wrapText="1"/>
    </xf>
    <xf numFmtId="49" fontId="21" fillId="33" borderId="15" xfId="62" applyNumberFormat="1" applyFont="1" applyFill="1" applyBorder="1" applyAlignment="1">
      <alignment horizontal="left" vertical="top" wrapText="1"/>
    </xf>
    <xf numFmtId="0" fontId="20" fillId="0" borderId="0" xfId="62" applyFont="1" applyAlignment="1">
      <alignment wrapText="1"/>
    </xf>
    <xf numFmtId="0" fontId="20" fillId="0" borderId="19" xfId="62" applyFont="1" applyBorder="1" applyAlignment="1">
      <alignment wrapText="1"/>
    </xf>
    <xf numFmtId="0" fontId="20" fillId="0" borderId="0" xfId="62" applyFont="1" applyAlignment="1">
      <alignment horizontal="right" vertical="center" wrapText="1"/>
    </xf>
    <xf numFmtId="0" fontId="21" fillId="33" borderId="13" xfId="62" applyFont="1" applyFill="1" applyBorder="1" applyAlignment="1">
      <alignment vertical="center" wrapText="1"/>
    </xf>
    <xf numFmtId="0" fontId="21" fillId="33" borderId="15" xfId="62" applyFont="1" applyFill="1" applyBorder="1" applyAlignment="1">
      <alignment vertical="center" wrapText="1"/>
    </xf>
    <xf numFmtId="49" fontId="22" fillId="33" borderId="13" xfId="62" applyNumberFormat="1" applyFont="1" applyFill="1" applyBorder="1" applyAlignment="1">
      <alignment horizontal="left" vertical="top" wrapText="1"/>
    </xf>
    <xf numFmtId="49" fontId="22" fillId="33" borderId="14" xfId="62" applyNumberFormat="1" applyFont="1" applyFill="1" applyBorder="1" applyAlignment="1">
      <alignment horizontal="left" vertical="top" wrapText="1"/>
    </xf>
    <xf numFmtId="49" fontId="22" fillId="33" borderId="15" xfId="62" applyNumberFormat="1" applyFont="1" applyFill="1" applyBorder="1" applyAlignment="1">
      <alignment horizontal="left" vertical="top" wrapText="1"/>
    </xf>
    <xf numFmtId="14" fontId="21" fillId="33" borderId="12" xfId="62" applyNumberFormat="1" applyFont="1" applyFill="1" applyBorder="1" applyAlignment="1">
      <alignment vertical="center" wrapText="1"/>
    </xf>
    <xf numFmtId="14" fontId="21" fillId="33" borderId="16" xfId="62" applyNumberFormat="1" applyFont="1" applyFill="1" applyBorder="1" applyAlignment="1">
      <alignment vertical="center" wrapText="1"/>
    </xf>
    <xf numFmtId="14" fontId="21" fillId="33" borderId="17" xfId="62" applyNumberFormat="1" applyFont="1" applyFill="1" applyBorder="1" applyAlignment="1">
      <alignment vertical="center" wrapText="1"/>
    </xf>
    <xf numFmtId="0" fontId="35" fillId="0" borderId="0" xfId="62"/>
    <xf numFmtId="0" fontId="26" fillId="0" borderId="0" xfId="62" applyFont="1" applyAlignment="1">
      <alignment horizontal="left" wrapText="1"/>
    </xf>
    <xf numFmtId="0" fontId="33" fillId="0" borderId="19" xfId="62" applyFont="1" applyBorder="1" applyAlignment="1">
      <alignment horizontal="left" vertical="center" wrapText="1"/>
    </xf>
    <xf numFmtId="0" fontId="21" fillId="0" borderId="10" xfId="62" applyFont="1" applyBorder="1" applyAlignment="1">
      <alignment wrapText="1"/>
    </xf>
    <xf numFmtId="0" fontId="20" fillId="0" borderId="11" xfId="62" applyFont="1" applyBorder="1" applyAlignment="1">
      <alignment wrapText="1"/>
    </xf>
    <xf numFmtId="0" fontId="20" fillId="0" borderId="11" xfId="62" applyFont="1" applyBorder="1" applyAlignment="1">
      <alignment horizontal="right" vertical="center" wrapText="1"/>
    </xf>
    <xf numFmtId="49" fontId="21" fillId="33" borderId="10" xfId="62" applyNumberFormat="1" applyFont="1" applyFill="1" applyBorder="1" applyAlignment="1">
      <alignment vertical="center" wrapText="1"/>
    </xf>
    <xf numFmtId="49" fontId="21" fillId="33" borderId="12" xfId="62" applyNumberFormat="1" applyFont="1" applyFill="1" applyBorder="1" applyAlignment="1">
      <alignment vertical="center" wrapText="1"/>
    </xf>
    <xf numFmtId="0" fontId="21" fillId="33" borderId="10" xfId="62" applyFont="1" applyFill="1" applyBorder="1" applyAlignment="1">
      <alignment vertical="center" wrapText="1"/>
    </xf>
    <xf numFmtId="0" fontId="21" fillId="33" borderId="12" xfId="62" applyFont="1" applyFill="1" applyBorder="1" applyAlignment="1">
      <alignment vertical="center" wrapText="1"/>
    </xf>
    <xf numFmtId="4" fontId="22" fillId="34" borderId="10" xfId="62" applyNumberFormat="1" applyFont="1" applyFill="1" applyBorder="1" applyAlignment="1">
      <alignment horizontal="right" vertical="top" wrapText="1"/>
    </xf>
    <xf numFmtId="176" fontId="22" fillId="34" borderId="10" xfId="62" applyNumberFormat="1" applyFont="1" applyFill="1" applyBorder="1" applyAlignment="1">
      <alignment horizontal="right" vertical="top" wrapText="1"/>
    </xf>
    <xf numFmtId="176" fontId="22" fillId="34" borderId="12" xfId="62" applyNumberFormat="1" applyFont="1" applyFill="1" applyBorder="1" applyAlignment="1">
      <alignment horizontal="right" vertical="top" wrapText="1"/>
    </xf>
    <xf numFmtId="4" fontId="21" fillId="35" borderId="10" xfId="62" applyNumberFormat="1" applyFont="1" applyFill="1" applyBorder="1" applyAlignment="1">
      <alignment horizontal="right" vertical="top" wrapText="1"/>
    </xf>
    <xf numFmtId="176" fontId="21" fillId="35" borderId="10" xfId="62" applyNumberFormat="1" applyFont="1" applyFill="1" applyBorder="1" applyAlignment="1">
      <alignment horizontal="right" vertical="top" wrapText="1"/>
    </xf>
    <xf numFmtId="176" fontId="21" fillId="35" borderId="12" xfId="62" applyNumberFormat="1" applyFont="1" applyFill="1" applyBorder="1" applyAlignment="1">
      <alignment horizontal="right" vertical="top" wrapText="1"/>
    </xf>
    <xf numFmtId="0" fontId="21" fillId="35" borderId="10" xfId="62" applyFont="1" applyFill="1" applyBorder="1" applyAlignment="1">
      <alignment horizontal="right" vertical="top" wrapText="1"/>
    </xf>
    <xf numFmtId="0" fontId="21" fillId="35" borderId="12" xfId="62" applyFont="1" applyFill="1" applyBorder="1" applyAlignment="1">
      <alignment horizontal="right" vertical="top" wrapText="1"/>
    </xf>
    <xf numFmtId="4" fontId="21" fillId="35" borderId="13" xfId="62" applyNumberFormat="1" applyFont="1" applyFill="1" applyBorder="1" applyAlignment="1">
      <alignment horizontal="right" vertical="top" wrapText="1"/>
    </xf>
    <xf numFmtId="176" fontId="21" fillId="35" borderId="13" xfId="62" applyNumberFormat="1" applyFont="1" applyFill="1" applyBorder="1" applyAlignment="1">
      <alignment horizontal="right" vertical="top" wrapText="1"/>
    </xf>
    <xf numFmtId="176" fontId="21" fillId="35" borderId="20" xfId="62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1" sqref="F11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23940553.379900001</v>
      </c>
      <c r="F3" s="25">
        <f>RA!I7</f>
        <v>2986076.2683000001</v>
      </c>
      <c r="G3" s="16">
        <f>E3-F3</f>
        <v>20954477.1116</v>
      </c>
      <c r="H3" s="27">
        <f>RA!J7</f>
        <v>12.472879055531999</v>
      </c>
      <c r="I3" s="20">
        <f>SUM(I4:I38)</f>
        <v>23940557.990853567</v>
      </c>
      <c r="J3" s="21">
        <f>SUM(J4:J38)</f>
        <v>20954477.214229278</v>
      </c>
      <c r="K3" s="22">
        <f>E3-I3</f>
        <v>-4.6109535656869411</v>
      </c>
      <c r="L3" s="22">
        <f>G3-J3</f>
        <v>-0.10262927785515785</v>
      </c>
    </row>
    <row r="4" spans="1:13" x14ac:dyDescent="0.15">
      <c r="A4" s="40">
        <f>RA!A8</f>
        <v>42057</v>
      </c>
      <c r="B4" s="12">
        <v>12</v>
      </c>
      <c r="C4" s="37" t="s">
        <v>6</v>
      </c>
      <c r="D4" s="37"/>
      <c r="E4" s="15">
        <f>VLOOKUP(C4,RA!B8:D36,3,0)</f>
        <v>918212.22770000005</v>
      </c>
      <c r="F4" s="25">
        <f>VLOOKUP(C4,RA!B8:I39,8,0)</f>
        <v>209802.38860000001</v>
      </c>
      <c r="G4" s="16">
        <f t="shared" ref="G4:G38" si="0">E4-F4</f>
        <v>708409.83909999998</v>
      </c>
      <c r="H4" s="27">
        <f>RA!J8</f>
        <v>22.849008352407498</v>
      </c>
      <c r="I4" s="20">
        <f>VLOOKUP(B4,RMS!B:D,3,FALSE)</f>
        <v>918213.45248974406</v>
      </c>
      <c r="J4" s="21">
        <f>VLOOKUP(B4,RMS!B:E,4,FALSE)</f>
        <v>708409.85649487202</v>
      </c>
      <c r="K4" s="22">
        <f t="shared" ref="K4:K38" si="1">E4-I4</f>
        <v>-1.2247897440101951</v>
      </c>
      <c r="L4" s="22">
        <f t="shared" ref="L4:L38" si="2">G4-J4</f>
        <v>-1.7394872033037245E-2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VLOOKUP(C5,RA!B8:D37,3,0)</f>
        <v>202641.23370000001</v>
      </c>
      <c r="F5" s="25">
        <f>VLOOKUP(C5,RA!B9:I40,8,0)</f>
        <v>47418.491800000003</v>
      </c>
      <c r="G5" s="16">
        <f t="shared" si="0"/>
        <v>155222.74190000002</v>
      </c>
      <c r="H5" s="27">
        <f>RA!J9</f>
        <v>23.4002186693162</v>
      </c>
      <c r="I5" s="20">
        <f>VLOOKUP(B5,RMS!B:D,3,FALSE)</f>
        <v>202641.31815863401</v>
      </c>
      <c r="J5" s="21">
        <f>VLOOKUP(B5,RMS!B:E,4,FALSE)</f>
        <v>155222.77656872399</v>
      </c>
      <c r="K5" s="22">
        <f t="shared" si="1"/>
        <v>-8.4458633995382115E-2</v>
      </c>
      <c r="L5" s="22">
        <f t="shared" si="2"/>
        <v>-3.4668723965296522E-2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VLOOKUP(C6,RA!B10:D38,3,0)</f>
        <v>489027.89850000001</v>
      </c>
      <c r="F6" s="25">
        <f>VLOOKUP(C6,RA!B10:I41,8,0)</f>
        <v>80409.426900000006</v>
      </c>
      <c r="G6" s="16">
        <f t="shared" si="0"/>
        <v>408618.47159999999</v>
      </c>
      <c r="H6" s="27">
        <f>RA!J10</f>
        <v>16.442707491053302</v>
      </c>
      <c r="I6" s="20">
        <f>VLOOKUP(B6,RMS!B:D,3,FALSE)</f>
        <v>489029.42207008501</v>
      </c>
      <c r="J6" s="21">
        <f>VLOOKUP(B6,RMS!B:E,4,FALSE)</f>
        <v>408618.47208119702</v>
      </c>
      <c r="K6" s="22">
        <f>E6-I6</f>
        <v>-1.5235700850025751</v>
      </c>
      <c r="L6" s="22">
        <f t="shared" si="2"/>
        <v>-4.8119702842086554E-4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VLOOKUP(C7,RA!B10:D39,3,0)</f>
        <v>77733.096000000005</v>
      </c>
      <c r="F7" s="25">
        <f>VLOOKUP(C7,RA!B11:I42,8,0)</f>
        <v>18033.6702</v>
      </c>
      <c r="G7" s="16">
        <f t="shared" si="0"/>
        <v>59699.425800000005</v>
      </c>
      <c r="H7" s="27">
        <f>RA!J11</f>
        <v>23.199475034417802</v>
      </c>
      <c r="I7" s="20">
        <f>VLOOKUP(B7,RMS!B:D,3,FALSE)</f>
        <v>77733.156610256396</v>
      </c>
      <c r="J7" s="21">
        <f>VLOOKUP(B7,RMS!B:E,4,FALSE)</f>
        <v>59699.426082051301</v>
      </c>
      <c r="K7" s="22">
        <f t="shared" si="1"/>
        <v>-6.06102563906461E-2</v>
      </c>
      <c r="L7" s="22">
        <f t="shared" si="2"/>
        <v>-2.8205129638081416E-4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VLOOKUP(C8,RA!B12:D39,3,0)</f>
        <v>143440.609</v>
      </c>
      <c r="F8" s="25">
        <f>VLOOKUP(C8,RA!B12:I43,8,0)</f>
        <v>20666.517199999998</v>
      </c>
      <c r="G8" s="16">
        <f t="shared" si="0"/>
        <v>122774.09179999999</v>
      </c>
      <c r="H8" s="27">
        <f>RA!J12</f>
        <v>14.407717133995201</v>
      </c>
      <c r="I8" s="20">
        <f>VLOOKUP(B8,RMS!B:D,3,FALSE)</f>
        <v>143440.61370683799</v>
      </c>
      <c r="J8" s="21">
        <f>VLOOKUP(B8,RMS!B:E,4,FALSE)</f>
        <v>122774.092011966</v>
      </c>
      <c r="K8" s="22">
        <f t="shared" si="1"/>
        <v>-4.706837993580848E-3</v>
      </c>
      <c r="L8" s="22">
        <f t="shared" si="2"/>
        <v>-2.1196600573603064E-4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VLOOKUP(C9,RA!B12:D40,3,0)</f>
        <v>374923.63069999998</v>
      </c>
      <c r="F9" s="25">
        <f>VLOOKUP(C9,RA!B13:I44,8,0)</f>
        <v>65208.404499999997</v>
      </c>
      <c r="G9" s="16">
        <f t="shared" si="0"/>
        <v>309715.22619999998</v>
      </c>
      <c r="H9" s="27">
        <f>RA!J13</f>
        <v>17.3924498645905</v>
      </c>
      <c r="I9" s="20">
        <f>VLOOKUP(B9,RMS!B:D,3,FALSE)</f>
        <v>374923.92823589698</v>
      </c>
      <c r="J9" s="21">
        <f>VLOOKUP(B9,RMS!B:E,4,FALSE)</f>
        <v>309715.22609316203</v>
      </c>
      <c r="K9" s="22">
        <f t="shared" si="1"/>
        <v>-0.29753589699976146</v>
      </c>
      <c r="L9" s="22">
        <f t="shared" si="2"/>
        <v>1.0683794971555471E-4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VLOOKUP(C10,RA!B14:D41,3,0)</f>
        <v>179800.606</v>
      </c>
      <c r="F10" s="25">
        <f>VLOOKUP(C10,RA!B14:I45,8,0)</f>
        <v>34621.004699999998</v>
      </c>
      <c r="G10" s="16">
        <f t="shared" si="0"/>
        <v>145179.60130000001</v>
      </c>
      <c r="H10" s="27">
        <f>RA!J14</f>
        <v>19.255221364493099</v>
      </c>
      <c r="I10" s="20">
        <f>VLOOKUP(B10,RMS!B:D,3,FALSE)</f>
        <v>179800.599748718</v>
      </c>
      <c r="J10" s="21">
        <f>VLOOKUP(B10,RMS!B:E,4,FALSE)</f>
        <v>145179.60355812</v>
      </c>
      <c r="K10" s="22">
        <f t="shared" si="1"/>
        <v>6.2512820004485548E-3</v>
      </c>
      <c r="L10" s="22">
        <f t="shared" si="2"/>
        <v>-2.2581199882552028E-3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VLOOKUP(C11,RA!B14:D42,3,0)</f>
        <v>110392.39</v>
      </c>
      <c r="F11" s="25">
        <f>VLOOKUP(C11,RA!B15:I46,8,0)</f>
        <v>3099.6790999999998</v>
      </c>
      <c r="G11" s="16">
        <f t="shared" si="0"/>
        <v>107292.71090000001</v>
      </c>
      <c r="H11" s="27">
        <f>RA!J15</f>
        <v>2.80787389420593</v>
      </c>
      <c r="I11" s="20">
        <f>VLOOKUP(B11,RMS!B:D,3,FALSE)</f>
        <v>110392.447306838</v>
      </c>
      <c r="J11" s="21">
        <f>VLOOKUP(B11,RMS!B:E,4,FALSE)</f>
        <v>107292.710795726</v>
      </c>
      <c r="K11" s="22">
        <f t="shared" si="1"/>
        <v>-5.7306838003569283E-2</v>
      </c>
      <c r="L11" s="22">
        <f t="shared" si="2"/>
        <v>1.0427400411572307E-4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VLOOKUP(C12,RA!B16:D43,3,0)</f>
        <v>2104037.6346</v>
      </c>
      <c r="F12" s="25">
        <f>VLOOKUP(C12,RA!B16:I47,8,0)</f>
        <v>72600.461500000005</v>
      </c>
      <c r="G12" s="16">
        <f t="shared" si="0"/>
        <v>2031437.1731</v>
      </c>
      <c r="H12" s="27">
        <f>RA!J16</f>
        <v>3.4505305563986299</v>
      </c>
      <c r="I12" s="20">
        <f>VLOOKUP(B12,RMS!B:D,3,FALSE)</f>
        <v>2104037.0505410298</v>
      </c>
      <c r="J12" s="21">
        <f>VLOOKUP(B12,RMS!B:E,4,FALSE)</f>
        <v>2031437.17277949</v>
      </c>
      <c r="K12" s="22">
        <f t="shared" si="1"/>
        <v>0.5840589702129364</v>
      </c>
      <c r="L12" s="22">
        <f t="shared" si="2"/>
        <v>3.2051000744104385E-4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VLOOKUP(C13,RA!B16:D44,3,0)</f>
        <v>2887594.6697</v>
      </c>
      <c r="F13" s="25">
        <f>VLOOKUP(C13,RA!B17:I48,8,0)</f>
        <v>294833.54729999998</v>
      </c>
      <c r="G13" s="16">
        <f t="shared" si="0"/>
        <v>2592761.1223999998</v>
      </c>
      <c r="H13" s="27">
        <f>RA!J17</f>
        <v>10.210350863773799</v>
      </c>
      <c r="I13" s="20">
        <f>VLOOKUP(B13,RMS!B:D,3,FALSE)</f>
        <v>2887594.7496717898</v>
      </c>
      <c r="J13" s="21">
        <f>VLOOKUP(B13,RMS!B:E,4,FALSE)</f>
        <v>2592761.1218094002</v>
      </c>
      <c r="K13" s="22">
        <f t="shared" si="1"/>
        <v>-7.9971789848059416E-2</v>
      </c>
      <c r="L13" s="22">
        <f t="shared" si="2"/>
        <v>5.9059960767626762E-4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VLOOKUP(C14,RA!B18:D45,3,0)</f>
        <v>3418524.3402</v>
      </c>
      <c r="F14" s="25">
        <f>VLOOKUP(C14,RA!B18:I49,8,0)</f>
        <v>420566.31430000003</v>
      </c>
      <c r="G14" s="16">
        <f t="shared" si="0"/>
        <v>2997958.0258999998</v>
      </c>
      <c r="H14" s="27">
        <f>RA!J18</f>
        <v>12.3025689580258</v>
      </c>
      <c r="I14" s="20">
        <f>VLOOKUP(B14,RMS!B:D,3,FALSE)</f>
        <v>3418524.2896891101</v>
      </c>
      <c r="J14" s="21">
        <f>VLOOKUP(B14,RMS!B:E,4,FALSE)</f>
        <v>2997957.9992531398</v>
      </c>
      <c r="K14" s="22">
        <f t="shared" si="1"/>
        <v>5.051088985055685E-2</v>
      </c>
      <c r="L14" s="22">
        <f t="shared" si="2"/>
        <v>2.664685994386673E-2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VLOOKUP(C15,RA!B18:D46,3,0)</f>
        <v>1537233.8176</v>
      </c>
      <c r="F15" s="25">
        <f>VLOOKUP(C15,RA!B19:I50,8,0)</f>
        <v>142966.70980000001</v>
      </c>
      <c r="G15" s="16">
        <f t="shared" si="0"/>
        <v>1394267.1077999999</v>
      </c>
      <c r="H15" s="27">
        <f>RA!J19</f>
        <v>9.3002579154293006</v>
      </c>
      <c r="I15" s="20">
        <f>VLOOKUP(B15,RMS!B:D,3,FALSE)</f>
        <v>1537233.76345641</v>
      </c>
      <c r="J15" s="21">
        <f>VLOOKUP(B15,RMS!B:E,4,FALSE)</f>
        <v>1394267.1074812</v>
      </c>
      <c r="K15" s="22">
        <f t="shared" si="1"/>
        <v>5.4143589921295643E-2</v>
      </c>
      <c r="L15" s="22">
        <f t="shared" si="2"/>
        <v>3.1879986636340618E-4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VLOOKUP(C16,RA!B20:D47,3,0)</f>
        <v>1124041.3177</v>
      </c>
      <c r="F16" s="25">
        <f>VLOOKUP(C16,RA!B20:I51,8,0)</f>
        <v>95383.382500000007</v>
      </c>
      <c r="G16" s="16">
        <f t="shared" si="0"/>
        <v>1028657.9351999999</v>
      </c>
      <c r="H16" s="27">
        <f>RA!J20</f>
        <v>8.4857541264739602</v>
      </c>
      <c r="I16" s="20">
        <f>VLOOKUP(B16,RMS!B:D,3,FALSE)</f>
        <v>1124041.3937700901</v>
      </c>
      <c r="J16" s="21">
        <f>VLOOKUP(B16,RMS!B:E,4,FALSE)</f>
        <v>1028657.93515726</v>
      </c>
      <c r="K16" s="22">
        <f t="shared" si="1"/>
        <v>-7.6070090057328343E-2</v>
      </c>
      <c r="L16" s="22">
        <f t="shared" si="2"/>
        <v>4.2739906348288059E-5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VLOOKUP(C17,RA!B20:D48,3,0)</f>
        <v>929408.37049999996</v>
      </c>
      <c r="F17" s="25">
        <f>VLOOKUP(C17,RA!B21:I52,8,0)</f>
        <v>133747.60870000001</v>
      </c>
      <c r="G17" s="16">
        <f t="shared" si="0"/>
        <v>795660.76179999998</v>
      </c>
      <c r="H17" s="27">
        <f>RA!J21</f>
        <v>14.390618047484001</v>
      </c>
      <c r="I17" s="20">
        <f>VLOOKUP(B17,RMS!B:D,3,FALSE)</f>
        <v>929407.98320575606</v>
      </c>
      <c r="J17" s="21">
        <f>VLOOKUP(B17,RMS!B:E,4,FALSE)</f>
        <v>795660.76146265003</v>
      </c>
      <c r="K17" s="22">
        <f t="shared" si="1"/>
        <v>0.38729424390476197</v>
      </c>
      <c r="L17" s="22">
        <f t="shared" si="2"/>
        <v>3.3734994940459728E-4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VLOOKUP(C18,RA!B22:D49,3,0)</f>
        <v>1918094.2986000001</v>
      </c>
      <c r="F18" s="25">
        <f>VLOOKUP(C18,RA!B22:I53,8,0)</f>
        <v>262749.58539999998</v>
      </c>
      <c r="G18" s="16">
        <f t="shared" si="0"/>
        <v>1655344.7132000001</v>
      </c>
      <c r="H18" s="27">
        <f>RA!J22</f>
        <v>13.6984706951988</v>
      </c>
      <c r="I18" s="20">
        <f>VLOOKUP(B18,RMS!B:D,3,FALSE)</f>
        <v>1918095.6470000001</v>
      </c>
      <c r="J18" s="21">
        <f>VLOOKUP(B18,RMS!B:E,4,FALSE)</f>
        <v>1655344.7183000001</v>
      </c>
      <c r="K18" s="22">
        <f t="shared" si="1"/>
        <v>-1.3484000000171363</v>
      </c>
      <c r="L18" s="22">
        <f t="shared" si="2"/>
        <v>-5.0999999511986971E-3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VLOOKUP(C19,RA!B22:D50,3,0)</f>
        <v>1876862.2143999999</v>
      </c>
      <c r="F19" s="25">
        <f>VLOOKUP(C19,RA!B23:I54,8,0)</f>
        <v>237632.5846</v>
      </c>
      <c r="G19" s="16">
        <f t="shared" si="0"/>
        <v>1639229.6298</v>
      </c>
      <c r="H19" s="27">
        <f>RA!J23</f>
        <v>12.661163018616501</v>
      </c>
      <c r="I19" s="20">
        <f>VLOOKUP(B19,RMS!B:D,3,FALSE)</f>
        <v>1876863.31934701</v>
      </c>
      <c r="J19" s="21">
        <f>VLOOKUP(B19,RMS!B:E,4,FALSE)</f>
        <v>1639229.67219829</v>
      </c>
      <c r="K19" s="22">
        <f t="shared" si="1"/>
        <v>-1.1049470100551844</v>
      </c>
      <c r="L19" s="22">
        <f t="shared" si="2"/>
        <v>-4.2398290010169148E-2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VLOOKUP(C20,RA!B24:D51,3,0)</f>
        <v>475451.81829999998</v>
      </c>
      <c r="F20" s="25">
        <f>VLOOKUP(C20,RA!B24:I55,8,0)</f>
        <v>93024.233099999998</v>
      </c>
      <c r="G20" s="16">
        <f t="shared" si="0"/>
        <v>382427.58519999997</v>
      </c>
      <c r="H20" s="27">
        <f>RA!J24</f>
        <v>19.565438498608</v>
      </c>
      <c r="I20" s="20">
        <f>VLOOKUP(B20,RMS!B:D,3,FALSE)</f>
        <v>475451.81891988497</v>
      </c>
      <c r="J20" s="21">
        <f>VLOOKUP(B20,RMS!B:E,4,FALSE)</f>
        <v>382427.58589047001</v>
      </c>
      <c r="K20" s="22">
        <f t="shared" si="1"/>
        <v>-6.1988498782739043E-4</v>
      </c>
      <c r="L20" s="22">
        <f t="shared" si="2"/>
        <v>-6.9047004217281938E-4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VLOOKUP(C21,RA!B24:D52,3,0)</f>
        <v>501583.78869999998</v>
      </c>
      <c r="F21" s="25">
        <f>VLOOKUP(C21,RA!B25:I56,8,0)</f>
        <v>51004.937899999997</v>
      </c>
      <c r="G21" s="16">
        <f t="shared" si="0"/>
        <v>450578.85079999996</v>
      </c>
      <c r="H21" s="27">
        <f>RA!J25</f>
        <v>10.168777191183599</v>
      </c>
      <c r="I21" s="20">
        <f>VLOOKUP(B21,RMS!B:D,3,FALSE)</f>
        <v>501583.78871296399</v>
      </c>
      <c r="J21" s="21">
        <f>VLOOKUP(B21,RMS!B:E,4,FALSE)</f>
        <v>450578.88338493003</v>
      </c>
      <c r="K21" s="22">
        <f t="shared" si="1"/>
        <v>-1.2964010238647461E-5</v>
      </c>
      <c r="L21" s="22">
        <f t="shared" si="2"/>
        <v>-3.2584930071607232E-2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VLOOKUP(C22,RA!B26:D53,3,0)</f>
        <v>554668.75459999999</v>
      </c>
      <c r="F22" s="25">
        <f>VLOOKUP(C22,RA!B26:I57,8,0)</f>
        <v>124095.30869999999</v>
      </c>
      <c r="G22" s="16">
        <f t="shared" si="0"/>
        <v>430573.44589999999</v>
      </c>
      <c r="H22" s="27">
        <f>RA!J26</f>
        <v>22.372868071411599</v>
      </c>
      <c r="I22" s="20">
        <f>VLOOKUP(B22,RMS!B:D,3,FALSE)</f>
        <v>554668.69033213798</v>
      </c>
      <c r="J22" s="21">
        <f>VLOOKUP(B22,RMS!B:E,4,FALSE)</f>
        <v>430573.43367568398</v>
      </c>
      <c r="K22" s="22">
        <f t="shared" si="1"/>
        <v>6.4267862006090581E-2</v>
      </c>
      <c r="L22" s="22">
        <f t="shared" si="2"/>
        <v>1.2224316014908254E-2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VLOOKUP(C23,RA!B26:D54,3,0)</f>
        <v>262816.85470000003</v>
      </c>
      <c r="F23" s="25">
        <f>VLOOKUP(C23,RA!B27:I58,8,0)</f>
        <v>74107.748099999997</v>
      </c>
      <c r="G23" s="16">
        <f t="shared" si="0"/>
        <v>188709.10660000003</v>
      </c>
      <c r="H23" s="27">
        <f>RA!J27</f>
        <v>28.197486871453702</v>
      </c>
      <c r="I23" s="20">
        <f>VLOOKUP(B23,RMS!B:D,3,FALSE)</f>
        <v>262816.77351576299</v>
      </c>
      <c r="J23" s="21">
        <f>VLOOKUP(B23,RMS!B:E,4,FALSE)</f>
        <v>188709.12201257999</v>
      </c>
      <c r="K23" s="22">
        <f t="shared" si="1"/>
        <v>8.1184237031266093E-2</v>
      </c>
      <c r="L23" s="22">
        <f t="shared" si="2"/>
        <v>-1.5412579959956929E-2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VLOOKUP(C24,RA!B28:D55,3,0)</f>
        <v>687061.39760000003</v>
      </c>
      <c r="F24" s="25">
        <f>VLOOKUP(C24,RA!B28:I59,8,0)</f>
        <v>63078.827299999997</v>
      </c>
      <c r="G24" s="16">
        <f t="shared" si="0"/>
        <v>623982.57030000002</v>
      </c>
      <c r="H24" s="27">
        <f>RA!J28</f>
        <v>9.1809593029593906</v>
      </c>
      <c r="I24" s="20">
        <f>VLOOKUP(B24,RMS!B:D,3,FALSE)</f>
        <v>687061.39688761102</v>
      </c>
      <c r="J24" s="21">
        <f>VLOOKUP(B24,RMS!B:E,4,FALSE)</f>
        <v>623982.58087433595</v>
      </c>
      <c r="K24" s="22">
        <f t="shared" si="1"/>
        <v>7.1238901000469923E-4</v>
      </c>
      <c r="L24" s="22">
        <f t="shared" si="2"/>
        <v>-1.0574335930868983E-2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VLOOKUP(C25,RA!B28:D56,3,0)</f>
        <v>695978.13230000006</v>
      </c>
      <c r="F25" s="25">
        <f>VLOOKUP(C25,RA!B29:I60,8,0)</f>
        <v>147259.6182</v>
      </c>
      <c r="G25" s="16">
        <f t="shared" si="0"/>
        <v>548718.51410000003</v>
      </c>
      <c r="H25" s="27">
        <f>RA!J29</f>
        <v>21.158655906810001</v>
      </c>
      <c r="I25" s="20">
        <f>VLOOKUP(B25,RMS!B:D,3,FALSE)</f>
        <v>695978.13030265504</v>
      </c>
      <c r="J25" s="21">
        <f>VLOOKUP(B25,RMS!B:E,4,FALSE)</f>
        <v>548718.49765588995</v>
      </c>
      <c r="K25" s="22">
        <f t="shared" si="1"/>
        <v>1.9973450107499957E-3</v>
      </c>
      <c r="L25" s="22">
        <f t="shared" si="2"/>
        <v>1.644411007873714E-2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VLOOKUP(C26,RA!B30:D57,3,0)</f>
        <v>971551.33409999998</v>
      </c>
      <c r="F26" s="25">
        <f>VLOOKUP(C26,RA!B30:I61,8,0)</f>
        <v>140325.87390000001</v>
      </c>
      <c r="G26" s="16">
        <f t="shared" si="0"/>
        <v>831225.46019999997</v>
      </c>
      <c r="H26" s="27">
        <f>RA!J30</f>
        <v>14.443485277079199</v>
      </c>
      <c r="I26" s="20">
        <f>VLOOKUP(B26,RMS!B:D,3,FALSE)</f>
        <v>971551.34957600001</v>
      </c>
      <c r="J26" s="21">
        <f>VLOOKUP(B26,RMS!B:E,4,FALSE)</f>
        <v>831225.45631001599</v>
      </c>
      <c r="K26" s="22">
        <f t="shared" si="1"/>
        <v>-1.5476000029593706E-2</v>
      </c>
      <c r="L26" s="22">
        <f t="shared" si="2"/>
        <v>3.8899839855730534E-3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VLOOKUP(C27,RA!B30:D58,3,0)</f>
        <v>268519.35210000002</v>
      </c>
      <c r="F27" s="25">
        <f>VLOOKUP(C27,RA!B31:I62,8,0)</f>
        <v>21751.760900000001</v>
      </c>
      <c r="G27" s="16">
        <f t="shared" si="0"/>
        <v>246767.59120000002</v>
      </c>
      <c r="H27" s="27">
        <f>RA!J31</f>
        <v>8.1006306360739995</v>
      </c>
      <c r="I27" s="20">
        <f>VLOOKUP(B27,RMS!B:D,3,FALSE)</f>
        <v>268519.35131946899</v>
      </c>
      <c r="J27" s="21">
        <f>VLOOKUP(B27,RMS!B:E,4,FALSE)</f>
        <v>246767.57513628301</v>
      </c>
      <c r="K27" s="22">
        <f t="shared" si="1"/>
        <v>7.8053103061392903E-4</v>
      </c>
      <c r="L27" s="22">
        <f t="shared" si="2"/>
        <v>1.6063717019278556E-2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VLOOKUP(C28,RA!B32:D59,3,0)</f>
        <v>145947.6807</v>
      </c>
      <c r="F28" s="25">
        <f>VLOOKUP(C28,RA!B32:I63,8,0)</f>
        <v>39097.923900000002</v>
      </c>
      <c r="G28" s="16">
        <f t="shared" si="0"/>
        <v>106849.7568</v>
      </c>
      <c r="H28" s="27">
        <f>RA!J32</f>
        <v>26.7889998062847</v>
      </c>
      <c r="I28" s="20">
        <f>VLOOKUP(B28,RMS!B:D,3,FALSE)</f>
        <v>145947.652730028</v>
      </c>
      <c r="J28" s="21">
        <f>VLOOKUP(B28,RMS!B:E,4,FALSE)</f>
        <v>106849.770493684</v>
      </c>
      <c r="K28" s="22">
        <f t="shared" si="1"/>
        <v>2.7969971997663379E-2</v>
      </c>
      <c r="L28" s="22">
        <f t="shared" si="2"/>
        <v>-1.3693683999008499E-2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VLOOKUP(C30,RA!B34:D62,3,0)</f>
        <v>218741.3303</v>
      </c>
      <c r="F30" s="25">
        <f>VLOOKUP(C30,RA!B34:I66,8,0)</f>
        <v>32060.962299999999</v>
      </c>
      <c r="G30" s="16">
        <f t="shared" si="0"/>
        <v>186680.36800000002</v>
      </c>
      <c r="H30" s="27" t="e">
        <f>RA!#REF!</f>
        <v>#REF!</v>
      </c>
      <c r="I30" s="20">
        <f>VLOOKUP(B30,RMS!B:D,3,FALSE)</f>
        <v>218741.3297</v>
      </c>
      <c r="J30" s="21">
        <f>VLOOKUP(B30,RMS!B:E,4,FALSE)</f>
        <v>186680.36309999999</v>
      </c>
      <c r="K30" s="22">
        <f t="shared" si="1"/>
        <v>5.9999999939464033E-4</v>
      </c>
      <c r="L30" s="22">
        <f t="shared" si="2"/>
        <v>4.9000000290106982E-3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VLOOKUP(C31,RA!B34:D63,3,0)</f>
        <v>0</v>
      </c>
      <c r="F31" s="25">
        <f>VLOOKUP(C31,RA!B34:I67,8,0)</f>
        <v>0</v>
      </c>
      <c r="G31" s="16">
        <f t="shared" si="0"/>
        <v>0</v>
      </c>
      <c r="H31" s="27" t="e">
        <f>RA!#REF!</f>
        <v>#REF!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VLOOKUP(C32,RA!B34:D64,3,0)</f>
        <v>0</v>
      </c>
      <c r="F32" s="25">
        <f>VLOOKUP(C32,RA!B34:I68,8,0)</f>
        <v>0</v>
      </c>
      <c r="G32" s="16">
        <f t="shared" si="0"/>
        <v>0</v>
      </c>
      <c r="H32" s="27">
        <f>RA!J34</f>
        <v>14.6570208090208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VLOOKUP(C33,RA!B35:D65,3,0)</f>
        <v>0</v>
      </c>
      <c r="F33" s="25">
        <f>VLOOKUP(C33,RA!B35:I69,8,0)</f>
        <v>0</v>
      </c>
      <c r="G33" s="16">
        <f t="shared" si="0"/>
        <v>0</v>
      </c>
      <c r="H33" s="27">
        <f>RA!J35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VLOOKUP(C34,RA!B8:D66,3,0)</f>
        <v>314887.9485</v>
      </c>
      <c r="F34" s="25">
        <f>VLOOKUP(C34,RA!B8:I70,8,0)</f>
        <v>17813.841700000001</v>
      </c>
      <c r="G34" s="16">
        <f t="shared" si="0"/>
        <v>297074.10680000001</v>
      </c>
      <c r="H34" s="27">
        <f>RA!J36</f>
        <v>0</v>
      </c>
      <c r="I34" s="20">
        <f>VLOOKUP(B34,RMS!B:D,3,FALSE)</f>
        <v>314887.94871794898</v>
      </c>
      <c r="J34" s="21">
        <f>VLOOKUP(B34,RMS!B:E,4,FALSE)</f>
        <v>297074.104273504</v>
      </c>
      <c r="K34" s="22">
        <f t="shared" si="1"/>
        <v>-2.1794898202642798E-4</v>
      </c>
      <c r="L34" s="22">
        <f t="shared" si="2"/>
        <v>2.526496013160795E-3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VLOOKUP(C35,RA!B8:D67,3,0)</f>
        <v>522085.02870000002</v>
      </c>
      <c r="F35" s="25">
        <f>VLOOKUP(C35,RA!B8:I71,8,0)</f>
        <v>38299.495000000003</v>
      </c>
      <c r="G35" s="16">
        <f t="shared" si="0"/>
        <v>483785.53370000003</v>
      </c>
      <c r="H35" s="27">
        <f>RA!J37</f>
        <v>0</v>
      </c>
      <c r="I35" s="20">
        <f>VLOOKUP(B35,RMS!B:D,3,FALSE)</f>
        <v>522085.02086495701</v>
      </c>
      <c r="J35" s="21">
        <f>VLOOKUP(B35,RMS!B:E,4,FALSE)</f>
        <v>483785.54388205102</v>
      </c>
      <c r="K35" s="22">
        <f t="shared" si="1"/>
        <v>7.8350430121645331E-3</v>
      </c>
      <c r="L35" s="22">
        <f t="shared" si="2"/>
        <v>-1.0182050988078117E-2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VLOOKUP(C36,RA!B9:D68,3,0)</f>
        <v>0</v>
      </c>
      <c r="F36" s="25">
        <f>VLOOKUP(C36,RA!B9:I72,8,0)</f>
        <v>0</v>
      </c>
      <c r="G36" s="16">
        <f t="shared" si="0"/>
        <v>0</v>
      </c>
      <c r="H36" s="27">
        <f>RA!J38</f>
        <v>5.6572002151425602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VLOOKUP(C37,RA!B10:D69,3,0)</f>
        <v>0</v>
      </c>
      <c r="F37" s="25">
        <f>VLOOKUP(C37,RA!B10:I73,8,0)</f>
        <v>0</v>
      </c>
      <c r="G37" s="16">
        <f t="shared" si="0"/>
        <v>0</v>
      </c>
      <c r="H37" s="27">
        <f>RA!J39</f>
        <v>7.3358730656127698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VLOOKUP(C38,RA!B8:D70,3,0)</f>
        <v>29291.6044</v>
      </c>
      <c r="F38" s="25">
        <f>VLOOKUP(C38,RA!B8:I74,8,0)</f>
        <v>4415.9602000000004</v>
      </c>
      <c r="G38" s="16">
        <f t="shared" si="0"/>
        <v>24875.644199999999</v>
      </c>
      <c r="H38" s="27">
        <f>RA!J40</f>
        <v>0</v>
      </c>
      <c r="I38" s="20">
        <f>VLOOKUP(B38,RMS!B:D,3,FALSE)</f>
        <v>29291.604265940499</v>
      </c>
      <c r="J38" s="21">
        <f>VLOOKUP(B38,RMS!B:E,4,FALSE)</f>
        <v>24875.645412601199</v>
      </c>
      <c r="K38" s="22">
        <f t="shared" si="1"/>
        <v>1.3405950085143559E-4</v>
      </c>
      <c r="L38" s="22">
        <f t="shared" si="2"/>
        <v>-1.2126012006774545E-3</v>
      </c>
      <c r="M38" s="34"/>
    </row>
  </sheetData>
  <mergeCells count="38"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55" t="s">
        <v>46</v>
      </c>
      <c r="W1" s="45"/>
    </row>
    <row r="2" spans="1:23" ht="12.7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55"/>
      <c r="W2" s="45"/>
    </row>
    <row r="3" spans="1:23" ht="23.25" thickBo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56" t="s">
        <v>47</v>
      </c>
      <c r="W3" s="45"/>
    </row>
    <row r="4" spans="1:23" ht="14.25" thickTop="1" thickBot="1" x14ac:dyDescent="0.2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54"/>
      <c r="W4" s="45"/>
    </row>
    <row r="5" spans="1:23" ht="14.2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3.5" thickBot="1" x14ac:dyDescent="0.25">
      <c r="A6" s="62" t="s">
        <v>3</v>
      </c>
      <c r="B6" s="46" t="s">
        <v>4</v>
      </c>
      <c r="C6" s="47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3.5" thickBot="1" x14ac:dyDescent="0.25">
      <c r="A7" s="48" t="s">
        <v>5</v>
      </c>
      <c r="B7" s="49"/>
      <c r="C7" s="50"/>
      <c r="D7" s="64">
        <v>23940553.379900001</v>
      </c>
      <c r="E7" s="64">
        <v>27987609</v>
      </c>
      <c r="F7" s="65">
        <v>85.539830786902897</v>
      </c>
      <c r="G7" s="64">
        <v>24740401.0704</v>
      </c>
      <c r="H7" s="65">
        <v>-3.2329616978479701</v>
      </c>
      <c r="I7" s="64">
        <v>2986076.2683000001</v>
      </c>
      <c r="J7" s="65">
        <v>12.472879055531999</v>
      </c>
      <c r="K7" s="64">
        <v>1256853.3924</v>
      </c>
      <c r="L7" s="65">
        <v>5.0801657936892903</v>
      </c>
      <c r="M7" s="65">
        <v>1.37583499106288</v>
      </c>
      <c r="N7" s="64">
        <v>832792927.80729997</v>
      </c>
      <c r="O7" s="64">
        <v>1498802370.8223</v>
      </c>
      <c r="P7" s="64">
        <v>878057</v>
      </c>
      <c r="Q7" s="64">
        <v>899164</v>
      </c>
      <c r="R7" s="65">
        <v>-2.3474026985066199</v>
      </c>
      <c r="S7" s="64">
        <v>27.265375004014501</v>
      </c>
      <c r="T7" s="64">
        <v>27.951232110271299</v>
      </c>
      <c r="U7" s="66">
        <v>-2.5154875227492002</v>
      </c>
      <c r="V7" s="54"/>
      <c r="W7" s="54"/>
    </row>
    <row r="8" spans="1:23" ht="13.5" thickBot="1" x14ac:dyDescent="0.25">
      <c r="A8" s="51">
        <v>42057</v>
      </c>
      <c r="B8" s="41" t="s">
        <v>6</v>
      </c>
      <c r="C8" s="42"/>
      <c r="D8" s="67">
        <v>918212.22770000005</v>
      </c>
      <c r="E8" s="67">
        <v>1225805</v>
      </c>
      <c r="F8" s="68">
        <v>74.906875702089707</v>
      </c>
      <c r="G8" s="67">
        <v>1804616.1324</v>
      </c>
      <c r="H8" s="68">
        <v>-49.118695593236801</v>
      </c>
      <c r="I8" s="67">
        <v>209802.38860000001</v>
      </c>
      <c r="J8" s="68">
        <v>22.849008352407498</v>
      </c>
      <c r="K8" s="67">
        <v>-353142.4399</v>
      </c>
      <c r="L8" s="68">
        <v>-19.5688397969904</v>
      </c>
      <c r="M8" s="68">
        <v>-1.5941013169060301</v>
      </c>
      <c r="N8" s="67">
        <v>36015752.584200002</v>
      </c>
      <c r="O8" s="67">
        <v>63029008.233499996</v>
      </c>
      <c r="P8" s="67">
        <v>30494</v>
      </c>
      <c r="Q8" s="67">
        <v>31068</v>
      </c>
      <c r="R8" s="68">
        <v>-1.8475601905497601</v>
      </c>
      <c r="S8" s="67">
        <v>30.111242464091301</v>
      </c>
      <c r="T8" s="67">
        <v>28.994404763744001</v>
      </c>
      <c r="U8" s="69">
        <v>3.70903891355238</v>
      </c>
      <c r="V8" s="54"/>
      <c r="W8" s="54"/>
    </row>
    <row r="9" spans="1:23" ht="12" customHeight="1" thickBot="1" x14ac:dyDescent="0.25">
      <c r="A9" s="52"/>
      <c r="B9" s="41" t="s">
        <v>7</v>
      </c>
      <c r="C9" s="42"/>
      <c r="D9" s="67">
        <v>202641.23370000001</v>
      </c>
      <c r="E9" s="67">
        <v>283190</v>
      </c>
      <c r="F9" s="68">
        <v>71.556634662240896</v>
      </c>
      <c r="G9" s="67">
        <v>191865.58259999999</v>
      </c>
      <c r="H9" s="68">
        <v>5.6162501653383998</v>
      </c>
      <c r="I9" s="67">
        <v>47418.491800000003</v>
      </c>
      <c r="J9" s="68">
        <v>23.4002186693162</v>
      </c>
      <c r="K9" s="67">
        <v>47098.662799999998</v>
      </c>
      <c r="L9" s="68">
        <v>24.547739183734102</v>
      </c>
      <c r="M9" s="68">
        <v>6.7906174185479997E-3</v>
      </c>
      <c r="N9" s="67">
        <v>4578723.0022</v>
      </c>
      <c r="O9" s="67">
        <v>8189735.4435999999</v>
      </c>
      <c r="P9" s="67">
        <v>8566</v>
      </c>
      <c r="Q9" s="67">
        <v>8359</v>
      </c>
      <c r="R9" s="68">
        <v>2.47637277186266</v>
      </c>
      <c r="S9" s="67">
        <v>23.656459689470001</v>
      </c>
      <c r="T9" s="67">
        <v>22.222895705227899</v>
      </c>
      <c r="U9" s="69">
        <v>6.0599261388220702</v>
      </c>
      <c r="V9" s="54"/>
      <c r="W9" s="54"/>
    </row>
    <row r="10" spans="1:23" ht="13.5" thickBot="1" x14ac:dyDescent="0.25">
      <c r="A10" s="52"/>
      <c r="B10" s="41" t="s">
        <v>8</v>
      </c>
      <c r="C10" s="42"/>
      <c r="D10" s="67">
        <v>489027.89850000001</v>
      </c>
      <c r="E10" s="67">
        <v>522867</v>
      </c>
      <c r="F10" s="68">
        <v>93.528162706768597</v>
      </c>
      <c r="G10" s="67">
        <v>261098.22140000001</v>
      </c>
      <c r="H10" s="68">
        <v>87.2965261417135</v>
      </c>
      <c r="I10" s="67">
        <v>80409.426900000006</v>
      </c>
      <c r="J10" s="68">
        <v>16.442707491053302</v>
      </c>
      <c r="K10" s="67">
        <v>39982.727599999998</v>
      </c>
      <c r="L10" s="68">
        <v>15.313289912743899</v>
      </c>
      <c r="M10" s="68">
        <v>1.01110408735596</v>
      </c>
      <c r="N10" s="67">
        <v>10225025.739700001</v>
      </c>
      <c r="O10" s="67">
        <v>15603600.047800001</v>
      </c>
      <c r="P10" s="67">
        <v>98694</v>
      </c>
      <c r="Q10" s="67">
        <v>99458</v>
      </c>
      <c r="R10" s="68">
        <v>-0.76816344587664598</v>
      </c>
      <c r="S10" s="67">
        <v>4.9549911696759699</v>
      </c>
      <c r="T10" s="67">
        <v>5.2559138088439301</v>
      </c>
      <c r="U10" s="69">
        <v>-6.0731216033155002</v>
      </c>
      <c r="V10" s="54"/>
      <c r="W10" s="54"/>
    </row>
    <row r="11" spans="1:23" ht="13.5" thickBot="1" x14ac:dyDescent="0.25">
      <c r="A11" s="52"/>
      <c r="B11" s="41" t="s">
        <v>9</v>
      </c>
      <c r="C11" s="42"/>
      <c r="D11" s="67">
        <v>77733.096000000005</v>
      </c>
      <c r="E11" s="67">
        <v>118296</v>
      </c>
      <c r="F11" s="68">
        <v>65.710671535808501</v>
      </c>
      <c r="G11" s="67">
        <v>117410.30620000001</v>
      </c>
      <c r="H11" s="68">
        <v>-33.793634889609002</v>
      </c>
      <c r="I11" s="67">
        <v>18033.6702</v>
      </c>
      <c r="J11" s="68">
        <v>23.199475034417802</v>
      </c>
      <c r="K11" s="67">
        <v>21151.1993</v>
      </c>
      <c r="L11" s="68">
        <v>18.014772284104598</v>
      </c>
      <c r="M11" s="68">
        <v>-0.14739254525392301</v>
      </c>
      <c r="N11" s="67">
        <v>2438162.1343</v>
      </c>
      <c r="O11" s="67">
        <v>4824049.3036000002</v>
      </c>
      <c r="P11" s="67">
        <v>3647</v>
      </c>
      <c r="Q11" s="67">
        <v>3733</v>
      </c>
      <c r="R11" s="68">
        <v>-2.3037771229574102</v>
      </c>
      <c r="S11" s="67">
        <v>21.314257197696701</v>
      </c>
      <c r="T11" s="67">
        <v>21.259907072059999</v>
      </c>
      <c r="U11" s="69">
        <v>0.25499422819482698</v>
      </c>
      <c r="V11" s="54"/>
      <c r="W11" s="54"/>
    </row>
    <row r="12" spans="1:23" ht="13.5" thickBot="1" x14ac:dyDescent="0.25">
      <c r="A12" s="52"/>
      <c r="B12" s="41" t="s">
        <v>10</v>
      </c>
      <c r="C12" s="42"/>
      <c r="D12" s="67">
        <v>143440.609</v>
      </c>
      <c r="E12" s="67">
        <v>191005</v>
      </c>
      <c r="F12" s="68">
        <v>75.097829376194298</v>
      </c>
      <c r="G12" s="67">
        <v>269937.18190000003</v>
      </c>
      <c r="H12" s="68">
        <v>-46.861485331376599</v>
      </c>
      <c r="I12" s="67">
        <v>20666.517199999998</v>
      </c>
      <c r="J12" s="68">
        <v>14.407717133995201</v>
      </c>
      <c r="K12" s="67">
        <v>25456.4087</v>
      </c>
      <c r="L12" s="68">
        <v>9.4304936136698991</v>
      </c>
      <c r="M12" s="68">
        <v>-0.188160535778953</v>
      </c>
      <c r="N12" s="67">
        <v>7725440.0625</v>
      </c>
      <c r="O12" s="67">
        <v>19169210.5022</v>
      </c>
      <c r="P12" s="67">
        <v>1108</v>
      </c>
      <c r="Q12" s="67">
        <v>1018</v>
      </c>
      <c r="R12" s="68">
        <v>8.8408644400785903</v>
      </c>
      <c r="S12" s="67">
        <v>129.45903339350201</v>
      </c>
      <c r="T12" s="67">
        <v>122.880563555992</v>
      </c>
      <c r="U12" s="69">
        <v>5.0815069949687102</v>
      </c>
      <c r="V12" s="54"/>
      <c r="W12" s="54"/>
    </row>
    <row r="13" spans="1:23" ht="13.5" thickBot="1" x14ac:dyDescent="0.25">
      <c r="A13" s="52"/>
      <c r="B13" s="41" t="s">
        <v>11</v>
      </c>
      <c r="C13" s="42"/>
      <c r="D13" s="67">
        <v>374923.63069999998</v>
      </c>
      <c r="E13" s="67">
        <v>404145</v>
      </c>
      <c r="F13" s="68">
        <v>92.769582872483895</v>
      </c>
      <c r="G13" s="67">
        <v>533774.01190000004</v>
      </c>
      <c r="H13" s="68">
        <v>-29.7598567293606</v>
      </c>
      <c r="I13" s="67">
        <v>65208.404499999997</v>
      </c>
      <c r="J13" s="68">
        <v>17.3924498645905</v>
      </c>
      <c r="K13" s="67">
        <v>38781.3344</v>
      </c>
      <c r="L13" s="68">
        <v>7.2654969210575802</v>
      </c>
      <c r="M13" s="68">
        <v>0.68143787491747598</v>
      </c>
      <c r="N13" s="67">
        <v>11682749.964600001</v>
      </c>
      <c r="O13" s="67">
        <v>23477740.3565</v>
      </c>
      <c r="P13" s="67">
        <v>12017</v>
      </c>
      <c r="Q13" s="67">
        <v>12209</v>
      </c>
      <c r="R13" s="68">
        <v>-1.5726103693996201</v>
      </c>
      <c r="S13" s="67">
        <v>31.199436689689598</v>
      </c>
      <c r="T13" s="67">
        <v>31.424339454500799</v>
      </c>
      <c r="U13" s="69">
        <v>-0.72085520981696405</v>
      </c>
      <c r="V13" s="54"/>
      <c r="W13" s="54"/>
    </row>
    <row r="14" spans="1:23" ht="13.5" thickBot="1" x14ac:dyDescent="0.25">
      <c r="A14" s="52"/>
      <c r="B14" s="41" t="s">
        <v>12</v>
      </c>
      <c r="C14" s="42"/>
      <c r="D14" s="67">
        <v>179800.606</v>
      </c>
      <c r="E14" s="67">
        <v>123010</v>
      </c>
      <c r="F14" s="68">
        <v>146.16747093732201</v>
      </c>
      <c r="G14" s="67">
        <v>196008.40359999999</v>
      </c>
      <c r="H14" s="68">
        <v>-8.2689299552052393</v>
      </c>
      <c r="I14" s="67">
        <v>34621.004699999998</v>
      </c>
      <c r="J14" s="68">
        <v>19.255221364493099</v>
      </c>
      <c r="K14" s="67">
        <v>15252.3069</v>
      </c>
      <c r="L14" s="68">
        <v>7.7814556008148603</v>
      </c>
      <c r="M14" s="68">
        <v>1.2698864458333201</v>
      </c>
      <c r="N14" s="67">
        <v>7249274.3098999998</v>
      </c>
      <c r="O14" s="67">
        <v>13808443.330700001</v>
      </c>
      <c r="P14" s="67">
        <v>3407</v>
      </c>
      <c r="Q14" s="67">
        <v>2503</v>
      </c>
      <c r="R14" s="68">
        <v>36.116660007990397</v>
      </c>
      <c r="S14" s="67">
        <v>52.773879072497799</v>
      </c>
      <c r="T14" s="67">
        <v>67.924381262484999</v>
      </c>
      <c r="U14" s="69">
        <v>-28.708335366392799</v>
      </c>
      <c r="V14" s="54"/>
      <c r="W14" s="54"/>
    </row>
    <row r="15" spans="1:23" ht="13.5" thickBot="1" x14ac:dyDescent="0.25">
      <c r="A15" s="52"/>
      <c r="B15" s="41" t="s">
        <v>13</v>
      </c>
      <c r="C15" s="42"/>
      <c r="D15" s="67">
        <v>110392.39</v>
      </c>
      <c r="E15" s="67">
        <v>97976</v>
      </c>
      <c r="F15" s="68">
        <v>112.67288927900699</v>
      </c>
      <c r="G15" s="67">
        <v>161005.10569999999</v>
      </c>
      <c r="H15" s="68">
        <v>-31.435472483901499</v>
      </c>
      <c r="I15" s="67">
        <v>3099.6790999999998</v>
      </c>
      <c r="J15" s="68">
        <v>2.80787389420593</v>
      </c>
      <c r="K15" s="67">
        <v>3761.1779000000001</v>
      </c>
      <c r="L15" s="68">
        <v>2.3360612594535901</v>
      </c>
      <c r="M15" s="68">
        <v>-0.175875435192789</v>
      </c>
      <c r="N15" s="67">
        <v>5149031.5824999996</v>
      </c>
      <c r="O15" s="67">
        <v>10408557.1131</v>
      </c>
      <c r="P15" s="67">
        <v>4097</v>
      </c>
      <c r="Q15" s="67">
        <v>4484</v>
      </c>
      <c r="R15" s="68">
        <v>-8.6306868867082898</v>
      </c>
      <c r="S15" s="67">
        <v>26.944688796680499</v>
      </c>
      <c r="T15" s="67">
        <v>27.635263269402301</v>
      </c>
      <c r="U15" s="69">
        <v>-2.56293356339263</v>
      </c>
      <c r="V15" s="54"/>
      <c r="W15" s="54"/>
    </row>
    <row r="16" spans="1:23" ht="13.5" thickBot="1" x14ac:dyDescent="0.25">
      <c r="A16" s="52"/>
      <c r="B16" s="41" t="s">
        <v>14</v>
      </c>
      <c r="C16" s="42"/>
      <c r="D16" s="67">
        <v>2104037.6346</v>
      </c>
      <c r="E16" s="67">
        <v>2286691</v>
      </c>
      <c r="F16" s="68">
        <v>92.012328495629703</v>
      </c>
      <c r="G16" s="67">
        <v>1032747.0171000001</v>
      </c>
      <c r="H16" s="68">
        <v>103.732143473842</v>
      </c>
      <c r="I16" s="67">
        <v>72600.461500000005</v>
      </c>
      <c r="J16" s="68">
        <v>3.4505305563986299</v>
      </c>
      <c r="K16" s="67">
        <v>29861.355800000001</v>
      </c>
      <c r="L16" s="68">
        <v>2.8914492422212001</v>
      </c>
      <c r="M16" s="68">
        <v>1.4312513465982699</v>
      </c>
      <c r="N16" s="67">
        <v>49953985.205200002</v>
      </c>
      <c r="O16" s="67">
        <v>76134619.942300007</v>
      </c>
      <c r="P16" s="67">
        <v>75193</v>
      </c>
      <c r="Q16" s="67">
        <v>78279</v>
      </c>
      <c r="R16" s="68">
        <v>-3.9423089206555999</v>
      </c>
      <c r="S16" s="67">
        <v>27.981828555849599</v>
      </c>
      <c r="T16" s="67">
        <v>29.631781226127099</v>
      </c>
      <c r="U16" s="69">
        <v>-5.8965148292016103</v>
      </c>
      <c r="V16" s="54"/>
      <c r="W16" s="54"/>
    </row>
    <row r="17" spans="1:21" ht="12" thickBot="1" x14ac:dyDescent="0.2">
      <c r="A17" s="52"/>
      <c r="B17" s="41" t="s">
        <v>15</v>
      </c>
      <c r="C17" s="42"/>
      <c r="D17" s="67">
        <v>2887594.6697</v>
      </c>
      <c r="E17" s="67">
        <v>3372242</v>
      </c>
      <c r="F17" s="68">
        <v>85.628334790326406</v>
      </c>
      <c r="G17" s="67">
        <v>610046.28780000005</v>
      </c>
      <c r="H17" s="68">
        <v>373.34025752594698</v>
      </c>
      <c r="I17" s="67">
        <v>294833.54729999998</v>
      </c>
      <c r="J17" s="68">
        <v>10.210350863773799</v>
      </c>
      <c r="K17" s="67">
        <v>77800.439100000003</v>
      </c>
      <c r="L17" s="68">
        <v>12.753202610341299</v>
      </c>
      <c r="M17" s="68">
        <v>2.7896128956423798</v>
      </c>
      <c r="N17" s="67">
        <v>74228024.457200006</v>
      </c>
      <c r="O17" s="67">
        <v>102032747.0299</v>
      </c>
      <c r="P17" s="67">
        <v>24931</v>
      </c>
      <c r="Q17" s="67">
        <v>27315</v>
      </c>
      <c r="R17" s="68">
        <v>-8.7278052352187405</v>
      </c>
      <c r="S17" s="67">
        <v>115.82345953632</v>
      </c>
      <c r="T17" s="67">
        <v>118.64736710232501</v>
      </c>
      <c r="U17" s="69">
        <v>-2.4381136406299002</v>
      </c>
    </row>
    <row r="18" spans="1:21" ht="12" thickBot="1" x14ac:dyDescent="0.2">
      <c r="A18" s="52"/>
      <c r="B18" s="41" t="s">
        <v>16</v>
      </c>
      <c r="C18" s="42"/>
      <c r="D18" s="67">
        <v>3418524.3402</v>
      </c>
      <c r="E18" s="67">
        <v>4140528</v>
      </c>
      <c r="F18" s="68">
        <v>82.5625219827037</v>
      </c>
      <c r="G18" s="67">
        <v>2378454.2167000002</v>
      </c>
      <c r="H18" s="68">
        <v>43.728826739538903</v>
      </c>
      <c r="I18" s="67">
        <v>420566.31430000003</v>
      </c>
      <c r="J18" s="68">
        <v>12.3025689580258</v>
      </c>
      <c r="K18" s="67">
        <v>339636.10009999998</v>
      </c>
      <c r="L18" s="68">
        <v>14.279698878174299</v>
      </c>
      <c r="M18" s="68">
        <v>0.238285076810656</v>
      </c>
      <c r="N18" s="67">
        <v>155214271.29350001</v>
      </c>
      <c r="O18" s="67">
        <v>229095653.01249999</v>
      </c>
      <c r="P18" s="67">
        <v>100757</v>
      </c>
      <c r="Q18" s="67">
        <v>103119</v>
      </c>
      <c r="R18" s="68">
        <v>-2.2905575112248999</v>
      </c>
      <c r="S18" s="67">
        <v>33.928405373323898</v>
      </c>
      <c r="T18" s="67">
        <v>34.799923629980903</v>
      </c>
      <c r="U18" s="69">
        <v>-2.5686979599170399</v>
      </c>
    </row>
    <row r="19" spans="1:21" ht="12" thickBot="1" x14ac:dyDescent="0.2">
      <c r="A19" s="52"/>
      <c r="B19" s="41" t="s">
        <v>17</v>
      </c>
      <c r="C19" s="42"/>
      <c r="D19" s="67">
        <v>1537233.8176</v>
      </c>
      <c r="E19" s="67">
        <v>1757714</v>
      </c>
      <c r="F19" s="68">
        <v>87.4564245150235</v>
      </c>
      <c r="G19" s="67">
        <v>827326.30689999997</v>
      </c>
      <c r="H19" s="68">
        <v>85.807438344373594</v>
      </c>
      <c r="I19" s="67">
        <v>142966.70980000001</v>
      </c>
      <c r="J19" s="68">
        <v>9.3002579154293006</v>
      </c>
      <c r="K19" s="67">
        <v>102146.41680000001</v>
      </c>
      <c r="L19" s="68">
        <v>12.3465694186304</v>
      </c>
      <c r="M19" s="68">
        <v>0.39962530530978002</v>
      </c>
      <c r="N19" s="67">
        <v>31944052.166999999</v>
      </c>
      <c r="O19" s="67">
        <v>56680841.516000003</v>
      </c>
      <c r="P19" s="67">
        <v>21161</v>
      </c>
      <c r="Q19" s="67">
        <v>23441</v>
      </c>
      <c r="R19" s="68">
        <v>-9.7265475022396704</v>
      </c>
      <c r="S19" s="67">
        <v>72.644667907943898</v>
      </c>
      <c r="T19" s="67">
        <v>75.204378631457701</v>
      </c>
      <c r="U19" s="69">
        <v>-3.5236044120368502</v>
      </c>
    </row>
    <row r="20" spans="1:21" ht="12" thickBot="1" x14ac:dyDescent="0.2">
      <c r="A20" s="52"/>
      <c r="B20" s="41" t="s">
        <v>18</v>
      </c>
      <c r="C20" s="42"/>
      <c r="D20" s="67">
        <v>1124041.3177</v>
      </c>
      <c r="E20" s="67">
        <v>1458922</v>
      </c>
      <c r="F20" s="68">
        <v>77.046018752202002</v>
      </c>
      <c r="G20" s="67">
        <v>3657740.6631999998</v>
      </c>
      <c r="H20" s="68">
        <v>-69.269518503353297</v>
      </c>
      <c r="I20" s="67">
        <v>95383.382500000007</v>
      </c>
      <c r="J20" s="68">
        <v>8.4857541264739602</v>
      </c>
      <c r="K20" s="67">
        <v>-422106.71500000003</v>
      </c>
      <c r="L20" s="68">
        <v>-11.5400941145652</v>
      </c>
      <c r="M20" s="68">
        <v>-1.22596982969105</v>
      </c>
      <c r="N20" s="67">
        <v>46416026.399800003</v>
      </c>
      <c r="O20" s="67">
        <v>89648978.3565</v>
      </c>
      <c r="P20" s="67">
        <v>35922</v>
      </c>
      <c r="Q20" s="67">
        <v>37924</v>
      </c>
      <c r="R20" s="68">
        <v>-5.27897901065288</v>
      </c>
      <c r="S20" s="67">
        <v>31.291167465619999</v>
      </c>
      <c r="T20" s="67">
        <v>32.421991538339803</v>
      </c>
      <c r="U20" s="69">
        <v>-3.61387626064875</v>
      </c>
    </row>
    <row r="21" spans="1:21" ht="12" thickBot="1" x14ac:dyDescent="0.2">
      <c r="A21" s="52"/>
      <c r="B21" s="41" t="s">
        <v>19</v>
      </c>
      <c r="C21" s="42"/>
      <c r="D21" s="67">
        <v>929408.37049999996</v>
      </c>
      <c r="E21" s="67">
        <v>1019932</v>
      </c>
      <c r="F21" s="68">
        <v>91.124542665589502</v>
      </c>
      <c r="G21" s="67">
        <v>611421.11309999996</v>
      </c>
      <c r="H21" s="68">
        <v>52.007896127066203</v>
      </c>
      <c r="I21" s="67">
        <v>133747.60870000001</v>
      </c>
      <c r="J21" s="68">
        <v>14.390618047484001</v>
      </c>
      <c r="K21" s="67">
        <v>5147.3536999999997</v>
      </c>
      <c r="L21" s="68">
        <v>0.841867182816458</v>
      </c>
      <c r="M21" s="68">
        <v>24.9837610731899</v>
      </c>
      <c r="N21" s="67">
        <v>21394363.988899998</v>
      </c>
      <c r="O21" s="67">
        <v>34931759.479199998</v>
      </c>
      <c r="P21" s="67">
        <v>32869</v>
      </c>
      <c r="Q21" s="67">
        <v>33720</v>
      </c>
      <c r="R21" s="68">
        <v>-2.5237247924080699</v>
      </c>
      <c r="S21" s="67">
        <v>28.276137713346898</v>
      </c>
      <c r="T21" s="67">
        <v>31.114817529656001</v>
      </c>
      <c r="U21" s="69">
        <v>-10.0391356312045</v>
      </c>
    </row>
    <row r="22" spans="1:21" ht="12" thickBot="1" x14ac:dyDescent="0.2">
      <c r="A22" s="52"/>
      <c r="B22" s="41" t="s">
        <v>20</v>
      </c>
      <c r="C22" s="42"/>
      <c r="D22" s="67">
        <v>1918094.2986000001</v>
      </c>
      <c r="E22" s="67">
        <v>2366502</v>
      </c>
      <c r="F22" s="68">
        <v>81.051877353156698</v>
      </c>
      <c r="G22" s="67">
        <v>1409826.0338000001</v>
      </c>
      <c r="H22" s="68">
        <v>36.051842753252998</v>
      </c>
      <c r="I22" s="67">
        <v>262749.58539999998</v>
      </c>
      <c r="J22" s="68">
        <v>13.6984706951988</v>
      </c>
      <c r="K22" s="67">
        <v>196068.63310000001</v>
      </c>
      <c r="L22" s="68">
        <v>13.907292701321699</v>
      </c>
      <c r="M22" s="68">
        <v>0.34008985142458298</v>
      </c>
      <c r="N22" s="67">
        <v>50394323.2861</v>
      </c>
      <c r="O22" s="67">
        <v>88099892.987900004</v>
      </c>
      <c r="P22" s="67">
        <v>77274</v>
      </c>
      <c r="Q22" s="67">
        <v>80916</v>
      </c>
      <c r="R22" s="68">
        <v>-4.5009639626279103</v>
      </c>
      <c r="S22" s="67">
        <v>24.821987972668701</v>
      </c>
      <c r="T22" s="67">
        <v>24.205725844085201</v>
      </c>
      <c r="U22" s="69">
        <v>2.48272672302484</v>
      </c>
    </row>
    <row r="23" spans="1:21" ht="12" thickBot="1" x14ac:dyDescent="0.2">
      <c r="A23" s="52"/>
      <c r="B23" s="41" t="s">
        <v>21</v>
      </c>
      <c r="C23" s="42"/>
      <c r="D23" s="67">
        <v>1876862.2143999999</v>
      </c>
      <c r="E23" s="67">
        <v>2411817</v>
      </c>
      <c r="F23" s="68">
        <v>77.819428853847498</v>
      </c>
      <c r="G23" s="67">
        <v>4056532.9221000001</v>
      </c>
      <c r="H23" s="68">
        <v>-53.732355919636397</v>
      </c>
      <c r="I23" s="67">
        <v>237632.5846</v>
      </c>
      <c r="J23" s="68">
        <v>12.661163018616501</v>
      </c>
      <c r="K23" s="67">
        <v>237857.87839999999</v>
      </c>
      <c r="L23" s="68">
        <v>5.8635756930296301</v>
      </c>
      <c r="M23" s="68">
        <v>-9.4717821211300003E-4</v>
      </c>
      <c r="N23" s="67">
        <v>80806667.640100002</v>
      </c>
      <c r="O23" s="67">
        <v>174420426.11669999</v>
      </c>
      <c r="P23" s="67">
        <v>62495</v>
      </c>
      <c r="Q23" s="67">
        <v>61292</v>
      </c>
      <c r="R23" s="68">
        <v>1.9627357567056001</v>
      </c>
      <c r="S23" s="67">
        <v>30.032198006240499</v>
      </c>
      <c r="T23" s="67">
        <v>28.796855201331301</v>
      </c>
      <c r="U23" s="69">
        <v>4.1133945795525104</v>
      </c>
    </row>
    <row r="24" spans="1:21" ht="12" thickBot="1" x14ac:dyDescent="0.2">
      <c r="A24" s="52"/>
      <c r="B24" s="41" t="s">
        <v>22</v>
      </c>
      <c r="C24" s="42"/>
      <c r="D24" s="67">
        <v>475451.81829999998</v>
      </c>
      <c r="E24" s="67">
        <v>625960</v>
      </c>
      <c r="F24" s="68">
        <v>75.955623090932306</v>
      </c>
      <c r="G24" s="67">
        <v>320772.56550000003</v>
      </c>
      <c r="H24" s="68">
        <v>48.2208484877427</v>
      </c>
      <c r="I24" s="67">
        <v>93024.233099999998</v>
      </c>
      <c r="J24" s="68">
        <v>19.565438498608</v>
      </c>
      <c r="K24" s="67">
        <v>52686.341200000003</v>
      </c>
      <c r="L24" s="68">
        <v>16.424827702417701</v>
      </c>
      <c r="M24" s="68">
        <v>0.76562332819573298</v>
      </c>
      <c r="N24" s="67">
        <v>13734000.8092</v>
      </c>
      <c r="O24" s="67">
        <v>23308098.060899999</v>
      </c>
      <c r="P24" s="67">
        <v>25045</v>
      </c>
      <c r="Q24" s="67">
        <v>26640</v>
      </c>
      <c r="R24" s="68">
        <v>-5.98723723723724</v>
      </c>
      <c r="S24" s="67">
        <v>18.983901708923899</v>
      </c>
      <c r="T24" s="67">
        <v>19.3894233295796</v>
      </c>
      <c r="U24" s="69">
        <v>-2.1361342197901099</v>
      </c>
    </row>
    <row r="25" spans="1:21" ht="12" thickBot="1" x14ac:dyDescent="0.2">
      <c r="A25" s="52"/>
      <c r="B25" s="41" t="s">
        <v>23</v>
      </c>
      <c r="C25" s="42"/>
      <c r="D25" s="67">
        <v>501583.78869999998</v>
      </c>
      <c r="E25" s="67">
        <v>534164</v>
      </c>
      <c r="F25" s="68">
        <v>93.900710025385493</v>
      </c>
      <c r="G25" s="67">
        <v>280064.8676</v>
      </c>
      <c r="H25" s="68">
        <v>79.095576320690995</v>
      </c>
      <c r="I25" s="67">
        <v>51004.937899999997</v>
      </c>
      <c r="J25" s="68">
        <v>10.168777191183599</v>
      </c>
      <c r="K25" s="67">
        <v>23408.591499999999</v>
      </c>
      <c r="L25" s="68">
        <v>8.3582748884565898</v>
      </c>
      <c r="M25" s="68">
        <v>1.1788982006884099</v>
      </c>
      <c r="N25" s="67">
        <v>15109792.728399999</v>
      </c>
      <c r="O25" s="67">
        <v>30823603.180100001</v>
      </c>
      <c r="P25" s="67">
        <v>21748</v>
      </c>
      <c r="Q25" s="67">
        <v>20454</v>
      </c>
      <c r="R25" s="68">
        <v>6.32639092598024</v>
      </c>
      <c r="S25" s="67">
        <v>23.063444394886901</v>
      </c>
      <c r="T25" s="67">
        <v>23.515124161533201</v>
      </c>
      <c r="U25" s="69">
        <v>-1.95842285702325</v>
      </c>
    </row>
    <row r="26" spans="1:21" ht="12" thickBot="1" x14ac:dyDescent="0.2">
      <c r="A26" s="52"/>
      <c r="B26" s="41" t="s">
        <v>24</v>
      </c>
      <c r="C26" s="42"/>
      <c r="D26" s="67">
        <v>554668.75459999999</v>
      </c>
      <c r="E26" s="67">
        <v>550365</v>
      </c>
      <c r="F26" s="68">
        <v>100.781981884749</v>
      </c>
      <c r="G26" s="67">
        <v>601207.02839999995</v>
      </c>
      <c r="H26" s="68">
        <v>-7.7408066775022304</v>
      </c>
      <c r="I26" s="67">
        <v>124095.30869999999</v>
      </c>
      <c r="J26" s="68">
        <v>22.372868071411599</v>
      </c>
      <c r="K26" s="67">
        <v>117444.011</v>
      </c>
      <c r="L26" s="68">
        <v>19.534703596622201</v>
      </c>
      <c r="M26" s="68">
        <v>5.6633775050479E-2</v>
      </c>
      <c r="N26" s="67">
        <v>33084232.156599998</v>
      </c>
      <c r="O26" s="67">
        <v>55754178.596299998</v>
      </c>
      <c r="P26" s="67">
        <v>31854</v>
      </c>
      <c r="Q26" s="67">
        <v>34075</v>
      </c>
      <c r="R26" s="68">
        <v>-6.5179750550256799</v>
      </c>
      <c r="S26" s="67">
        <v>17.412844685125901</v>
      </c>
      <c r="T26" s="67">
        <v>16.881186030814401</v>
      </c>
      <c r="U26" s="69">
        <v>3.0532555933589101</v>
      </c>
    </row>
    <row r="27" spans="1:21" ht="12" thickBot="1" x14ac:dyDescent="0.2">
      <c r="A27" s="52"/>
      <c r="B27" s="41" t="s">
        <v>25</v>
      </c>
      <c r="C27" s="42"/>
      <c r="D27" s="67">
        <v>262816.85470000003</v>
      </c>
      <c r="E27" s="67">
        <v>314618</v>
      </c>
      <c r="F27" s="68">
        <v>83.535225161942407</v>
      </c>
      <c r="G27" s="67">
        <v>317630.19040000002</v>
      </c>
      <c r="H27" s="68">
        <v>-17.256966546842499</v>
      </c>
      <c r="I27" s="67">
        <v>74107.748099999997</v>
      </c>
      <c r="J27" s="68">
        <v>28.197486871453702</v>
      </c>
      <c r="K27" s="67">
        <v>92653.088199999998</v>
      </c>
      <c r="L27" s="68">
        <v>29.170113862073201</v>
      </c>
      <c r="M27" s="68">
        <v>-0.20015889875109399</v>
      </c>
      <c r="N27" s="67">
        <v>8689139.5055999998</v>
      </c>
      <c r="O27" s="67">
        <v>17739467.9663</v>
      </c>
      <c r="P27" s="67">
        <v>25591</v>
      </c>
      <c r="Q27" s="67">
        <v>26196</v>
      </c>
      <c r="R27" s="68">
        <v>-2.3095129027332502</v>
      </c>
      <c r="S27" s="67">
        <v>10.2698938962917</v>
      </c>
      <c r="T27" s="67">
        <v>10.1038567605741</v>
      </c>
      <c r="U27" s="69">
        <v>1.6167366225417801</v>
      </c>
    </row>
    <row r="28" spans="1:21" ht="12" thickBot="1" x14ac:dyDescent="0.2">
      <c r="A28" s="52"/>
      <c r="B28" s="41" t="s">
        <v>26</v>
      </c>
      <c r="C28" s="42"/>
      <c r="D28" s="67">
        <v>687061.39760000003</v>
      </c>
      <c r="E28" s="67">
        <v>699355</v>
      </c>
      <c r="F28" s="68">
        <v>98.242151353747403</v>
      </c>
      <c r="G28" s="67">
        <v>824825.14690000005</v>
      </c>
      <c r="H28" s="68">
        <v>-16.702176190646899</v>
      </c>
      <c r="I28" s="67">
        <v>63078.827299999997</v>
      </c>
      <c r="J28" s="68">
        <v>9.1809593029593906</v>
      </c>
      <c r="K28" s="67">
        <v>88321.520199999999</v>
      </c>
      <c r="L28" s="68">
        <v>10.707908279948199</v>
      </c>
      <c r="M28" s="68">
        <v>-0.285804556384889</v>
      </c>
      <c r="N28" s="67">
        <v>28192432.489700001</v>
      </c>
      <c r="O28" s="67">
        <v>71068792.085299999</v>
      </c>
      <c r="P28" s="67">
        <v>27515</v>
      </c>
      <c r="Q28" s="67">
        <v>27235</v>
      </c>
      <c r="R28" s="68">
        <v>1.0280888562511401</v>
      </c>
      <c r="S28" s="67">
        <v>24.970430586952599</v>
      </c>
      <c r="T28" s="67">
        <v>24.852787031393401</v>
      </c>
      <c r="U28" s="69">
        <v>0.47113146547263801</v>
      </c>
    </row>
    <row r="29" spans="1:21" ht="12" thickBot="1" x14ac:dyDescent="0.2">
      <c r="A29" s="52"/>
      <c r="B29" s="41" t="s">
        <v>27</v>
      </c>
      <c r="C29" s="42"/>
      <c r="D29" s="67">
        <v>695978.13230000006</v>
      </c>
      <c r="E29" s="67">
        <v>829073</v>
      </c>
      <c r="F29" s="68">
        <v>83.946544188509307</v>
      </c>
      <c r="G29" s="67">
        <v>756666.82680000004</v>
      </c>
      <c r="H29" s="68">
        <v>-8.0205306153908005</v>
      </c>
      <c r="I29" s="67">
        <v>147259.6182</v>
      </c>
      <c r="J29" s="68">
        <v>21.158655906810001</v>
      </c>
      <c r="K29" s="67">
        <v>126451.2948</v>
      </c>
      <c r="L29" s="68">
        <v>16.711621326756401</v>
      </c>
      <c r="M29" s="68">
        <v>0.16455603268366101</v>
      </c>
      <c r="N29" s="67">
        <v>18826540.556299999</v>
      </c>
      <c r="O29" s="67">
        <v>40674622.376999997</v>
      </c>
      <c r="P29" s="67">
        <v>67126</v>
      </c>
      <c r="Q29" s="67">
        <v>66623</v>
      </c>
      <c r="R29" s="68">
        <v>0.75499452141152301</v>
      </c>
      <c r="S29" s="67">
        <v>10.3682348464082</v>
      </c>
      <c r="T29" s="67">
        <v>9.4100240202332497</v>
      </c>
      <c r="U29" s="69">
        <v>9.24179323066679</v>
      </c>
    </row>
    <row r="30" spans="1:21" ht="12" thickBot="1" x14ac:dyDescent="0.2">
      <c r="A30" s="52"/>
      <c r="B30" s="41" t="s">
        <v>28</v>
      </c>
      <c r="C30" s="42"/>
      <c r="D30" s="67">
        <v>971551.33409999998</v>
      </c>
      <c r="E30" s="67">
        <v>1418981</v>
      </c>
      <c r="F30" s="68">
        <v>68.468241230855099</v>
      </c>
      <c r="G30" s="67">
        <v>1076836.7712000001</v>
      </c>
      <c r="H30" s="68">
        <v>-9.7772884355232996</v>
      </c>
      <c r="I30" s="67">
        <v>140325.87390000001</v>
      </c>
      <c r="J30" s="68">
        <v>14.443485277079199</v>
      </c>
      <c r="K30" s="67">
        <v>164786.13459999999</v>
      </c>
      <c r="L30" s="68">
        <v>15.3027960232419</v>
      </c>
      <c r="M30" s="68">
        <v>-0.14843640066789901</v>
      </c>
      <c r="N30" s="67">
        <v>43034848.113799997</v>
      </c>
      <c r="O30" s="67">
        <v>74500037.767900005</v>
      </c>
      <c r="P30" s="67">
        <v>42808</v>
      </c>
      <c r="Q30" s="67">
        <v>44523</v>
      </c>
      <c r="R30" s="68">
        <v>-3.8519416930575301</v>
      </c>
      <c r="S30" s="67">
        <v>22.695555365819502</v>
      </c>
      <c r="T30" s="67">
        <v>23.487706693169802</v>
      </c>
      <c r="U30" s="69">
        <v>-3.4903368284319001</v>
      </c>
    </row>
    <row r="31" spans="1:21" ht="12" thickBot="1" x14ac:dyDescent="0.2">
      <c r="A31" s="52"/>
      <c r="B31" s="41" t="s">
        <v>29</v>
      </c>
      <c r="C31" s="42"/>
      <c r="D31" s="67">
        <v>268519.35210000002</v>
      </c>
      <c r="E31" s="67">
        <v>338896</v>
      </c>
      <c r="F31" s="68">
        <v>79.233556046692797</v>
      </c>
      <c r="G31" s="67">
        <v>913039.20860000001</v>
      </c>
      <c r="H31" s="68">
        <v>-70.590600100106101</v>
      </c>
      <c r="I31" s="67">
        <v>21751.760900000001</v>
      </c>
      <c r="J31" s="68">
        <v>8.1006306360739995</v>
      </c>
      <c r="K31" s="67">
        <v>44198.958700000003</v>
      </c>
      <c r="L31" s="68">
        <v>4.8408609711046298</v>
      </c>
      <c r="M31" s="68">
        <v>-0.50786711859797695</v>
      </c>
      <c r="N31" s="67">
        <v>32400800.793900002</v>
      </c>
      <c r="O31" s="67">
        <v>91918130.2852</v>
      </c>
      <c r="P31" s="67">
        <v>11036</v>
      </c>
      <c r="Q31" s="67">
        <v>11122</v>
      </c>
      <c r="R31" s="68">
        <v>-0.77324222262182796</v>
      </c>
      <c r="S31" s="67">
        <v>24.331220741210601</v>
      </c>
      <c r="T31" s="67">
        <v>25.4190070580831</v>
      </c>
      <c r="U31" s="69">
        <v>-4.4707428716475199</v>
      </c>
    </row>
    <row r="32" spans="1:21" ht="12" thickBot="1" x14ac:dyDescent="0.2">
      <c r="A32" s="52"/>
      <c r="B32" s="41" t="s">
        <v>30</v>
      </c>
      <c r="C32" s="42"/>
      <c r="D32" s="67">
        <v>145947.6807</v>
      </c>
      <c r="E32" s="67">
        <v>216875</v>
      </c>
      <c r="F32" s="68">
        <v>67.295760553314096</v>
      </c>
      <c r="G32" s="67">
        <v>183300.26079999999</v>
      </c>
      <c r="H32" s="68">
        <v>-20.3778106681232</v>
      </c>
      <c r="I32" s="67">
        <v>39097.923900000002</v>
      </c>
      <c r="J32" s="68">
        <v>26.7889998062847</v>
      </c>
      <c r="K32" s="67">
        <v>48462.6011</v>
      </c>
      <c r="L32" s="68">
        <v>26.438915519535399</v>
      </c>
      <c r="M32" s="68">
        <v>-0.19323513363792599</v>
      </c>
      <c r="N32" s="67">
        <v>3820158.1562999999</v>
      </c>
      <c r="O32" s="67">
        <v>7769665.6756999996</v>
      </c>
      <c r="P32" s="67">
        <v>20564</v>
      </c>
      <c r="Q32" s="67">
        <v>20338</v>
      </c>
      <c r="R32" s="68">
        <v>1.1112203756515</v>
      </c>
      <c r="S32" s="67">
        <v>7.0972418157945896</v>
      </c>
      <c r="T32" s="67">
        <v>7.0561558904513699</v>
      </c>
      <c r="U32" s="69">
        <v>0.57889989392477503</v>
      </c>
    </row>
    <row r="33" spans="1:21" ht="12" thickBot="1" x14ac:dyDescent="0.2">
      <c r="A33" s="52"/>
      <c r="B33" s="41" t="s">
        <v>31</v>
      </c>
      <c r="C33" s="42"/>
      <c r="D33" s="70"/>
      <c r="E33" s="70"/>
      <c r="F33" s="70"/>
      <c r="G33" s="67">
        <v>-26.922899999999998</v>
      </c>
      <c r="H33" s="70"/>
      <c r="I33" s="70"/>
      <c r="J33" s="70"/>
      <c r="K33" s="67">
        <v>-5.2417999999999996</v>
      </c>
      <c r="L33" s="68">
        <v>19.469670800693802</v>
      </c>
      <c r="M33" s="70"/>
      <c r="N33" s="67">
        <v>51.9114</v>
      </c>
      <c r="O33" s="67">
        <v>76.358000000000004</v>
      </c>
      <c r="P33" s="70"/>
      <c r="Q33" s="70"/>
      <c r="R33" s="70"/>
      <c r="S33" s="70"/>
      <c r="T33" s="70"/>
      <c r="U33" s="71"/>
    </row>
    <row r="34" spans="1:21" ht="12" thickBot="1" x14ac:dyDescent="0.2">
      <c r="A34" s="52"/>
      <c r="B34" s="41" t="s">
        <v>32</v>
      </c>
      <c r="C34" s="42"/>
      <c r="D34" s="67">
        <v>218741.3303</v>
      </c>
      <c r="E34" s="67">
        <v>196153</v>
      </c>
      <c r="F34" s="68">
        <v>111.515669044063</v>
      </c>
      <c r="G34" s="67">
        <v>109184.62519999999</v>
      </c>
      <c r="H34" s="68">
        <v>100.340780489303</v>
      </c>
      <c r="I34" s="67">
        <v>32060.962299999999</v>
      </c>
      <c r="J34" s="68">
        <v>14.6570208090208</v>
      </c>
      <c r="K34" s="67">
        <v>11164.9192</v>
      </c>
      <c r="L34" s="68">
        <v>10.2257247112847</v>
      </c>
      <c r="M34" s="68">
        <v>1.87158032455801</v>
      </c>
      <c r="N34" s="67">
        <v>9434000.4661999997</v>
      </c>
      <c r="O34" s="67">
        <v>17969721.997900002</v>
      </c>
      <c r="P34" s="67">
        <v>8818</v>
      </c>
      <c r="Q34" s="67">
        <v>9938</v>
      </c>
      <c r="R34" s="68">
        <v>-11.269873213926299</v>
      </c>
      <c r="S34" s="67">
        <v>24.8062293377183</v>
      </c>
      <c r="T34" s="67">
        <v>24.809376182330499</v>
      </c>
      <c r="U34" s="69">
        <v>-1.2685703132485999E-2</v>
      </c>
    </row>
    <row r="35" spans="1:21" ht="12" thickBot="1" x14ac:dyDescent="0.2">
      <c r="A35" s="52"/>
      <c r="B35" s="41" t="s">
        <v>36</v>
      </c>
      <c r="C35" s="42"/>
      <c r="D35" s="70"/>
      <c r="E35" s="67">
        <v>36256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52"/>
      <c r="B36" s="41" t="s">
        <v>37</v>
      </c>
      <c r="C36" s="42"/>
      <c r="D36" s="70"/>
      <c r="E36" s="67">
        <v>0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customHeight="1" thickBot="1" x14ac:dyDescent="0.2">
      <c r="A37" s="52"/>
      <c r="B37" s="41" t="s">
        <v>38</v>
      </c>
      <c r="C37" s="42"/>
      <c r="D37" s="70"/>
      <c r="E37" s="67">
        <v>16923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52"/>
      <c r="B38" s="41" t="s">
        <v>33</v>
      </c>
      <c r="C38" s="42"/>
      <c r="D38" s="67">
        <v>314887.9485</v>
      </c>
      <c r="E38" s="67">
        <v>119587</v>
      </c>
      <c r="F38" s="68">
        <v>263.31285883917201</v>
      </c>
      <c r="G38" s="67">
        <v>513056.4094</v>
      </c>
      <c r="H38" s="68">
        <v>-38.625082402098897</v>
      </c>
      <c r="I38" s="67">
        <v>17813.841700000001</v>
      </c>
      <c r="J38" s="68">
        <v>5.6572002151425602</v>
      </c>
      <c r="K38" s="67">
        <v>34770.061999999998</v>
      </c>
      <c r="L38" s="68">
        <v>6.7770446607737096</v>
      </c>
      <c r="M38" s="68">
        <v>-0.48766724373399201</v>
      </c>
      <c r="N38" s="67">
        <v>8299048.6558999997</v>
      </c>
      <c r="O38" s="67">
        <v>15571412.7739</v>
      </c>
      <c r="P38" s="67">
        <v>444</v>
      </c>
      <c r="Q38" s="67">
        <v>444</v>
      </c>
      <c r="R38" s="68">
        <v>0</v>
      </c>
      <c r="S38" s="67">
        <v>709.20709121621599</v>
      </c>
      <c r="T38" s="67">
        <v>735.05620968468497</v>
      </c>
      <c r="U38" s="69">
        <v>-3.6447913153462501</v>
      </c>
    </row>
    <row r="39" spans="1:21" ht="12" thickBot="1" x14ac:dyDescent="0.2">
      <c r="A39" s="52"/>
      <c r="B39" s="41" t="s">
        <v>34</v>
      </c>
      <c r="C39" s="42"/>
      <c r="D39" s="67">
        <v>522085.02870000002</v>
      </c>
      <c r="E39" s="67">
        <v>264037</v>
      </c>
      <c r="F39" s="68">
        <v>197.73176816128</v>
      </c>
      <c r="G39" s="67">
        <v>706283.00150000001</v>
      </c>
      <c r="H39" s="68">
        <v>-26.079910235528999</v>
      </c>
      <c r="I39" s="67">
        <v>38299.495000000003</v>
      </c>
      <c r="J39" s="68">
        <v>7.3358730656127698</v>
      </c>
      <c r="K39" s="67">
        <v>45600.866699999999</v>
      </c>
      <c r="L39" s="68">
        <v>6.4564581907186103</v>
      </c>
      <c r="M39" s="68">
        <v>-0.16011475720482299</v>
      </c>
      <c r="N39" s="67">
        <v>21442587.965100002</v>
      </c>
      <c r="O39" s="67">
        <v>40251538.268799998</v>
      </c>
      <c r="P39" s="67">
        <v>2839</v>
      </c>
      <c r="Q39" s="67">
        <v>2714</v>
      </c>
      <c r="R39" s="68">
        <v>4.6057479734708897</v>
      </c>
      <c r="S39" s="67">
        <v>183.89750922860199</v>
      </c>
      <c r="T39" s="67">
        <v>191.361807590273</v>
      </c>
      <c r="U39" s="69">
        <v>-4.05894478559373</v>
      </c>
    </row>
    <row r="40" spans="1:21" ht="12" thickBot="1" x14ac:dyDescent="0.2">
      <c r="A40" s="52"/>
      <c r="B40" s="41" t="s">
        <v>39</v>
      </c>
      <c r="C40" s="42"/>
      <c r="D40" s="70"/>
      <c r="E40" s="67">
        <v>21483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52"/>
      <c r="B41" s="41" t="s">
        <v>40</v>
      </c>
      <c r="C41" s="42"/>
      <c r="D41" s="70"/>
      <c r="E41" s="67">
        <v>4850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53"/>
      <c r="B42" s="41" t="s">
        <v>35</v>
      </c>
      <c r="C42" s="42"/>
      <c r="D42" s="72">
        <v>29291.6044</v>
      </c>
      <c r="E42" s="72">
        <v>19391</v>
      </c>
      <c r="F42" s="73">
        <v>151.05772987468399</v>
      </c>
      <c r="G42" s="72">
        <v>17751.584599999998</v>
      </c>
      <c r="H42" s="73">
        <v>65.008392546544798</v>
      </c>
      <c r="I42" s="72">
        <v>4415.9602000000004</v>
      </c>
      <c r="J42" s="73">
        <v>15.0758563433282</v>
      </c>
      <c r="K42" s="72">
        <v>2157.4052999999999</v>
      </c>
      <c r="L42" s="73">
        <v>12.153311090887099</v>
      </c>
      <c r="M42" s="73">
        <v>1.0468848389312799</v>
      </c>
      <c r="N42" s="72">
        <v>1309419.6812</v>
      </c>
      <c r="O42" s="72">
        <v>1897762.6569999999</v>
      </c>
      <c r="P42" s="72">
        <v>37</v>
      </c>
      <c r="Q42" s="72">
        <v>24</v>
      </c>
      <c r="R42" s="73">
        <v>54.1666666666667</v>
      </c>
      <c r="S42" s="72">
        <v>791.66498378378401</v>
      </c>
      <c r="T42" s="72">
        <v>905.70462083333302</v>
      </c>
      <c r="U42" s="74">
        <v>-14.4050374066684</v>
      </c>
    </row>
  </sheetData>
  <mergeCells count="40">
    <mergeCell ref="B18:C18"/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37:C37"/>
    <mergeCell ref="B38:C38"/>
    <mergeCell ref="B39:C39"/>
    <mergeCell ref="B40:C40"/>
    <mergeCell ref="B41:C41"/>
    <mergeCell ref="B42:C42"/>
    <mergeCell ref="B31:C31"/>
    <mergeCell ref="B25:C25"/>
    <mergeCell ref="B26:C26"/>
    <mergeCell ref="B27:C27"/>
    <mergeCell ref="B28:C28"/>
    <mergeCell ref="B29:C29"/>
    <mergeCell ref="B32:C32"/>
    <mergeCell ref="B33:C33"/>
    <mergeCell ref="B34:C34"/>
    <mergeCell ref="B35:C35"/>
    <mergeCell ref="B36:C3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3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88049</v>
      </c>
      <c r="D2" s="32">
        <v>918213.45248974406</v>
      </c>
      <c r="E2" s="32">
        <v>708409.85649487202</v>
      </c>
      <c r="F2" s="32">
        <v>209803.59599487201</v>
      </c>
      <c r="G2" s="32">
        <v>708409.85649487202</v>
      </c>
      <c r="H2" s="32">
        <v>0.22849109368414</v>
      </c>
    </row>
    <row r="3" spans="1:8" ht="14.25" x14ac:dyDescent="0.2">
      <c r="A3" s="32">
        <v>2</v>
      </c>
      <c r="B3" s="33">
        <v>13</v>
      </c>
      <c r="C3" s="32">
        <v>28352</v>
      </c>
      <c r="D3" s="32">
        <v>202641.31815863401</v>
      </c>
      <c r="E3" s="32">
        <v>155222.77656872399</v>
      </c>
      <c r="F3" s="32">
        <v>47418.541589909997</v>
      </c>
      <c r="G3" s="32">
        <v>155222.77656872399</v>
      </c>
      <c r="H3" s="32">
        <v>0.234002334868298</v>
      </c>
    </row>
    <row r="4" spans="1:8" ht="14.25" x14ac:dyDescent="0.2">
      <c r="A4" s="32">
        <v>3</v>
      </c>
      <c r="B4" s="33">
        <v>14</v>
      </c>
      <c r="C4" s="32">
        <v>127169</v>
      </c>
      <c r="D4" s="32">
        <v>489029.42207008501</v>
      </c>
      <c r="E4" s="32">
        <v>408618.47208119702</v>
      </c>
      <c r="F4" s="32">
        <v>80410.949988888897</v>
      </c>
      <c r="G4" s="32">
        <v>408618.47208119702</v>
      </c>
      <c r="H4" s="32">
        <v>0.16442967715215501</v>
      </c>
    </row>
    <row r="5" spans="1:8" ht="14.25" x14ac:dyDescent="0.2">
      <c r="A5" s="32">
        <v>4</v>
      </c>
      <c r="B5" s="33">
        <v>15</v>
      </c>
      <c r="C5" s="32">
        <v>4689</v>
      </c>
      <c r="D5" s="32">
        <v>77733.156610256396</v>
      </c>
      <c r="E5" s="32">
        <v>59699.426082051301</v>
      </c>
      <c r="F5" s="32">
        <v>18033.730528205098</v>
      </c>
      <c r="G5" s="32">
        <v>59699.426082051301</v>
      </c>
      <c r="H5" s="32">
        <v>0.23199534554635201</v>
      </c>
    </row>
    <row r="6" spans="1:8" ht="14.25" x14ac:dyDescent="0.2">
      <c r="A6" s="32">
        <v>5</v>
      </c>
      <c r="B6" s="33">
        <v>16</v>
      </c>
      <c r="C6" s="32">
        <v>2150</v>
      </c>
      <c r="D6" s="32">
        <v>143440.61370683799</v>
      </c>
      <c r="E6" s="32">
        <v>122774.092011966</v>
      </c>
      <c r="F6" s="32">
        <v>20666.521694871801</v>
      </c>
      <c r="G6" s="32">
        <v>122774.092011966</v>
      </c>
      <c r="H6" s="32">
        <v>0.14407719794834301</v>
      </c>
    </row>
    <row r="7" spans="1:8" ht="14.25" x14ac:dyDescent="0.2">
      <c r="A7" s="32">
        <v>6</v>
      </c>
      <c r="B7" s="33">
        <v>17</v>
      </c>
      <c r="C7" s="32">
        <v>23077</v>
      </c>
      <c r="D7" s="32">
        <v>374923.92823589698</v>
      </c>
      <c r="E7" s="32">
        <v>309715.22609316203</v>
      </c>
      <c r="F7" s="32">
        <v>65208.702142734997</v>
      </c>
      <c r="G7" s="32">
        <v>309715.22609316203</v>
      </c>
      <c r="H7" s="32">
        <v>0.173925154496158</v>
      </c>
    </row>
    <row r="8" spans="1:8" ht="14.25" x14ac:dyDescent="0.2">
      <c r="A8" s="32">
        <v>7</v>
      </c>
      <c r="B8" s="33">
        <v>18</v>
      </c>
      <c r="C8" s="32">
        <v>70089</v>
      </c>
      <c r="D8" s="32">
        <v>179800.599748718</v>
      </c>
      <c r="E8" s="32">
        <v>145179.60355812</v>
      </c>
      <c r="F8" s="32">
        <v>34620.9961905983</v>
      </c>
      <c r="G8" s="32">
        <v>145179.60355812</v>
      </c>
      <c r="H8" s="32">
        <v>0.19255217301267699</v>
      </c>
    </row>
    <row r="9" spans="1:8" ht="14.25" x14ac:dyDescent="0.2">
      <c r="A9" s="32">
        <v>8</v>
      </c>
      <c r="B9" s="33">
        <v>19</v>
      </c>
      <c r="C9" s="32">
        <v>12023</v>
      </c>
      <c r="D9" s="32">
        <v>110392.447306838</v>
      </c>
      <c r="E9" s="32">
        <v>107292.710795726</v>
      </c>
      <c r="F9" s="32">
        <v>3099.7365111111098</v>
      </c>
      <c r="G9" s="32">
        <v>107292.710795726</v>
      </c>
      <c r="H9" s="32">
        <v>2.8079244429606201E-2</v>
      </c>
    </row>
    <row r="10" spans="1:8" ht="14.25" x14ac:dyDescent="0.2">
      <c r="A10" s="32">
        <v>9</v>
      </c>
      <c r="B10" s="33">
        <v>21</v>
      </c>
      <c r="C10" s="32">
        <v>349947</v>
      </c>
      <c r="D10" s="32">
        <v>2104037.0505410298</v>
      </c>
      <c r="E10" s="32">
        <v>2031437.17277949</v>
      </c>
      <c r="F10" s="32">
        <v>72599.877761538504</v>
      </c>
      <c r="G10" s="32">
        <v>2031437.17277949</v>
      </c>
      <c r="H10" s="35">
        <v>3.4505037704954097E-2</v>
      </c>
    </row>
    <row r="11" spans="1:8" ht="14.25" x14ac:dyDescent="0.2">
      <c r="A11" s="32">
        <v>10</v>
      </c>
      <c r="B11" s="33">
        <v>22</v>
      </c>
      <c r="C11" s="32">
        <v>77206</v>
      </c>
      <c r="D11" s="32">
        <v>2887594.7496717898</v>
      </c>
      <c r="E11" s="32">
        <v>2592761.1218094002</v>
      </c>
      <c r="F11" s="32">
        <v>294833.62786239298</v>
      </c>
      <c r="G11" s="32">
        <v>2592761.1218094002</v>
      </c>
      <c r="H11" s="32">
        <v>0.102103533709467</v>
      </c>
    </row>
    <row r="12" spans="1:8" ht="14.25" x14ac:dyDescent="0.2">
      <c r="A12" s="32">
        <v>11</v>
      </c>
      <c r="B12" s="33">
        <v>23</v>
      </c>
      <c r="C12" s="32">
        <v>279877.185</v>
      </c>
      <c r="D12" s="32">
        <v>3418524.2896891101</v>
      </c>
      <c r="E12" s="32">
        <v>2997957.9992531398</v>
      </c>
      <c r="F12" s="32">
        <v>420566.29043597297</v>
      </c>
      <c r="G12" s="32">
        <v>2997957.9992531398</v>
      </c>
      <c r="H12" s="32">
        <v>0.123025684417243</v>
      </c>
    </row>
    <row r="13" spans="1:8" ht="14.25" x14ac:dyDescent="0.2">
      <c r="A13" s="32">
        <v>12</v>
      </c>
      <c r="B13" s="33">
        <v>24</v>
      </c>
      <c r="C13" s="32">
        <v>67750.944000000003</v>
      </c>
      <c r="D13" s="32">
        <v>1537233.76345641</v>
      </c>
      <c r="E13" s="32">
        <v>1394267.1074812</v>
      </c>
      <c r="F13" s="32">
        <v>142966.655975214</v>
      </c>
      <c r="G13" s="32">
        <v>1394267.1074812</v>
      </c>
      <c r="H13" s="32">
        <v>9.3002547415923703E-2</v>
      </c>
    </row>
    <row r="14" spans="1:8" ht="14.25" x14ac:dyDescent="0.2">
      <c r="A14" s="32">
        <v>13</v>
      </c>
      <c r="B14" s="33">
        <v>25</v>
      </c>
      <c r="C14" s="32">
        <v>70873</v>
      </c>
      <c r="D14" s="32">
        <v>1124041.3937700901</v>
      </c>
      <c r="E14" s="32">
        <v>1028657.93515726</v>
      </c>
      <c r="F14" s="32">
        <v>95383.458612820497</v>
      </c>
      <c r="G14" s="32">
        <v>1028657.93515726</v>
      </c>
      <c r="H14" s="32">
        <v>8.4857603235500206E-2</v>
      </c>
    </row>
    <row r="15" spans="1:8" ht="14.25" x14ac:dyDescent="0.2">
      <c r="A15" s="32">
        <v>14</v>
      </c>
      <c r="B15" s="33">
        <v>26</v>
      </c>
      <c r="C15" s="32">
        <v>72258</v>
      </c>
      <c r="D15" s="32">
        <v>929407.98320575606</v>
      </c>
      <c r="E15" s="32">
        <v>795660.76146265003</v>
      </c>
      <c r="F15" s="32">
        <v>133747.221743106</v>
      </c>
      <c r="G15" s="32">
        <v>795660.76146265003</v>
      </c>
      <c r="H15" s="32">
        <v>0.143905824094365</v>
      </c>
    </row>
    <row r="16" spans="1:8" ht="14.25" x14ac:dyDescent="0.2">
      <c r="A16" s="32">
        <v>15</v>
      </c>
      <c r="B16" s="33">
        <v>27</v>
      </c>
      <c r="C16" s="32">
        <v>189655.58900000001</v>
      </c>
      <c r="D16" s="32">
        <v>1918095.6470000001</v>
      </c>
      <c r="E16" s="32">
        <v>1655344.7183000001</v>
      </c>
      <c r="F16" s="32">
        <v>262750.92869999999</v>
      </c>
      <c r="G16" s="32">
        <v>1655344.7183000001</v>
      </c>
      <c r="H16" s="32">
        <v>0.136985310983295</v>
      </c>
    </row>
    <row r="17" spans="1:8" ht="14.25" x14ac:dyDescent="0.2">
      <c r="A17" s="32">
        <v>16</v>
      </c>
      <c r="B17" s="33">
        <v>29</v>
      </c>
      <c r="C17" s="32">
        <v>138719</v>
      </c>
      <c r="D17" s="32">
        <v>1876863.31934701</v>
      </c>
      <c r="E17" s="32">
        <v>1639229.67219829</v>
      </c>
      <c r="F17" s="32">
        <v>237633.64714871801</v>
      </c>
      <c r="G17" s="32">
        <v>1639229.67219829</v>
      </c>
      <c r="H17" s="32">
        <v>0.12661212177740999</v>
      </c>
    </row>
    <row r="18" spans="1:8" ht="14.25" x14ac:dyDescent="0.2">
      <c r="A18" s="32">
        <v>17</v>
      </c>
      <c r="B18" s="33">
        <v>31</v>
      </c>
      <c r="C18" s="32">
        <v>41388.254000000001</v>
      </c>
      <c r="D18" s="32">
        <v>475451.81891988497</v>
      </c>
      <c r="E18" s="32">
        <v>382427.58589047001</v>
      </c>
      <c r="F18" s="32">
        <v>93024.233029415496</v>
      </c>
      <c r="G18" s="32">
        <v>382427.58589047001</v>
      </c>
      <c r="H18" s="32">
        <v>0.19565438458253201</v>
      </c>
    </row>
    <row r="19" spans="1:8" ht="14.25" x14ac:dyDescent="0.2">
      <c r="A19" s="32">
        <v>18</v>
      </c>
      <c r="B19" s="33">
        <v>32</v>
      </c>
      <c r="C19" s="32">
        <v>21776.527999999998</v>
      </c>
      <c r="D19" s="32">
        <v>501583.78871296399</v>
      </c>
      <c r="E19" s="32">
        <v>450578.88338493003</v>
      </c>
      <c r="F19" s="32">
        <v>51004.905328033798</v>
      </c>
      <c r="G19" s="32">
        <v>450578.88338493003</v>
      </c>
      <c r="H19" s="32">
        <v>0.101687706970972</v>
      </c>
    </row>
    <row r="20" spans="1:8" ht="14.25" x14ac:dyDescent="0.2">
      <c r="A20" s="32">
        <v>19</v>
      </c>
      <c r="B20" s="33">
        <v>33</v>
      </c>
      <c r="C20" s="32">
        <v>28656.202000000001</v>
      </c>
      <c r="D20" s="32">
        <v>554668.69033213798</v>
      </c>
      <c r="E20" s="32">
        <v>430573.43367568398</v>
      </c>
      <c r="F20" s="32">
        <v>124095.256656454</v>
      </c>
      <c r="G20" s="32">
        <v>430573.43367568398</v>
      </c>
      <c r="H20" s="32">
        <v>0.22372861280874801</v>
      </c>
    </row>
    <row r="21" spans="1:8" ht="14.25" x14ac:dyDescent="0.2">
      <c r="A21" s="32">
        <v>20</v>
      </c>
      <c r="B21" s="33">
        <v>34</v>
      </c>
      <c r="C21" s="32">
        <v>36488.135000000002</v>
      </c>
      <c r="D21" s="32">
        <v>262816.77351576299</v>
      </c>
      <c r="E21" s="32">
        <v>188709.12201257999</v>
      </c>
      <c r="F21" s="32">
        <v>74107.651503182904</v>
      </c>
      <c r="G21" s="32">
        <v>188709.12201257999</v>
      </c>
      <c r="H21" s="32">
        <v>0.28197458827238098</v>
      </c>
    </row>
    <row r="22" spans="1:8" ht="14.25" x14ac:dyDescent="0.2">
      <c r="A22" s="32">
        <v>21</v>
      </c>
      <c r="B22" s="33">
        <v>35</v>
      </c>
      <c r="C22" s="32">
        <v>25530.351999999999</v>
      </c>
      <c r="D22" s="32">
        <v>687061.39688761102</v>
      </c>
      <c r="E22" s="32">
        <v>623982.58087433595</v>
      </c>
      <c r="F22" s="32">
        <v>63078.8160132743</v>
      </c>
      <c r="G22" s="32">
        <v>623982.58087433595</v>
      </c>
      <c r="H22" s="32">
        <v>9.1809576697252204E-2</v>
      </c>
    </row>
    <row r="23" spans="1:8" ht="14.25" x14ac:dyDescent="0.2">
      <c r="A23" s="32">
        <v>22</v>
      </c>
      <c r="B23" s="33">
        <v>36</v>
      </c>
      <c r="C23" s="32">
        <v>113588.853</v>
      </c>
      <c r="D23" s="32">
        <v>695978.13030265504</v>
      </c>
      <c r="E23" s="32">
        <v>548718.49765588995</v>
      </c>
      <c r="F23" s="32">
        <v>147259.63264676501</v>
      </c>
      <c r="G23" s="32">
        <v>548718.49765588995</v>
      </c>
      <c r="H23" s="32">
        <v>0.211586580432818</v>
      </c>
    </row>
    <row r="24" spans="1:8" ht="14.25" x14ac:dyDescent="0.2">
      <c r="A24" s="32">
        <v>23</v>
      </c>
      <c r="B24" s="33">
        <v>37</v>
      </c>
      <c r="C24" s="32">
        <v>80015.311000000002</v>
      </c>
      <c r="D24" s="32">
        <v>971551.34957600001</v>
      </c>
      <c r="E24" s="32">
        <v>831225.45631001599</v>
      </c>
      <c r="F24" s="32">
        <v>140325.89326598501</v>
      </c>
      <c r="G24" s="32">
        <v>831225.45631001599</v>
      </c>
      <c r="H24" s="32">
        <v>0.144434870403119</v>
      </c>
    </row>
    <row r="25" spans="1:8" ht="14.25" x14ac:dyDescent="0.2">
      <c r="A25" s="32">
        <v>24</v>
      </c>
      <c r="B25" s="33">
        <v>38</v>
      </c>
      <c r="C25" s="32">
        <v>37247.300999999999</v>
      </c>
      <c r="D25" s="32">
        <v>268519.35131946899</v>
      </c>
      <c r="E25" s="32">
        <v>246767.57513628301</v>
      </c>
      <c r="F25" s="32">
        <v>21751.776183185801</v>
      </c>
      <c r="G25" s="32">
        <v>246767.57513628301</v>
      </c>
      <c r="H25" s="32">
        <v>8.1006363512724305E-2</v>
      </c>
    </row>
    <row r="26" spans="1:8" ht="14.25" x14ac:dyDescent="0.2">
      <c r="A26" s="32">
        <v>25</v>
      </c>
      <c r="B26" s="33">
        <v>39</v>
      </c>
      <c r="C26" s="32">
        <v>77942.824999999997</v>
      </c>
      <c r="D26" s="32">
        <v>145947.652730028</v>
      </c>
      <c r="E26" s="32">
        <v>106849.770493684</v>
      </c>
      <c r="F26" s="32">
        <v>39097.882236343503</v>
      </c>
      <c r="G26" s="32">
        <v>106849.770493684</v>
      </c>
      <c r="H26" s="32">
        <v>0.267889763932458</v>
      </c>
    </row>
    <row r="27" spans="1:8" ht="14.25" x14ac:dyDescent="0.2">
      <c r="A27" s="32">
        <v>26</v>
      </c>
      <c r="B27" s="33">
        <v>42</v>
      </c>
      <c r="C27" s="32">
        <v>7876.9840000000004</v>
      </c>
      <c r="D27" s="32">
        <v>218741.3297</v>
      </c>
      <c r="E27" s="32">
        <v>186680.36309999999</v>
      </c>
      <c r="F27" s="32">
        <v>32060.9666</v>
      </c>
      <c r="G27" s="32">
        <v>186680.36309999999</v>
      </c>
      <c r="H27" s="32">
        <v>0.14657022815016699</v>
      </c>
    </row>
    <row r="28" spans="1:8" ht="14.25" x14ac:dyDescent="0.2">
      <c r="A28" s="32">
        <v>27</v>
      </c>
      <c r="B28" s="33">
        <v>75</v>
      </c>
      <c r="C28" s="32">
        <v>449</v>
      </c>
      <c r="D28" s="32">
        <v>314887.94871794898</v>
      </c>
      <c r="E28" s="32">
        <v>297074.104273504</v>
      </c>
      <c r="F28" s="32">
        <v>17813.844444444399</v>
      </c>
      <c r="G28" s="32">
        <v>297074.104273504</v>
      </c>
      <c r="H28" s="32">
        <v>5.6572010827891803E-2</v>
      </c>
    </row>
    <row r="29" spans="1:8" ht="14.25" x14ac:dyDescent="0.2">
      <c r="A29" s="32">
        <v>28</v>
      </c>
      <c r="B29" s="33">
        <v>76</v>
      </c>
      <c r="C29" s="32">
        <v>2971</v>
      </c>
      <c r="D29" s="32">
        <v>522085.02086495701</v>
      </c>
      <c r="E29" s="32">
        <v>483785.54388205102</v>
      </c>
      <c r="F29" s="32">
        <v>38299.476982906002</v>
      </c>
      <c r="G29" s="32">
        <v>483785.54388205102</v>
      </c>
      <c r="H29" s="32">
        <v>7.3358697247153007E-2</v>
      </c>
    </row>
    <row r="30" spans="1:8" ht="14.25" x14ac:dyDescent="0.2">
      <c r="A30" s="32">
        <v>29</v>
      </c>
      <c r="B30" s="33">
        <v>99</v>
      </c>
      <c r="C30" s="32">
        <v>37</v>
      </c>
      <c r="D30" s="32">
        <v>29291.604265940499</v>
      </c>
      <c r="E30" s="32">
        <v>24875.645412601199</v>
      </c>
      <c r="F30" s="32">
        <v>4415.9588533393799</v>
      </c>
      <c r="G30" s="32">
        <v>24875.645412601199</v>
      </c>
      <c r="H30" s="32">
        <v>0.15075851814897501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2015-02-23T03:01:16Z</dcterms:modified>
</cp:coreProperties>
</file>