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firstSheet="1" activeTab="1"/>
  </bookViews>
  <sheets>
    <sheet name="Sheet4" sheetId="4" state="hidden" r:id="rId1"/>
    <sheet name="Sheet1" sheetId="1" r:id="rId2"/>
    <sheet name="Sheet2" sheetId="2" state="hidden" r:id="rId3"/>
    <sheet name="Sheet3" sheetId="3" state="hidden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S12" i="1"/>
  <c r="S23"/>
  <c r="S41" l="1"/>
  <c r="S35"/>
  <c r="S31"/>
  <c r="S28"/>
  <c r="S20"/>
  <c r="S24" s="1"/>
  <c r="S7"/>
  <c r="S13" s="1"/>
  <c r="T41"/>
  <c r="T35"/>
  <c r="T31"/>
  <c r="T20"/>
  <c r="T24" s="1"/>
  <c r="T7"/>
  <c r="T13" s="1"/>
  <c r="T36" l="1"/>
  <c r="T42" s="1"/>
  <c r="T45" s="1"/>
  <c r="S36"/>
  <c r="S42" s="1"/>
  <c r="S45" s="1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BE32"/>
  <c r="BE30"/>
  <c r="BE28"/>
  <c r="AP39"/>
  <c r="BC39"/>
  <c r="AP38"/>
  <c r="BC38"/>
  <c r="AP34"/>
  <c r="BC34"/>
  <c r="AP33"/>
  <c r="BC33"/>
  <c r="AP30"/>
  <c r="BC30"/>
  <c r="BC29"/>
  <c r="AP27"/>
  <c r="BC27"/>
  <c r="AP26"/>
  <c r="BC26"/>
  <c r="E47"/>
  <c r="AM44"/>
  <c r="BF44" s="1"/>
  <c r="BE44"/>
  <c r="AM43"/>
  <c r="BF43" s="1"/>
  <c r="AL43"/>
  <c r="BE43" s="1"/>
  <c r="BD42"/>
  <c r="BB42"/>
  <c r="AZ42"/>
  <c r="AX42"/>
  <c r="AV42"/>
  <c r="AT42"/>
  <c r="AR42"/>
  <c r="BD41"/>
  <c r="BB41"/>
  <c r="AZ41"/>
  <c r="AX41"/>
  <c r="AV41"/>
  <c r="AT41"/>
  <c r="AR41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BD39"/>
  <c r="BB39"/>
  <c r="AZ39"/>
  <c r="AX39"/>
  <c r="AV39"/>
  <c r="AT39"/>
  <c r="AR39"/>
  <c r="AO39"/>
  <c r="BF39"/>
  <c r="BE39"/>
  <c r="BD38"/>
  <c r="BB38"/>
  <c r="AZ38"/>
  <c r="AX38"/>
  <c r="AV38"/>
  <c r="AT38"/>
  <c r="AR38"/>
  <c r="AO38"/>
  <c r="BF38"/>
  <c r="BD37"/>
  <c r="BB37"/>
  <c r="AZ37"/>
  <c r="AX37"/>
  <c r="AV37"/>
  <c r="AT37"/>
  <c r="AR37"/>
  <c r="AO37"/>
  <c r="BF37"/>
  <c r="BD36"/>
  <c r="BB36"/>
  <c r="AZ36"/>
  <c r="AX36"/>
  <c r="AV36"/>
  <c r="AT36"/>
  <c r="AR36"/>
  <c r="BD35"/>
  <c r="BB35"/>
  <c r="AZ35"/>
  <c r="AX35"/>
  <c r="AV35"/>
  <c r="AT35"/>
  <c r="AR35"/>
  <c r="BD34"/>
  <c r="BB34"/>
  <c r="AZ34"/>
  <c r="AX34"/>
  <c r="AV34"/>
  <c r="AT34"/>
  <c r="AR34"/>
  <c r="AO34"/>
  <c r="BF34"/>
  <c r="BD33"/>
  <c r="BB33"/>
  <c r="AZ33"/>
  <c r="AX33"/>
  <c r="AV33"/>
  <c r="AT33"/>
  <c r="AR33"/>
  <c r="AO33"/>
  <c r="BF33"/>
  <c r="BE33"/>
  <c r="BD32"/>
  <c r="BB32"/>
  <c r="AZ32"/>
  <c r="AX32"/>
  <c r="AV32"/>
  <c r="AT32"/>
  <c r="AR32"/>
  <c r="AO32"/>
  <c r="BD31"/>
  <c r="BB31"/>
  <c r="AZ31"/>
  <c r="AX31"/>
  <c r="AV31"/>
  <c r="AT31"/>
  <c r="AR31"/>
  <c r="BD30"/>
  <c r="BB30"/>
  <c r="AZ30"/>
  <c r="AX30"/>
  <c r="AV30"/>
  <c r="AT30"/>
  <c r="AR30"/>
  <c r="AO30"/>
  <c r="BF30"/>
  <c r="BD29"/>
  <c r="BB29"/>
  <c r="AZ29"/>
  <c r="AX29"/>
  <c r="AV29"/>
  <c r="AT29"/>
  <c r="AR29"/>
  <c r="AO29"/>
  <c r="BD28"/>
  <c r="BB28"/>
  <c r="AZ28"/>
  <c r="AX28"/>
  <c r="AV28"/>
  <c r="AT28"/>
  <c r="AR28"/>
  <c r="BD27"/>
  <c r="BB27"/>
  <c r="AZ27"/>
  <c r="AX27"/>
  <c r="AV27"/>
  <c r="AT27"/>
  <c r="AR27"/>
  <c r="AO27"/>
  <c r="BE27"/>
  <c r="BD26"/>
  <c r="BB26"/>
  <c r="AZ26"/>
  <c r="AX26"/>
  <c r="AV26"/>
  <c r="AT26"/>
  <c r="AR26"/>
  <c r="AO26"/>
  <c r="BF26"/>
  <c r="BE26"/>
  <c r="BD25"/>
  <c r="BB25"/>
  <c r="AZ25"/>
  <c r="AX25"/>
  <c r="AV25"/>
  <c r="AT25"/>
  <c r="AR25"/>
  <c r="AO25"/>
  <c r="BF25"/>
  <c r="BD24"/>
  <c r="BB24"/>
  <c r="AZ24"/>
  <c r="AX24"/>
  <c r="AV24"/>
  <c r="AT24"/>
  <c r="AR24"/>
  <c r="BD23"/>
  <c r="BB23"/>
  <c r="AZ23"/>
  <c r="AX23"/>
  <c r="AV23"/>
  <c r="AT23"/>
  <c r="AR23"/>
  <c r="AO23"/>
  <c r="BD22"/>
  <c r="BB22"/>
  <c r="AZ22"/>
  <c r="AX22"/>
  <c r="AV22"/>
  <c r="AT22"/>
  <c r="AR22"/>
  <c r="AO22"/>
  <c r="BF22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BD20"/>
  <c r="BB20"/>
  <c r="AZ20"/>
  <c r="AX20"/>
  <c r="AV20"/>
  <c r="AT20"/>
  <c r="AR20"/>
  <c r="AO20"/>
  <c r="BD19"/>
  <c r="BC19"/>
  <c r="BB19"/>
  <c r="AZ19"/>
  <c r="AX19"/>
  <c r="AV19"/>
  <c r="AT19"/>
  <c r="AR19"/>
  <c r="AP19"/>
  <c r="AO19"/>
  <c r="BF19"/>
  <c r="BD18"/>
  <c r="BC18"/>
  <c r="BB18"/>
  <c r="AZ18"/>
  <c r="AX18"/>
  <c r="AV18"/>
  <c r="AT18"/>
  <c r="AR18"/>
  <c r="AP18"/>
  <c r="AO18"/>
  <c r="BF18"/>
  <c r="BD17"/>
  <c r="BC17"/>
  <c r="BB17"/>
  <c r="AZ17"/>
  <c r="AX17"/>
  <c r="AV17"/>
  <c r="AT17"/>
  <c r="AR17"/>
  <c r="AP17"/>
  <c r="AO17"/>
  <c r="BF17"/>
  <c r="BD16"/>
  <c r="BC16"/>
  <c r="BB16"/>
  <c r="AZ16"/>
  <c r="AX16"/>
  <c r="AV16"/>
  <c r="AT16"/>
  <c r="AR16"/>
  <c r="AP16"/>
  <c r="AO16"/>
  <c r="BF16"/>
  <c r="BD15"/>
  <c r="BC15"/>
  <c r="BB15"/>
  <c r="AZ15"/>
  <c r="AX15"/>
  <c r="AV15"/>
  <c r="AT15"/>
  <c r="AR15"/>
  <c r="AP15"/>
  <c r="AO15"/>
  <c r="BF15"/>
  <c r="BD14"/>
  <c r="BC14"/>
  <c r="BB14"/>
  <c r="AZ14"/>
  <c r="AX14"/>
  <c r="AV14"/>
  <c r="AT14"/>
  <c r="AR14"/>
  <c r="AO14"/>
  <c r="BF20"/>
  <c r="BD13"/>
  <c r="BB13"/>
  <c r="AZ13"/>
  <c r="AX13"/>
  <c r="AV13"/>
  <c r="AT13"/>
  <c r="AR13"/>
  <c r="BD12"/>
  <c r="BB12"/>
  <c r="AZ12"/>
  <c r="AX12"/>
  <c r="AV12"/>
  <c r="AT12"/>
  <c r="AR12"/>
  <c r="AO12"/>
  <c r="BD11"/>
  <c r="BC11"/>
  <c r="BB11"/>
  <c r="AZ11"/>
  <c r="AX11"/>
  <c r="AV11"/>
  <c r="AT11"/>
  <c r="AR11"/>
  <c r="AP11"/>
  <c r="AO11"/>
  <c r="BF11"/>
  <c r="BE11"/>
  <c r="BD10"/>
  <c r="BC10"/>
  <c r="BB10"/>
  <c r="AZ10"/>
  <c r="AX10"/>
  <c r="AV10"/>
  <c r="AT10"/>
  <c r="AR10"/>
  <c r="AP10"/>
  <c r="AO10"/>
  <c r="BF10"/>
  <c r="BE10"/>
  <c r="BD9"/>
  <c r="BC9"/>
  <c r="BB9"/>
  <c r="AZ9"/>
  <c r="AX9"/>
  <c r="AV9"/>
  <c r="AT9"/>
  <c r="AR9"/>
  <c r="AP9"/>
  <c r="AO9"/>
  <c r="BF9"/>
  <c r="BE9"/>
  <c r="BD8"/>
  <c r="BC8"/>
  <c r="BB8"/>
  <c r="AZ8"/>
  <c r="AX8"/>
  <c r="AV8"/>
  <c r="AT8"/>
  <c r="AR8"/>
  <c r="AO8"/>
  <c r="BD7"/>
  <c r="BB7"/>
  <c r="AZ7"/>
  <c r="AX7"/>
  <c r="AV7"/>
  <c r="AT7"/>
  <c r="AR7"/>
  <c r="BD6"/>
  <c r="BC6"/>
  <c r="BB6"/>
  <c r="AZ6"/>
  <c r="AX6"/>
  <c r="AV6"/>
  <c r="AT6"/>
  <c r="AR6"/>
  <c r="AP6"/>
  <c r="AO6"/>
  <c r="BF6"/>
  <c r="BD5"/>
  <c r="BC5"/>
  <c r="BB5"/>
  <c r="AZ5"/>
  <c r="AX5"/>
  <c r="AV5"/>
  <c r="AT5"/>
  <c r="AR5"/>
  <c r="AP5"/>
  <c r="AO5"/>
  <c r="BF5"/>
  <c r="BE5"/>
  <c r="BD4"/>
  <c r="BC4"/>
  <c r="BB4"/>
  <c r="AZ4"/>
  <c r="AX4"/>
  <c r="AV4"/>
  <c r="AT4"/>
  <c r="AR4"/>
  <c r="AP4"/>
  <c r="AO4"/>
  <c r="BF4"/>
  <c r="BD3"/>
  <c r="BB3"/>
  <c r="AZ3"/>
  <c r="AX3"/>
  <c r="AV3"/>
  <c r="AT3"/>
  <c r="AR3"/>
  <c r="AP3"/>
  <c r="AO3"/>
  <c r="BE31" l="1"/>
  <c r="AP23"/>
  <c r="BC28"/>
  <c r="BA28"/>
  <c r="AY28"/>
  <c r="AW28"/>
  <c r="AU28"/>
  <c r="AS28"/>
  <c r="AQ28"/>
  <c r="AP35"/>
  <c r="AO35"/>
  <c r="BC41"/>
  <c r="BA41"/>
  <c r="AY41"/>
  <c r="AW41"/>
  <c r="AU41"/>
  <c r="AS41"/>
  <c r="AQ41"/>
  <c r="BC7"/>
  <c r="BA7"/>
  <c r="AY7"/>
  <c r="AW7"/>
  <c r="AU7"/>
  <c r="AS7"/>
  <c r="AQ7"/>
  <c r="BC23"/>
  <c r="BA23"/>
  <c r="AY23"/>
  <c r="AW23"/>
  <c r="AU23"/>
  <c r="AS23"/>
  <c r="AQ23"/>
  <c r="AP28"/>
  <c r="AO28"/>
  <c r="AO31"/>
  <c r="BC35"/>
  <c r="BA35"/>
  <c r="AY35"/>
  <c r="AW35"/>
  <c r="AU35"/>
  <c r="AS35"/>
  <c r="AQ35"/>
  <c r="AP41"/>
  <c r="AO41"/>
  <c r="AQ3"/>
  <c r="AS3"/>
  <c r="AU3"/>
  <c r="AW3"/>
  <c r="AY3"/>
  <c r="BA3"/>
  <c r="BC3"/>
  <c r="AQ5"/>
  <c r="AS5"/>
  <c r="AU5"/>
  <c r="AW5"/>
  <c r="AY5"/>
  <c r="BA5"/>
  <c r="AP8"/>
  <c r="AQ9"/>
  <c r="AS9"/>
  <c r="AU9"/>
  <c r="AW9"/>
  <c r="AY9"/>
  <c r="BA9"/>
  <c r="AQ11"/>
  <c r="AS11"/>
  <c r="AU11"/>
  <c r="AW11"/>
  <c r="AY11"/>
  <c r="BA11"/>
  <c r="AP12"/>
  <c r="AP14"/>
  <c r="AQ15"/>
  <c r="AS15"/>
  <c r="AU15"/>
  <c r="AW15"/>
  <c r="AY15"/>
  <c r="BA15"/>
  <c r="AQ17"/>
  <c r="AS17"/>
  <c r="AU17"/>
  <c r="AW17"/>
  <c r="AY17"/>
  <c r="BA17"/>
  <c r="AQ19"/>
  <c r="AS19"/>
  <c r="AU19"/>
  <c r="AW19"/>
  <c r="AY19"/>
  <c r="BA19"/>
  <c r="AQ22"/>
  <c r="AS22"/>
  <c r="AU22"/>
  <c r="AW22"/>
  <c r="AY22"/>
  <c r="BA22"/>
  <c r="BC22"/>
  <c r="AP25"/>
  <c r="AQ26"/>
  <c r="AS26"/>
  <c r="AU26"/>
  <c r="AW26"/>
  <c r="AY26"/>
  <c r="BA26"/>
  <c r="AP29"/>
  <c r="AQ30"/>
  <c r="AS30"/>
  <c r="AU30"/>
  <c r="AW30"/>
  <c r="AY30"/>
  <c r="BA30"/>
  <c r="AQ32"/>
  <c r="AS32"/>
  <c r="AU32"/>
  <c r="AW32"/>
  <c r="AY32"/>
  <c r="BA32"/>
  <c r="BC32"/>
  <c r="AQ34"/>
  <c r="AS34"/>
  <c r="AU34"/>
  <c r="AW34"/>
  <c r="AY34"/>
  <c r="BA34"/>
  <c r="AP37"/>
  <c r="AQ38"/>
  <c r="AS38"/>
  <c r="AU38"/>
  <c r="AW38"/>
  <c r="AY38"/>
  <c r="BA38"/>
  <c r="AQ4"/>
  <c r="AS4"/>
  <c r="AU4"/>
  <c r="AW4"/>
  <c r="AY4"/>
  <c r="BA4"/>
  <c r="AQ6"/>
  <c r="AS6"/>
  <c r="AU6"/>
  <c r="AW6"/>
  <c r="AY6"/>
  <c r="BA6"/>
  <c r="AQ8"/>
  <c r="AS8"/>
  <c r="AU8"/>
  <c r="AW8"/>
  <c r="AY8"/>
  <c r="BA8"/>
  <c r="AQ10"/>
  <c r="AS10"/>
  <c r="AU10"/>
  <c r="AW10"/>
  <c r="AY10"/>
  <c r="BA10"/>
  <c r="AQ14"/>
  <c r="AS14"/>
  <c r="AU14"/>
  <c r="AW14"/>
  <c r="AY14"/>
  <c r="BA14"/>
  <c r="AQ16"/>
  <c r="AS16"/>
  <c r="AU16"/>
  <c r="AW16"/>
  <c r="AY16"/>
  <c r="BA16"/>
  <c r="AQ18"/>
  <c r="AS18"/>
  <c r="AU18"/>
  <c r="AW18"/>
  <c r="AY18"/>
  <c r="BA18"/>
  <c r="AP22"/>
  <c r="AQ25"/>
  <c r="AS25"/>
  <c r="AU25"/>
  <c r="AW25"/>
  <c r="AY25"/>
  <c r="BA25"/>
  <c r="BC25"/>
  <c r="AQ27"/>
  <c r="AS27"/>
  <c r="AU27"/>
  <c r="AW27"/>
  <c r="AY27"/>
  <c r="BA27"/>
  <c r="AQ29"/>
  <c r="AS29"/>
  <c r="AU29"/>
  <c r="AW29"/>
  <c r="AY29"/>
  <c r="BA29"/>
  <c r="AP32"/>
  <c r="AQ33"/>
  <c r="AS33"/>
  <c r="AU33"/>
  <c r="AW33"/>
  <c r="AY33"/>
  <c r="BA33"/>
  <c r="AQ37"/>
  <c r="AS37"/>
  <c r="AU37"/>
  <c r="AW37"/>
  <c r="AY37"/>
  <c r="BA37"/>
  <c r="BC37"/>
  <c r="AQ39"/>
  <c r="AS39"/>
  <c r="AU39"/>
  <c r="AW39"/>
  <c r="AY39"/>
  <c r="BA39"/>
  <c r="BE20"/>
  <c r="BF3"/>
  <c r="BE7"/>
  <c r="BE4"/>
  <c r="BE6"/>
  <c r="BE15"/>
  <c r="BE16"/>
  <c r="BE17"/>
  <c r="BE18"/>
  <c r="BE19"/>
  <c r="BE23"/>
  <c r="BE34"/>
  <c r="BE12"/>
  <c r="BF12"/>
  <c r="BF24"/>
  <c r="BF23"/>
  <c r="BF36"/>
  <c r="BF35"/>
  <c r="BE41"/>
  <c r="BF13"/>
  <c r="BF28"/>
  <c r="BE3"/>
  <c r="BF7"/>
  <c r="BF8"/>
  <c r="BF14"/>
  <c r="BF21"/>
  <c r="BF27"/>
  <c r="BE29"/>
  <c r="BF31"/>
  <c r="BF32"/>
  <c r="BE37"/>
  <c r="BE38"/>
  <c r="BE8"/>
  <c r="BE14"/>
  <c r="BE22"/>
  <c r="BE25"/>
  <c r="BF29"/>
  <c r="AO36" l="1"/>
  <c r="AO24"/>
  <c r="BC31"/>
  <c r="BA31"/>
  <c r="AY31"/>
  <c r="AW31"/>
  <c r="AU31"/>
  <c r="AS31"/>
  <c r="AQ31"/>
  <c r="BC20"/>
  <c r="BA20"/>
  <c r="AY20"/>
  <c r="AW20"/>
  <c r="AU20"/>
  <c r="AS20"/>
  <c r="AQ20"/>
  <c r="BC12"/>
  <c r="BA12"/>
  <c r="AY12"/>
  <c r="AW12"/>
  <c r="AU12"/>
  <c r="AS12"/>
  <c r="AQ12"/>
  <c r="AP7"/>
  <c r="AO7"/>
  <c r="AP20"/>
  <c r="AP31"/>
  <c r="AL45"/>
  <c r="BE35"/>
  <c r="AM45"/>
  <c r="BF41"/>
  <c r="BE13"/>
  <c r="BC24" l="1"/>
  <c r="BA24"/>
  <c r="AY24"/>
  <c r="AW24"/>
  <c r="AU24"/>
  <c r="AS24"/>
  <c r="AQ24"/>
  <c r="BC36"/>
  <c r="BA36"/>
  <c r="AY36"/>
  <c r="AW36"/>
  <c r="AU36"/>
  <c r="AS36"/>
  <c r="AQ36"/>
  <c r="BC13"/>
  <c r="BA13"/>
  <c r="AY13"/>
  <c r="AW13"/>
  <c r="AU13"/>
  <c r="AS13"/>
  <c r="AQ13"/>
  <c r="AP24"/>
  <c r="AP36"/>
  <c r="AP13"/>
  <c r="AO13"/>
  <c r="BF45"/>
  <c r="BE24"/>
  <c r="BF42"/>
  <c r="BE36"/>
  <c r="BC42" l="1"/>
  <c r="BA42"/>
  <c r="AY42"/>
  <c r="AW42"/>
  <c r="AU42"/>
  <c r="AS42"/>
  <c r="AP42"/>
  <c r="AO42"/>
  <c r="BE45"/>
  <c r="BE42"/>
  <c r="X47" l="1"/>
  <c r="AQ42"/>
  <c r="C41" i="3"/>
  <c r="B41"/>
  <c r="C36"/>
  <c r="B36"/>
  <c r="C33"/>
  <c r="B33"/>
  <c r="C29"/>
  <c r="B29"/>
  <c r="C24"/>
  <c r="B24"/>
  <c r="C21"/>
  <c r="B21"/>
  <c r="C17"/>
  <c r="B17"/>
  <c r="C11"/>
  <c r="B11"/>
  <c r="C6"/>
  <c r="B6"/>
  <c r="B18" i="4"/>
  <c r="B21"/>
  <c r="B22"/>
  <c r="C12" i="3" l="1"/>
  <c r="C25"/>
  <c r="C37"/>
  <c r="B12"/>
  <c r="B25"/>
  <c r="B43" s="1"/>
  <c r="B44" s="1"/>
  <c r="B37"/>
  <c r="C43"/>
  <c r="B41" i="2"/>
  <c r="B36"/>
  <c r="B33"/>
  <c r="B29"/>
  <c r="B24"/>
  <c r="B21"/>
  <c r="B17"/>
  <c r="B11"/>
  <c r="B6"/>
  <c r="B25" l="1"/>
  <c r="B12"/>
  <c r="B37"/>
  <c r="B43" s="1"/>
  <c r="B44" s="1"/>
</calcChain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DM</t>
        </r>
        <r>
          <rPr>
            <b/>
            <sz val="9"/>
            <color indexed="81"/>
            <rFont val="宋体"/>
            <family val="3"/>
            <charset val="134"/>
          </rPr>
          <t>占比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每日</t>
        </r>
        <r>
          <rPr>
            <b/>
            <sz val="9"/>
            <color indexed="81"/>
            <rFont val="Tahoma"/>
            <family val="2"/>
          </rPr>
          <t>DM</t>
        </r>
        <r>
          <rPr>
            <b/>
            <sz val="9"/>
            <color indexed="81"/>
            <rFont val="宋体"/>
            <family val="3"/>
            <charset val="134"/>
          </rPr>
          <t>销售</t>
        </r>
        <r>
          <rPr>
            <b/>
            <sz val="9"/>
            <color indexed="81"/>
            <rFont val="Tahoma"/>
            <family val="2"/>
          </rPr>
          <t>=DM</t>
        </r>
        <r>
          <rPr>
            <b/>
            <sz val="9"/>
            <color indexed="81"/>
            <rFont val="宋体"/>
            <family val="3"/>
            <charset val="134"/>
          </rPr>
          <t>单品</t>
        </r>
        <r>
          <rPr>
            <b/>
            <sz val="9"/>
            <color indexed="81"/>
            <rFont val="Tahoma"/>
            <family val="2"/>
          </rPr>
          <t>+DM</t>
        </r>
        <r>
          <rPr>
            <b/>
            <sz val="9"/>
            <color indexed="81"/>
            <rFont val="宋体"/>
            <family val="3"/>
            <charset val="134"/>
          </rPr>
          <t>活动（活动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满立减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折扣（含会员折扣和一般折扣）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正常商品买赠厂商周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联营专柜的折扣（备注：联营专柜的毛利额为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其他促销占比含：店促、大宗、出清、折扣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其他促销毛利率含店促、大宗、折价、出清毛利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" authorId="0">
      <text>
        <r>
          <rPr>
            <b/>
            <sz val="9"/>
            <color indexed="81"/>
            <rFont val="Tahoma"/>
            <family val="2"/>
          </rPr>
          <t>DM</t>
        </r>
        <r>
          <rPr>
            <b/>
            <sz val="9"/>
            <color indexed="81"/>
            <rFont val="宋体"/>
            <family val="3"/>
            <charset val="134"/>
          </rPr>
          <t>占比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每日</t>
        </r>
        <r>
          <rPr>
            <b/>
            <sz val="9"/>
            <color indexed="81"/>
            <rFont val="Tahoma"/>
            <family val="2"/>
          </rPr>
          <t>DM</t>
        </r>
        <r>
          <rPr>
            <b/>
            <sz val="9"/>
            <color indexed="81"/>
            <rFont val="宋体"/>
            <family val="3"/>
            <charset val="134"/>
          </rPr>
          <t>销售</t>
        </r>
        <r>
          <rPr>
            <b/>
            <sz val="9"/>
            <color indexed="81"/>
            <rFont val="Tahoma"/>
            <family val="2"/>
          </rPr>
          <t>=DM</t>
        </r>
        <r>
          <rPr>
            <b/>
            <sz val="9"/>
            <color indexed="81"/>
            <rFont val="宋体"/>
            <family val="3"/>
            <charset val="134"/>
          </rPr>
          <t>单品</t>
        </r>
        <r>
          <rPr>
            <b/>
            <sz val="9"/>
            <color indexed="81"/>
            <rFont val="Tahoma"/>
            <family val="2"/>
          </rPr>
          <t>+DM</t>
        </r>
        <r>
          <rPr>
            <b/>
            <sz val="9"/>
            <color indexed="81"/>
            <rFont val="宋体"/>
            <family val="3"/>
            <charset val="134"/>
          </rPr>
          <t>活动（活动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满立减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折扣（含会员折扣和一般折扣）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正常商品买赠厂商周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联营专柜的折扣（备注：联营专柜的毛利额为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其他促销占比含：店促、大宗、出清、折扣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其他促销毛利率含店促、大宗、折价、出清毛利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2" authorId="0">
      <text>
        <r>
          <rPr>
            <b/>
            <sz val="9"/>
            <color indexed="81"/>
            <rFont val="Tahoma"/>
            <family val="2"/>
          </rPr>
          <t>DM</t>
        </r>
        <r>
          <rPr>
            <b/>
            <sz val="9"/>
            <color indexed="81"/>
            <rFont val="宋体"/>
            <family val="3"/>
            <charset val="134"/>
          </rPr>
          <t>占比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每日</t>
        </r>
        <r>
          <rPr>
            <b/>
            <sz val="9"/>
            <color indexed="81"/>
            <rFont val="Tahoma"/>
            <family val="2"/>
          </rPr>
          <t>DM</t>
        </r>
        <r>
          <rPr>
            <b/>
            <sz val="9"/>
            <color indexed="81"/>
            <rFont val="宋体"/>
            <family val="3"/>
            <charset val="134"/>
          </rPr>
          <t>销售</t>
        </r>
        <r>
          <rPr>
            <b/>
            <sz val="9"/>
            <color indexed="81"/>
            <rFont val="Tahoma"/>
            <family val="2"/>
          </rPr>
          <t>=DM</t>
        </r>
        <r>
          <rPr>
            <b/>
            <sz val="9"/>
            <color indexed="81"/>
            <rFont val="宋体"/>
            <family val="3"/>
            <charset val="134"/>
          </rPr>
          <t>单品</t>
        </r>
        <r>
          <rPr>
            <b/>
            <sz val="9"/>
            <color indexed="81"/>
            <rFont val="Tahoma"/>
            <family val="2"/>
          </rPr>
          <t>+DM</t>
        </r>
        <r>
          <rPr>
            <b/>
            <sz val="9"/>
            <color indexed="81"/>
            <rFont val="宋体"/>
            <family val="3"/>
            <charset val="134"/>
          </rPr>
          <t>活动（活动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满立减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折扣（含会员折扣和一般折扣）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正常商品买赠厂商周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联营专柜的折扣（备注：联营专柜的毛利额为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2" authorId="0">
      <text>
        <r>
          <rPr>
            <b/>
            <sz val="9"/>
            <color indexed="81"/>
            <rFont val="宋体"/>
            <family val="3"/>
            <charset val="134"/>
          </rPr>
          <t>其他促销占比含：店促、大宗、出清、折扣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2" authorId="0">
      <text>
        <r>
          <rPr>
            <b/>
            <sz val="9"/>
            <color indexed="81"/>
            <rFont val="宋体"/>
            <family val="3"/>
            <charset val="134"/>
          </rPr>
          <t>其他促销毛利率含店促、大宗、折价、出清毛利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<sst xmlns="http://schemas.openxmlformats.org/spreadsheetml/2006/main" count="225" uniqueCount="109">
  <si>
    <t>12</t>
  </si>
  <si>
    <t>13</t>
  </si>
  <si>
    <t>14</t>
  </si>
  <si>
    <t>15</t>
  </si>
  <si>
    <t>硬百</t>
    <phoneticPr fontId="5" type="noConversion"/>
  </si>
  <si>
    <t>16</t>
  </si>
  <si>
    <t>17</t>
  </si>
  <si>
    <t>18</t>
  </si>
  <si>
    <t>19</t>
  </si>
  <si>
    <t>软百</t>
    <phoneticPr fontId="5" type="noConversion"/>
  </si>
  <si>
    <t>非食</t>
    <phoneticPr fontId="5" type="noConversion"/>
  </si>
  <si>
    <t>21</t>
  </si>
  <si>
    <t>22</t>
  </si>
  <si>
    <t>23</t>
  </si>
  <si>
    <t>24</t>
  </si>
  <si>
    <t>25</t>
  </si>
  <si>
    <t>26</t>
  </si>
  <si>
    <t>食品</t>
    <phoneticPr fontId="5" type="noConversion"/>
  </si>
  <si>
    <t>28</t>
    <phoneticPr fontId="5" type="noConversion"/>
  </si>
  <si>
    <t>29</t>
  </si>
  <si>
    <t>日化</t>
    <phoneticPr fontId="5" type="noConversion"/>
  </si>
  <si>
    <t>33</t>
  </si>
  <si>
    <t>36</t>
  </si>
  <si>
    <t>37</t>
  </si>
  <si>
    <t>27</t>
  </si>
  <si>
    <t>38</t>
  </si>
  <si>
    <t>32</t>
  </si>
  <si>
    <t>35</t>
  </si>
  <si>
    <t>42</t>
  </si>
  <si>
    <t>生鲜</t>
    <phoneticPr fontId="5" type="noConversion"/>
  </si>
  <si>
    <t>31</t>
  </si>
  <si>
    <t>34</t>
  </si>
  <si>
    <t>39</t>
  </si>
  <si>
    <t>合计</t>
    <phoneticPr fontId="5" type="noConversion"/>
  </si>
  <si>
    <t>99</t>
  </si>
  <si>
    <t>家电</t>
    <phoneticPr fontId="5" type="noConversion"/>
  </si>
  <si>
    <r>
      <t xml:space="preserve">Normal Sales CTS% </t>
    </r>
    <r>
      <rPr>
        <b/>
        <sz val="9"/>
        <color indexed="8"/>
        <rFont val="宋体"/>
        <family val="3"/>
        <charset val="134"/>
      </rPr>
      <t>正常销售占比</t>
    </r>
    <phoneticPr fontId="5" type="noConversion"/>
  </si>
  <si>
    <r>
      <t>Normal GP%</t>
    </r>
    <r>
      <rPr>
        <b/>
        <sz val="9"/>
        <color indexed="8"/>
        <rFont val="宋体"/>
        <family val="3"/>
        <charset val="134"/>
      </rPr>
      <t>正常销售毛利率</t>
    </r>
    <phoneticPr fontId="5" type="noConversion"/>
  </si>
  <si>
    <r>
      <t>DM Sales CTS% DM</t>
    </r>
    <r>
      <rPr>
        <b/>
        <sz val="9"/>
        <rFont val="宋体"/>
        <family val="3"/>
        <charset val="134"/>
      </rPr>
      <t>销售占比</t>
    </r>
    <phoneticPr fontId="5" type="noConversion"/>
  </si>
  <si>
    <r>
      <t>DM GP% DM</t>
    </r>
    <r>
      <rPr>
        <b/>
        <sz val="9"/>
        <color indexed="8"/>
        <rFont val="宋体"/>
        <family val="3"/>
        <charset val="134"/>
      </rPr>
      <t>销售毛利率</t>
    </r>
    <phoneticPr fontId="5" type="noConversion"/>
  </si>
  <si>
    <r>
      <rPr>
        <b/>
        <sz val="8"/>
        <rFont val="宋体"/>
        <family val="3"/>
        <charset val="134"/>
      </rPr>
      <t>其他促销占比</t>
    </r>
    <r>
      <rPr>
        <b/>
        <sz val="8"/>
        <rFont val="Arial"/>
        <family val="2"/>
      </rPr>
      <t>Other than of sales CTS%</t>
    </r>
    <phoneticPr fontId="5" type="noConversion"/>
  </si>
  <si>
    <r>
      <rPr>
        <b/>
        <sz val="8"/>
        <rFont val="宋体"/>
        <family val="3"/>
        <charset val="134"/>
      </rPr>
      <t>其他促销毛利率</t>
    </r>
    <r>
      <rPr>
        <b/>
        <sz val="8"/>
        <rFont val="Arial"/>
        <family val="2"/>
      </rPr>
      <t>Other than of sales GP%</t>
    </r>
    <phoneticPr fontId="5" type="noConversion"/>
  </si>
  <si>
    <r>
      <t>In store Promo Sales GP</t>
    </r>
    <r>
      <rPr>
        <b/>
        <sz val="10"/>
        <rFont val="宋体"/>
        <family val="3"/>
        <charset val="134"/>
      </rPr>
      <t>店促销售占比</t>
    </r>
    <phoneticPr fontId="5" type="noConversion"/>
  </si>
  <si>
    <r>
      <t>In store GP%</t>
    </r>
    <r>
      <rPr>
        <b/>
        <sz val="10"/>
        <rFont val="宋体"/>
        <family val="3"/>
        <charset val="134"/>
      </rPr>
      <t>店促毛利率</t>
    </r>
    <phoneticPr fontId="5" type="noConversion"/>
  </si>
  <si>
    <r>
      <t xml:space="preserve">Bulk Sales CTS% </t>
    </r>
    <r>
      <rPr>
        <b/>
        <sz val="10"/>
        <rFont val="宋体"/>
        <family val="3"/>
        <charset val="134"/>
      </rPr>
      <t>大宗团购占比</t>
    </r>
    <phoneticPr fontId="5" type="noConversion"/>
  </si>
  <si>
    <r>
      <t>Bulk Sales GP%</t>
    </r>
    <r>
      <rPr>
        <b/>
        <sz val="10"/>
        <rFont val="宋体"/>
        <family val="3"/>
        <charset val="134"/>
      </rPr>
      <t>大宗团购毛利率</t>
    </r>
    <phoneticPr fontId="5" type="noConversion"/>
  </si>
  <si>
    <r>
      <rPr>
        <b/>
        <sz val="10"/>
        <rFont val="宋体"/>
        <family val="3"/>
        <charset val="134"/>
      </rPr>
      <t>折价金额占比</t>
    </r>
    <r>
      <rPr>
        <b/>
        <sz val="10"/>
        <rFont val="Arial"/>
        <family val="2"/>
      </rPr>
      <t xml:space="preserve"> Mark Down Sales CTS%</t>
    </r>
    <phoneticPr fontId="5" type="noConversion"/>
  </si>
  <si>
    <r>
      <rPr>
        <b/>
        <sz val="10"/>
        <rFont val="宋体"/>
        <family val="3"/>
        <charset val="134"/>
      </rPr>
      <t>折价毛利率</t>
    </r>
    <r>
      <rPr>
        <b/>
        <sz val="10"/>
        <rFont val="Arial"/>
        <family val="2"/>
      </rPr>
      <t xml:space="preserve"> Mark Down GP</t>
    </r>
    <phoneticPr fontId="5" type="noConversion"/>
  </si>
  <si>
    <r>
      <rPr>
        <b/>
        <sz val="10"/>
        <rFont val="宋体"/>
        <family val="3"/>
        <charset val="134"/>
      </rPr>
      <t>出清金额占比</t>
    </r>
    <r>
      <rPr>
        <b/>
        <sz val="10"/>
        <rFont val="Arial"/>
        <family val="2"/>
      </rPr>
      <t xml:space="preserve"> Clearance CTS%</t>
    </r>
    <phoneticPr fontId="5" type="noConversion"/>
  </si>
  <si>
    <r>
      <rPr>
        <b/>
        <sz val="10"/>
        <rFont val="宋体"/>
        <family val="3"/>
        <charset val="134"/>
      </rPr>
      <t>出清毛利率</t>
    </r>
    <r>
      <rPr>
        <b/>
        <sz val="10"/>
        <rFont val="Arial"/>
        <family val="2"/>
      </rPr>
      <t xml:space="preserve"> Clearance GP%</t>
    </r>
    <phoneticPr fontId="5" type="noConversion"/>
  </si>
  <si>
    <t>价格补差</t>
    <phoneticPr fontId="5" type="noConversion"/>
  </si>
  <si>
    <t>市场部补差</t>
    <phoneticPr fontId="5" type="noConversion"/>
  </si>
  <si>
    <t>28</t>
    <phoneticPr fontId="5" type="noConversion"/>
  </si>
  <si>
    <t>杂货</t>
    <phoneticPr fontId="5" type="noConversion"/>
  </si>
  <si>
    <t>生鲜二部</t>
    <phoneticPr fontId="5" type="noConversion"/>
  </si>
  <si>
    <t>不含家电合计</t>
    <phoneticPr fontId="5" type="noConversion"/>
  </si>
  <si>
    <t>10月价格补差</t>
    <phoneticPr fontId="5" type="noConversion"/>
  </si>
  <si>
    <t>10月市场补差</t>
    <phoneticPr fontId="5" type="noConversion"/>
  </si>
  <si>
    <t>软百</t>
    <phoneticPr fontId="5" type="noConversion"/>
  </si>
  <si>
    <t>非食</t>
    <phoneticPr fontId="5" type="noConversion"/>
  </si>
  <si>
    <t>家电</t>
    <phoneticPr fontId="5" type="noConversion"/>
  </si>
  <si>
    <t>杂一</t>
    <phoneticPr fontId="5" type="noConversion"/>
  </si>
  <si>
    <t>杂二</t>
    <phoneticPr fontId="5" type="noConversion"/>
  </si>
  <si>
    <t>杂三</t>
    <phoneticPr fontId="5" type="noConversion"/>
  </si>
  <si>
    <t>生鲜一部</t>
    <phoneticPr fontId="5" type="noConversion"/>
  </si>
  <si>
    <t>生鲜三部</t>
    <phoneticPr fontId="5" type="noConversion"/>
  </si>
  <si>
    <t>加工</t>
    <phoneticPr fontId="5" type="noConversion"/>
  </si>
  <si>
    <t>合计</t>
    <phoneticPr fontId="5" type="noConversion"/>
  </si>
  <si>
    <t>大类</t>
  </si>
  <si>
    <t>76</t>
  </si>
  <si>
    <t>总计</t>
  </si>
  <si>
    <t>汇总</t>
  </si>
  <si>
    <t>手工导入</t>
  </si>
  <si>
    <t>自动计算</t>
  </si>
  <si>
    <t>11月价格补差</t>
    <phoneticPr fontId="5" type="noConversion"/>
  </si>
  <si>
    <t>11月市场补差</t>
    <phoneticPr fontId="5" type="noConversion"/>
  </si>
  <si>
    <t>软百</t>
    <phoneticPr fontId="5" type="noConversion"/>
  </si>
  <si>
    <t>杂二</t>
    <phoneticPr fontId="5" type="noConversion"/>
  </si>
  <si>
    <t>杂货</t>
    <phoneticPr fontId="5" type="noConversion"/>
  </si>
  <si>
    <t>生鲜</t>
    <phoneticPr fontId="5" type="noConversion"/>
  </si>
  <si>
    <t>加工</t>
    <phoneticPr fontId="5" type="noConversion"/>
  </si>
  <si>
    <t>不含家电合计</t>
    <phoneticPr fontId="5" type="noConversion"/>
  </si>
  <si>
    <r>
      <rPr>
        <b/>
        <sz val="9"/>
        <rFont val="宋体"/>
        <family val="3"/>
        <charset val="134"/>
      </rPr>
      <t>销售</t>
    </r>
    <r>
      <rPr>
        <b/>
        <sz val="9"/>
        <rFont val="Arial"/>
        <family val="2"/>
      </rPr>
      <t xml:space="preserve">             sales</t>
    </r>
    <phoneticPr fontId="5" type="noConversion"/>
  </si>
  <si>
    <r>
      <rPr>
        <b/>
        <sz val="9"/>
        <rFont val="宋体"/>
        <family val="3"/>
        <charset val="134"/>
      </rPr>
      <t>系统毛利额</t>
    </r>
    <r>
      <rPr>
        <b/>
        <sz val="9"/>
        <rFont val="Arial"/>
        <family val="2"/>
      </rPr>
      <t xml:space="preserve">       GP</t>
    </r>
    <phoneticPr fontId="5" type="noConversion"/>
  </si>
  <si>
    <r>
      <t xml:space="preserve">GP% </t>
    </r>
    <r>
      <rPr>
        <b/>
        <sz val="9"/>
        <rFont val="宋体"/>
        <family val="3"/>
        <charset val="134"/>
      </rPr>
      <t>系统毛利率</t>
    </r>
    <phoneticPr fontId="5" type="noConversion"/>
  </si>
  <si>
    <t>VS</t>
    <phoneticPr fontId="5" type="noConversion"/>
  </si>
  <si>
    <t>部门Dept.</t>
    <phoneticPr fontId="5" type="noConversion"/>
  </si>
  <si>
    <r>
      <t xml:space="preserve">Normal Sales CTS% </t>
    </r>
    <r>
      <rPr>
        <b/>
        <sz val="9"/>
        <color indexed="8"/>
        <rFont val="宋体"/>
        <family val="3"/>
        <charset val="134"/>
      </rPr>
      <t>正常销售占比</t>
    </r>
    <phoneticPr fontId="5" type="noConversion"/>
  </si>
  <si>
    <r>
      <t>Normal GP%</t>
    </r>
    <r>
      <rPr>
        <b/>
        <sz val="9"/>
        <color indexed="8"/>
        <rFont val="宋体"/>
        <family val="3"/>
        <charset val="134"/>
      </rPr>
      <t>正常销售毛利率</t>
    </r>
    <phoneticPr fontId="5" type="noConversion"/>
  </si>
  <si>
    <r>
      <t>DM Sales CTS% DM</t>
    </r>
    <r>
      <rPr>
        <b/>
        <sz val="9"/>
        <rFont val="宋体"/>
        <family val="3"/>
        <charset val="134"/>
      </rPr>
      <t>销售占比</t>
    </r>
    <phoneticPr fontId="5" type="noConversion"/>
  </si>
  <si>
    <r>
      <t>DM GP% DM</t>
    </r>
    <r>
      <rPr>
        <b/>
        <sz val="9"/>
        <color indexed="8"/>
        <rFont val="宋体"/>
        <family val="3"/>
        <charset val="134"/>
      </rPr>
      <t>销售毛利率</t>
    </r>
    <phoneticPr fontId="5" type="noConversion"/>
  </si>
  <si>
    <r>
      <rPr>
        <b/>
        <sz val="8"/>
        <rFont val="宋体"/>
        <family val="3"/>
        <charset val="134"/>
      </rPr>
      <t>其他促销占比</t>
    </r>
    <r>
      <rPr>
        <b/>
        <sz val="8"/>
        <rFont val="Arial"/>
        <family val="2"/>
      </rPr>
      <t>Other than of sales CTS%</t>
    </r>
    <phoneticPr fontId="5" type="noConversion"/>
  </si>
  <si>
    <r>
      <rPr>
        <b/>
        <sz val="8"/>
        <rFont val="宋体"/>
        <family val="3"/>
        <charset val="134"/>
      </rPr>
      <t>其他促销毛利率</t>
    </r>
    <r>
      <rPr>
        <b/>
        <sz val="8"/>
        <rFont val="Arial"/>
        <family val="2"/>
      </rPr>
      <t>Other than of sales GP%</t>
    </r>
    <phoneticPr fontId="5" type="noConversion"/>
  </si>
  <si>
    <r>
      <t>In store Promo Sales GP</t>
    </r>
    <r>
      <rPr>
        <b/>
        <sz val="10"/>
        <rFont val="宋体"/>
        <family val="3"/>
        <charset val="134"/>
      </rPr>
      <t>店促销售占比</t>
    </r>
    <phoneticPr fontId="5" type="noConversion"/>
  </si>
  <si>
    <r>
      <t>In store GP%</t>
    </r>
    <r>
      <rPr>
        <b/>
        <sz val="10"/>
        <rFont val="宋体"/>
        <family val="3"/>
        <charset val="134"/>
      </rPr>
      <t>店促毛利率</t>
    </r>
    <phoneticPr fontId="5" type="noConversion"/>
  </si>
  <si>
    <r>
      <t xml:space="preserve">Bulk Sales CTS% </t>
    </r>
    <r>
      <rPr>
        <b/>
        <sz val="10"/>
        <rFont val="宋体"/>
        <family val="3"/>
        <charset val="134"/>
      </rPr>
      <t>大宗团购占比</t>
    </r>
    <phoneticPr fontId="5" type="noConversion"/>
  </si>
  <si>
    <r>
      <t>Bulk Sales GP%</t>
    </r>
    <r>
      <rPr>
        <b/>
        <sz val="10"/>
        <rFont val="宋体"/>
        <family val="3"/>
        <charset val="134"/>
      </rPr>
      <t>大宗团购毛利率</t>
    </r>
    <phoneticPr fontId="5" type="noConversion"/>
  </si>
  <si>
    <r>
      <rPr>
        <b/>
        <sz val="10"/>
        <rFont val="宋体"/>
        <family val="3"/>
        <charset val="134"/>
      </rPr>
      <t>折价金额占比</t>
    </r>
    <r>
      <rPr>
        <b/>
        <sz val="10"/>
        <rFont val="Arial"/>
        <family val="2"/>
      </rPr>
      <t xml:space="preserve"> Mark Down Sales CTS%</t>
    </r>
    <phoneticPr fontId="5" type="noConversion"/>
  </si>
  <si>
    <t>杂货</t>
    <phoneticPr fontId="5" type="noConversion"/>
  </si>
  <si>
    <t>鲜一</t>
    <phoneticPr fontId="5" type="noConversion"/>
  </si>
  <si>
    <t>鲜二</t>
    <phoneticPr fontId="5" type="noConversion"/>
  </si>
  <si>
    <t>鲜三</t>
    <phoneticPr fontId="5" type="noConversion"/>
  </si>
  <si>
    <t>生鲜</t>
    <phoneticPr fontId="5" type="noConversion"/>
  </si>
  <si>
    <t>加工</t>
    <phoneticPr fontId="5" type="noConversion"/>
  </si>
  <si>
    <t>合计</t>
    <phoneticPr fontId="5" type="noConversion"/>
  </si>
  <si>
    <t>家电</t>
    <phoneticPr fontId="5" type="noConversion"/>
  </si>
  <si>
    <t>Total</t>
    <phoneticPr fontId="5" type="noConversion"/>
  </si>
  <si>
    <t>2014年2月实际</t>
    <phoneticPr fontId="5" type="noConversion"/>
  </si>
  <si>
    <t>2013年2月实际</t>
    <phoneticPr fontId="5" type="noConversion"/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</si>
</sst>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_);[Red]\(0.00\)"/>
  </numFmts>
  <fonts count="3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b/>
      <sz val="10"/>
      <color theme="1"/>
      <name val="Arial Unicode MS"/>
      <family val="2"/>
      <charset val="134"/>
    </font>
    <font>
      <b/>
      <sz val="9"/>
      <color theme="1"/>
      <name val="Arial"/>
      <family val="2"/>
    </font>
    <font>
      <b/>
      <sz val="9"/>
      <color indexed="8"/>
      <name val="宋体"/>
      <family val="3"/>
      <charset val="134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8"/>
      <name val="Arial"/>
      <family val="2"/>
    </font>
    <font>
      <b/>
      <sz val="8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theme="1"/>
      <name val="宋体"/>
      <family val="3"/>
      <charset val="134"/>
      <scheme val="minor"/>
    </font>
    <font>
      <sz val="9"/>
      <color theme="1"/>
      <name val="Arial"/>
      <family val="2"/>
    </font>
    <font>
      <b/>
      <sz val="9"/>
      <name val="Arial Unicode MS"/>
      <family val="2"/>
      <charset val="134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Dashed">
        <color rgb="FF7030A0"/>
      </left>
      <right style="mediumDashed">
        <color rgb="FF7030A0"/>
      </right>
      <top style="medium">
        <color indexed="64"/>
      </top>
      <bottom/>
      <diagonal/>
    </border>
    <border>
      <left style="thin">
        <color indexed="64"/>
      </left>
      <right style="mediumDashed">
        <color rgb="FF7030A0"/>
      </right>
      <top style="medium">
        <color indexed="64"/>
      </top>
      <bottom/>
      <diagonal/>
    </border>
    <border>
      <left style="mediumDashed">
        <color rgb="FF7030A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ed">
        <color rgb="FF7030A0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/>
    <xf numFmtId="0" fontId="6" fillId="0" borderId="0"/>
  </cellStyleXfs>
  <cellXfs count="93">
    <xf numFmtId="0" fontId="0" fillId="0" borderId="0" xfId="0">
      <alignment vertical="center"/>
    </xf>
    <xf numFmtId="10" fontId="3" fillId="2" borderId="1" xfId="3" applyNumberFormat="1" applyFont="1" applyFill="1" applyBorder="1" applyAlignment="1">
      <alignment horizontal="center" vertical="center" wrapText="1"/>
    </xf>
    <xf numFmtId="0" fontId="3" fillId="2" borderId="3" xfId="4" applyFont="1" applyFill="1" applyBorder="1" applyAlignment="1">
      <alignment horizontal="center" vertical="center" wrapText="1"/>
    </xf>
    <xf numFmtId="10" fontId="7" fillId="2" borderId="4" xfId="3" quotePrefix="1" applyNumberFormat="1" applyFont="1" applyFill="1" applyBorder="1" applyAlignment="1">
      <alignment horizontal="center" vertical="center"/>
    </xf>
    <xf numFmtId="10" fontId="3" fillId="3" borderId="6" xfId="3" applyNumberFormat="1" applyFont="1" applyFill="1" applyBorder="1" applyAlignment="1">
      <alignment horizontal="center" vertical="center"/>
    </xf>
    <xf numFmtId="176" fontId="7" fillId="0" borderId="5" xfId="2" quotePrefix="1" applyNumberFormat="1" applyFont="1" applyFill="1" applyBorder="1" applyAlignment="1">
      <alignment horizontal="right" vertical="center"/>
    </xf>
    <xf numFmtId="49" fontId="7" fillId="2" borderId="6" xfId="1" quotePrefix="1" applyNumberFormat="1" applyFont="1" applyFill="1" applyBorder="1" applyAlignment="1">
      <alignment horizontal="center" vertical="center"/>
    </xf>
    <xf numFmtId="10" fontId="3" fillId="3" borderId="7" xfId="3" applyNumberFormat="1" applyFont="1" applyFill="1" applyBorder="1" applyAlignment="1">
      <alignment horizontal="center" vertical="center"/>
    </xf>
    <xf numFmtId="176" fontId="3" fillId="3" borderId="5" xfId="4" applyNumberFormat="1" applyFont="1" applyFill="1" applyBorder="1" applyAlignment="1">
      <alignment horizontal="right" vertical="center"/>
    </xf>
    <xf numFmtId="10" fontId="3" fillId="4" borderId="8" xfId="3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9" fillId="0" borderId="9" xfId="5" applyFont="1" applyFill="1" applyBorder="1" applyAlignment="1">
      <alignment vertical="center" wrapText="1"/>
    </xf>
    <xf numFmtId="0" fontId="9" fillId="0" borderId="10" xfId="5" applyFont="1" applyFill="1" applyBorder="1" applyAlignment="1">
      <alignment vertical="center" wrapText="1"/>
    </xf>
    <xf numFmtId="0" fontId="11" fillId="0" borderId="10" xfId="5" applyFont="1" applyFill="1" applyBorder="1" applyAlignment="1">
      <alignment vertical="center" wrapText="1"/>
    </xf>
    <xf numFmtId="0" fontId="13" fillId="0" borderId="10" xfId="0" applyFont="1" applyFill="1" applyBorder="1" applyAlignment="1">
      <alignment vertical="center" wrapText="1"/>
    </xf>
    <xf numFmtId="10" fontId="15" fillId="0" borderId="9" xfId="0" applyNumberFormat="1" applyFont="1" applyBorder="1" applyAlignment="1">
      <alignment horizontal="center" vertical="center" wrapText="1"/>
    </xf>
    <xf numFmtId="10" fontId="15" fillId="0" borderId="10" xfId="0" applyNumberFormat="1" applyFont="1" applyBorder="1" applyAlignment="1">
      <alignment horizontal="center" vertical="center" wrapText="1"/>
    </xf>
    <xf numFmtId="10" fontId="15" fillId="0" borderId="10" xfId="0" applyNumberFormat="1" applyFont="1" applyFill="1" applyBorder="1" applyAlignment="1">
      <alignment vertical="center" wrapText="1"/>
    </xf>
    <xf numFmtId="10" fontId="15" fillId="0" borderId="11" xfId="0" applyNumberFormat="1" applyFont="1" applyFill="1" applyBorder="1" applyAlignment="1">
      <alignment vertical="center" wrapText="1"/>
    </xf>
    <xf numFmtId="10" fontId="17" fillId="0" borderId="12" xfId="0" applyNumberFormat="1" applyFont="1" applyBorder="1">
      <alignment vertical="center"/>
    </xf>
    <xf numFmtId="10" fontId="17" fillId="0" borderId="13" xfId="0" applyNumberFormat="1" applyFont="1" applyBorder="1">
      <alignment vertical="center"/>
    </xf>
    <xf numFmtId="10" fontId="17" fillId="0" borderId="5" xfId="0" applyNumberFormat="1" applyFont="1" applyBorder="1">
      <alignment vertical="center"/>
    </xf>
    <xf numFmtId="10" fontId="17" fillId="0" borderId="15" xfId="0" applyNumberFormat="1" applyFont="1" applyBorder="1">
      <alignment vertical="center"/>
    </xf>
    <xf numFmtId="10" fontId="18" fillId="3" borderId="5" xfId="0" applyNumberFormat="1" applyFont="1" applyFill="1" applyBorder="1">
      <alignment vertical="center"/>
    </xf>
    <xf numFmtId="10" fontId="18" fillId="3" borderId="15" xfId="0" applyNumberFormat="1" applyFont="1" applyFill="1" applyBorder="1">
      <alignment vertical="center"/>
    </xf>
    <xf numFmtId="176" fontId="7" fillId="0" borderId="16" xfId="2" quotePrefix="1" applyNumberFormat="1" applyFont="1" applyFill="1" applyBorder="1" applyAlignment="1">
      <alignment horizontal="right" vertical="center"/>
    </xf>
    <xf numFmtId="176" fontId="3" fillId="3" borderId="5" xfId="3" applyNumberFormat="1" applyFont="1" applyFill="1" applyBorder="1" applyAlignment="1">
      <alignment horizontal="right" vertical="center"/>
    </xf>
    <xf numFmtId="0" fontId="0" fillId="0" borderId="5" xfId="0" applyBorder="1">
      <alignment vertical="center"/>
    </xf>
    <xf numFmtId="176" fontId="7" fillId="0" borderId="6" xfId="2" quotePrefix="1" applyNumberFormat="1" applyFont="1" applyFill="1" applyBorder="1" applyAlignment="1">
      <alignment horizontal="right" vertical="center"/>
    </xf>
    <xf numFmtId="176" fontId="3" fillId="3" borderId="16" xfId="4" applyNumberFormat="1" applyFont="1" applyFill="1" applyBorder="1" applyAlignment="1">
      <alignment horizontal="right" vertical="center"/>
    </xf>
    <xf numFmtId="176" fontId="3" fillId="3" borderId="6" xfId="4" applyNumberFormat="1" applyFont="1" applyFill="1" applyBorder="1" applyAlignment="1">
      <alignment horizontal="right" vertical="center"/>
    </xf>
    <xf numFmtId="176" fontId="7" fillId="4" borderId="17" xfId="0" applyNumberFormat="1" applyFont="1" applyFill="1" applyBorder="1" applyAlignment="1">
      <alignment vertical="center"/>
    </xf>
    <xf numFmtId="176" fontId="7" fillId="4" borderId="8" xfId="0" applyNumberFormat="1" applyFont="1" applyFill="1" applyBorder="1" applyAlignment="1">
      <alignment vertical="center"/>
    </xf>
    <xf numFmtId="10" fontId="0" fillId="0" borderId="0" xfId="0" applyNumberFormat="1">
      <alignment vertical="center"/>
    </xf>
    <xf numFmtId="10" fontId="17" fillId="0" borderId="14" xfId="0" applyNumberFormat="1" applyFont="1" applyBorder="1">
      <alignment vertical="center"/>
    </xf>
    <xf numFmtId="10" fontId="17" fillId="0" borderId="16" xfId="0" applyNumberFormat="1" applyFont="1" applyBorder="1">
      <alignment vertical="center"/>
    </xf>
    <xf numFmtId="10" fontId="18" fillId="3" borderId="16" xfId="0" applyNumberFormat="1" applyFont="1" applyFill="1" applyBorder="1">
      <alignment vertical="center"/>
    </xf>
    <xf numFmtId="0" fontId="14" fillId="0" borderId="20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vertical="center" wrapText="1"/>
    </xf>
    <xf numFmtId="43" fontId="7" fillId="0" borderId="5" xfId="2" quotePrefix="1" applyNumberFormat="1" applyFont="1" applyFill="1" applyBorder="1" applyAlignment="1">
      <alignment horizontal="right" vertical="center"/>
    </xf>
    <xf numFmtId="43" fontId="3" fillId="3" borderId="5" xfId="3" applyNumberFormat="1" applyFont="1" applyFill="1" applyBorder="1" applyAlignment="1">
      <alignment horizontal="right" vertical="center"/>
    </xf>
    <xf numFmtId="176" fontId="3" fillId="4" borderId="5" xfId="0" applyNumberFormat="1" applyFont="1" applyFill="1" applyBorder="1" applyAlignment="1">
      <alignment vertical="center"/>
    </xf>
    <xf numFmtId="43" fontId="3" fillId="3" borderId="5" xfId="2" quotePrefix="1" applyNumberFormat="1" applyFont="1" applyFill="1" applyBorder="1" applyAlignment="1">
      <alignment horizontal="right" vertical="center"/>
    </xf>
    <xf numFmtId="10" fontId="7" fillId="2" borderId="22" xfId="3" quotePrefix="1" applyNumberFormat="1" applyFont="1" applyFill="1" applyBorder="1" applyAlignment="1">
      <alignment horizontal="center" vertical="center"/>
    </xf>
    <xf numFmtId="10" fontId="3" fillId="3" borderId="23" xfId="3" applyNumberFormat="1" applyFont="1" applyFill="1" applyBorder="1" applyAlignment="1">
      <alignment horizontal="center" vertical="center"/>
    </xf>
    <xf numFmtId="10" fontId="3" fillId="4" borderId="24" xfId="3" applyNumberFormat="1" applyFont="1" applyFill="1" applyBorder="1" applyAlignment="1">
      <alignment horizontal="center" vertical="center"/>
    </xf>
    <xf numFmtId="177" fontId="22" fillId="0" borderId="5" xfId="0" applyNumberFormat="1" applyFont="1" applyBorder="1">
      <alignment vertical="center"/>
    </xf>
    <xf numFmtId="10" fontId="3" fillId="3" borderId="5" xfId="3" applyNumberFormat="1" applyFont="1" applyFill="1" applyBorder="1" applyAlignment="1">
      <alignment horizontal="right" vertical="center"/>
    </xf>
    <xf numFmtId="176" fontId="3" fillId="4" borderId="1" xfId="0" applyNumberFormat="1" applyFont="1" applyFill="1" applyBorder="1" applyAlignment="1">
      <alignment vertical="center"/>
    </xf>
    <xf numFmtId="10" fontId="7" fillId="0" borderId="5" xfId="2" quotePrefix="1" applyNumberFormat="1" applyFont="1" applyFill="1" applyBorder="1" applyAlignment="1">
      <alignment horizontal="right" vertical="center"/>
    </xf>
    <xf numFmtId="10" fontId="3" fillId="3" borderId="16" xfId="4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vertical="center"/>
    </xf>
    <xf numFmtId="10" fontId="7" fillId="0" borderId="5" xfId="2" quotePrefix="1" applyNumberFormat="1" applyFont="1" applyFill="1" applyBorder="1" applyAlignment="1">
      <alignment horizontal="center" vertical="center"/>
    </xf>
    <xf numFmtId="10" fontId="3" fillId="3" borderId="5" xfId="2" quotePrefix="1" applyNumberFormat="1" applyFont="1" applyFill="1" applyBorder="1" applyAlignment="1">
      <alignment horizontal="center" vertical="center"/>
    </xf>
    <xf numFmtId="10" fontId="3" fillId="3" borderId="16" xfId="4" applyNumberFormat="1" applyFont="1" applyFill="1" applyBorder="1" applyAlignment="1">
      <alignment horizontal="center" vertical="center"/>
    </xf>
    <xf numFmtId="10" fontId="3" fillId="4" borderId="5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3" fillId="0" borderId="4" xfId="5" applyFont="1" applyFill="1" applyBorder="1" applyAlignment="1">
      <alignment horizontal="center" vertical="center" wrapText="1"/>
    </xf>
    <xf numFmtId="0" fontId="23" fillId="0" borderId="6" xfId="5" applyFont="1" applyFill="1" applyBorder="1" applyAlignment="1">
      <alignment horizontal="center" vertical="center" wrapText="1"/>
    </xf>
    <xf numFmtId="0" fontId="23" fillId="0" borderId="25" xfId="5" applyFont="1" applyFill="1" applyBorder="1" applyAlignment="1">
      <alignment horizontal="center" vertical="center" wrapText="1"/>
    </xf>
    <xf numFmtId="0" fontId="3" fillId="3" borderId="6" xfId="4" applyFont="1" applyFill="1" applyBorder="1" applyAlignment="1">
      <alignment horizontal="center" vertical="center" wrapText="1"/>
    </xf>
    <xf numFmtId="43" fontId="3" fillId="3" borderId="6" xfId="1" applyFont="1" applyFill="1" applyBorder="1" applyAlignment="1">
      <alignment horizontal="center" vertical="center"/>
    </xf>
    <xf numFmtId="49" fontId="23" fillId="0" borderId="6" xfId="5" applyNumberFormat="1" applyFont="1" applyFill="1" applyBorder="1" applyAlignment="1">
      <alignment horizontal="center" vertical="center" wrapText="1"/>
    </xf>
    <xf numFmtId="0" fontId="23" fillId="0" borderId="6" xfId="4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4" borderId="12" xfId="4" applyFont="1" applyFill="1" applyBorder="1" applyAlignment="1">
      <alignment horizontal="center" vertical="center"/>
    </xf>
    <xf numFmtId="176" fontId="7" fillId="5" borderId="28" xfId="0" applyNumberFormat="1" applyFont="1" applyFill="1" applyBorder="1" applyAlignment="1">
      <alignment vertical="center"/>
    </xf>
    <xf numFmtId="176" fontId="7" fillId="5" borderId="29" xfId="0" applyNumberFormat="1" applyFont="1" applyFill="1" applyBorder="1" applyAlignment="1">
      <alignment vertical="center"/>
    </xf>
    <xf numFmtId="43" fontId="7" fillId="3" borderId="28" xfId="0" applyNumberFormat="1" applyFont="1" applyFill="1" applyBorder="1" applyAlignment="1">
      <alignment vertical="center"/>
    </xf>
    <xf numFmtId="43" fontId="7" fillId="3" borderId="29" xfId="0" applyNumberFormat="1" applyFont="1" applyFill="1" applyBorder="1" applyAlignment="1">
      <alignment vertical="center"/>
    </xf>
    <xf numFmtId="0" fontId="3" fillId="0" borderId="0" xfId="4" applyFont="1" applyFill="1" applyBorder="1" applyAlignment="1">
      <alignment horizontal="center" vertical="center" wrapText="1"/>
    </xf>
    <xf numFmtId="10" fontId="24" fillId="0" borderId="26" xfId="0" applyNumberFormat="1" applyFont="1" applyFill="1" applyBorder="1" applyAlignment="1">
      <alignment horizontal="center" vertical="center" wrapText="1"/>
    </xf>
    <xf numFmtId="10" fontId="24" fillId="0" borderId="27" xfId="0" applyNumberFormat="1" applyFont="1" applyFill="1" applyBorder="1" applyAlignment="1">
      <alignment horizontal="center" vertical="center" wrapText="1"/>
    </xf>
    <xf numFmtId="43" fontId="7" fillId="6" borderId="0" xfId="0" applyNumberFormat="1" applyFont="1" applyFill="1" applyAlignment="1">
      <alignment vertical="center"/>
    </xf>
    <xf numFmtId="43" fontId="3" fillId="3" borderId="28" xfId="0" applyNumberFormat="1" applyFont="1" applyFill="1" applyBorder="1" applyAlignment="1">
      <alignment vertical="center"/>
    </xf>
    <xf numFmtId="177" fontId="27" fillId="0" borderId="5" xfId="0" applyNumberFormat="1" applyFont="1" applyBorder="1">
      <alignment vertical="center"/>
    </xf>
    <xf numFmtId="10" fontId="28" fillId="0" borderId="5" xfId="0" applyNumberFormat="1" applyFont="1" applyBorder="1">
      <alignment vertical="center"/>
    </xf>
    <xf numFmtId="176" fontId="25" fillId="3" borderId="5" xfId="3" applyNumberFormat="1" applyFont="1" applyFill="1" applyBorder="1" applyAlignment="1">
      <alignment horizontal="right" vertical="center"/>
    </xf>
    <xf numFmtId="10" fontId="25" fillId="3" borderId="5" xfId="3" applyNumberFormat="1" applyFont="1" applyFill="1" applyBorder="1" applyAlignment="1">
      <alignment horizontal="right" vertical="center"/>
    </xf>
    <xf numFmtId="10" fontId="29" fillId="3" borderId="5" xfId="0" applyNumberFormat="1" applyFont="1" applyFill="1" applyBorder="1">
      <alignment vertical="center"/>
    </xf>
    <xf numFmtId="43" fontId="26" fillId="0" borderId="16" xfId="2" quotePrefix="1" applyNumberFormat="1" applyFont="1" applyFill="1" applyBorder="1" applyAlignment="1">
      <alignment horizontal="right" vertical="center"/>
    </xf>
    <xf numFmtId="43" fontId="26" fillId="0" borderId="30" xfId="2" quotePrefix="1" applyNumberFormat="1" applyFont="1" applyFill="1" applyBorder="1" applyAlignment="1">
      <alignment horizontal="right" vertical="center"/>
    </xf>
    <xf numFmtId="43" fontId="25" fillId="3" borderId="16" xfId="3" applyNumberFormat="1" applyFont="1" applyFill="1" applyBorder="1" applyAlignment="1">
      <alignment horizontal="right" vertical="center"/>
    </xf>
    <xf numFmtId="43" fontId="25" fillId="3" borderId="30" xfId="3" applyNumberFormat="1" applyFont="1" applyFill="1" applyBorder="1" applyAlignment="1">
      <alignment horizontal="right" vertical="center"/>
    </xf>
    <xf numFmtId="176" fontId="25" fillId="3" borderId="16" xfId="3" applyNumberFormat="1" applyFont="1" applyFill="1" applyBorder="1" applyAlignment="1">
      <alignment horizontal="right" vertical="center"/>
    </xf>
    <xf numFmtId="176" fontId="25" fillId="3" borderId="30" xfId="3" applyNumberFormat="1" applyFont="1" applyFill="1" applyBorder="1" applyAlignment="1">
      <alignment horizontal="right" vertical="center"/>
    </xf>
    <xf numFmtId="0" fontId="0" fillId="0" borderId="31" xfId="0" applyFill="1" applyBorder="1" applyAlignment="1"/>
    <xf numFmtId="0" fontId="0" fillId="0" borderId="32" xfId="0" applyFill="1" applyBorder="1" applyAlignment="1"/>
    <xf numFmtId="0" fontId="8" fillId="0" borderId="1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177" fontId="11" fillId="0" borderId="5" xfId="5" applyNumberFormat="1" applyFont="1" applyFill="1" applyBorder="1" applyAlignment="1">
      <alignment horizontal="center" vertical="center" wrapText="1"/>
    </xf>
    <xf numFmtId="10" fontId="11" fillId="0" borderId="5" xfId="5" applyNumberFormat="1" applyFont="1" applyFill="1" applyBorder="1" applyAlignment="1">
      <alignment horizontal="center" vertical="center" wrapText="1"/>
    </xf>
  </cellXfs>
  <cellStyles count="6">
    <cellStyle name="=C:\WINNT35\SYSTEM32\COMMAND.COM" xfId="4"/>
    <cellStyle name="百分比" xfId="3" builtinId="5"/>
    <cellStyle name="常规" xfId="0" builtinId="0"/>
    <cellStyle name="常规_查询1" xfId="5"/>
    <cellStyle name="千位分隔" xfId="1" builtinId="3"/>
    <cellStyle name="千位分隔[0]" xfId="2" builtinId="6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407;D/&#21407;F&#30424;&#37325;&#35201;&#25968;&#25454;/&#25237;&#36164;&#26679;&#34920;/2013&#24180;&#20998;&#26376;&#27611;&#21033;&#31649;&#25511;&#34920;/11-12&#26376;/11&#26376;&#27719;&#24635;/2013&#24180;11&#26376;&#27611;&#21033;&#35268;&#21010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Sheet1"/>
      <sheetName val="Sheet2"/>
      <sheetName val="Sheet3"/>
    </sheetNames>
    <sheetDataSet>
      <sheetData sheetId="0"/>
      <sheetData sheetId="1" refreshError="1"/>
      <sheetData sheetId="2" refreshError="1"/>
      <sheetData sheetId="3">
        <row r="1">
          <cell r="B1" t="str">
            <v>11月价格补差</v>
          </cell>
          <cell r="C1" t="str">
            <v>11月市场补差</v>
          </cell>
        </row>
        <row r="2">
          <cell r="A2" t="str">
            <v>12</v>
          </cell>
          <cell r="B2">
            <v>29.555716239316244</v>
          </cell>
          <cell r="C2">
            <v>50.841619479433525</v>
          </cell>
        </row>
        <row r="3">
          <cell r="A3" t="str">
            <v>13</v>
          </cell>
          <cell r="B3">
            <v>2.1480307248169912</v>
          </cell>
          <cell r="C3">
            <v>0</v>
          </cell>
        </row>
        <row r="4">
          <cell r="A4" t="str">
            <v>14</v>
          </cell>
          <cell r="B4">
            <v>8.1332649698800346</v>
          </cell>
          <cell r="C4">
            <v>4.1325950556298698</v>
          </cell>
        </row>
        <row r="5">
          <cell r="A5" t="str">
            <v>15</v>
          </cell>
          <cell r="B5">
            <v>2.0889547008547011</v>
          </cell>
          <cell r="C5">
            <v>0.84329262926602655</v>
          </cell>
        </row>
        <row r="6">
          <cell r="A6" t="str">
            <v>硬百</v>
          </cell>
          <cell r="B6">
            <v>41.925966634867969</v>
          </cell>
          <cell r="C6">
            <v>55.81750716432942</v>
          </cell>
        </row>
        <row r="7">
          <cell r="A7" t="str">
            <v>16</v>
          </cell>
          <cell r="B7">
            <v>30.239305982905986</v>
          </cell>
          <cell r="C7">
            <v>2.7351858406183309</v>
          </cell>
        </row>
        <row r="8">
          <cell r="A8" t="str">
            <v>17</v>
          </cell>
          <cell r="B8">
            <v>22.119852991452994</v>
          </cell>
          <cell r="C8">
            <v>0.36668523441497086</v>
          </cell>
        </row>
        <row r="9">
          <cell r="A9" t="str">
            <v>18</v>
          </cell>
          <cell r="B9">
            <v>6.9784512820512825</v>
          </cell>
          <cell r="C9">
            <v>6.8517382081182383</v>
          </cell>
        </row>
        <row r="10">
          <cell r="A10" t="str">
            <v>19</v>
          </cell>
          <cell r="B10">
            <v>9.4632478632478631E-2</v>
          </cell>
          <cell r="C10">
            <v>18.641780809321393</v>
          </cell>
        </row>
        <row r="11">
          <cell r="A11" t="str">
            <v>软百</v>
          </cell>
          <cell r="B11">
            <v>59.432242735042735</v>
          </cell>
          <cell r="C11">
            <v>28.595390092472933</v>
          </cell>
        </row>
        <row r="12">
          <cell r="A12" t="str">
            <v>非食</v>
          </cell>
          <cell r="B12">
            <v>101.3582093699107</v>
          </cell>
          <cell r="C12">
            <v>84.412897256802353</v>
          </cell>
        </row>
        <row r="13">
          <cell r="A13" t="str">
            <v>家电</v>
          </cell>
          <cell r="B13">
            <v>11.98662905982906</v>
          </cell>
        </row>
        <row r="14">
          <cell r="A14" t="str">
            <v>21</v>
          </cell>
          <cell r="B14">
            <v>33.181451599014927</v>
          </cell>
          <cell r="C14">
            <v>65.015986901008276</v>
          </cell>
        </row>
        <row r="15">
          <cell r="A15" t="str">
            <v>22</v>
          </cell>
          <cell r="B15">
            <v>14.692786324786326</v>
          </cell>
          <cell r="C15">
            <v>0</v>
          </cell>
        </row>
        <row r="16">
          <cell r="A16" t="str">
            <v>23</v>
          </cell>
          <cell r="B16">
            <v>20.752325641025642</v>
          </cell>
          <cell r="C16">
            <v>0</v>
          </cell>
        </row>
        <row r="17">
          <cell r="A17" t="str">
            <v>杂一</v>
          </cell>
          <cell r="B17">
            <v>68.626563564826895</v>
          </cell>
          <cell r="C17">
            <v>65.015986901008276</v>
          </cell>
        </row>
        <row r="18">
          <cell r="A18" t="str">
            <v>24</v>
          </cell>
          <cell r="B18">
            <v>37.034476068376065</v>
          </cell>
          <cell r="C18">
            <v>0</v>
          </cell>
        </row>
        <row r="19">
          <cell r="A19" t="str">
            <v>25</v>
          </cell>
          <cell r="B19">
            <v>42.371488297239623</v>
          </cell>
          <cell r="C19">
            <v>136.44092875989926</v>
          </cell>
        </row>
        <row r="20">
          <cell r="A20" t="str">
            <v>26</v>
          </cell>
          <cell r="B20">
            <v>2.8842296378411878</v>
          </cell>
          <cell r="C20">
            <v>2.403993257601412</v>
          </cell>
        </row>
        <row r="21">
          <cell r="A21" t="str">
            <v>杂二</v>
          </cell>
          <cell r="B21">
            <v>82.290194003456875</v>
          </cell>
          <cell r="C21">
            <v>138.84492201750066</v>
          </cell>
        </row>
        <row r="22">
          <cell r="A22" t="str">
            <v>28</v>
          </cell>
        </row>
        <row r="23">
          <cell r="A23" t="str">
            <v>29</v>
          </cell>
          <cell r="B23">
            <v>146.99285842562108</v>
          </cell>
          <cell r="C23">
            <v>41.726193824688728</v>
          </cell>
        </row>
        <row r="24">
          <cell r="A24" t="str">
            <v>杂三</v>
          </cell>
          <cell r="B24">
            <v>146.99285842562108</v>
          </cell>
          <cell r="C24">
            <v>41.726193824688728</v>
          </cell>
        </row>
        <row r="25">
          <cell r="A25" t="str">
            <v>杂货</v>
          </cell>
          <cell r="B25">
            <v>297.90961599390482</v>
          </cell>
          <cell r="C25">
            <v>245.58710274319765</v>
          </cell>
        </row>
        <row r="26">
          <cell r="A26" t="str">
            <v>33</v>
          </cell>
          <cell r="B26">
            <v>0</v>
          </cell>
          <cell r="C26">
            <v>0</v>
          </cell>
        </row>
        <row r="27">
          <cell r="A27" t="str">
            <v>36</v>
          </cell>
          <cell r="B27">
            <v>0</v>
          </cell>
          <cell r="C27">
            <v>0</v>
          </cell>
        </row>
        <row r="28">
          <cell r="A28" t="str">
            <v>37</v>
          </cell>
          <cell r="B28">
            <v>0</v>
          </cell>
          <cell r="C28">
            <v>0</v>
          </cell>
        </row>
        <row r="29">
          <cell r="A29" t="str">
            <v>生鲜一部</v>
          </cell>
          <cell r="B29">
            <v>0</v>
          </cell>
          <cell r="C29">
            <v>0</v>
          </cell>
        </row>
        <row r="30">
          <cell r="A30" t="str">
            <v>27</v>
          </cell>
          <cell r="B30">
            <v>2.3025117929631711</v>
          </cell>
          <cell r="C30">
            <v>0</v>
          </cell>
        </row>
        <row r="31">
          <cell r="A31" t="str">
            <v>38</v>
          </cell>
          <cell r="B31">
            <v>0</v>
          </cell>
          <cell r="C31">
            <v>0</v>
          </cell>
        </row>
        <row r="32">
          <cell r="A32" t="str">
            <v>42</v>
          </cell>
          <cell r="B32">
            <v>11.789952658417992</v>
          </cell>
          <cell r="C32">
            <v>0</v>
          </cell>
        </row>
        <row r="33">
          <cell r="A33" t="str">
            <v>生鲜二部</v>
          </cell>
          <cell r="B33">
            <v>14.092464451381163</v>
          </cell>
          <cell r="C33">
            <v>0</v>
          </cell>
        </row>
        <row r="34">
          <cell r="A34" t="str">
            <v>32</v>
          </cell>
          <cell r="B34">
            <v>0.18286572703574427</v>
          </cell>
          <cell r="C34">
            <v>0</v>
          </cell>
        </row>
        <row r="35">
          <cell r="A35" t="str">
            <v>35</v>
          </cell>
          <cell r="B35">
            <v>0.53094995796646161</v>
          </cell>
          <cell r="C35">
            <v>0</v>
          </cell>
        </row>
        <row r="36">
          <cell r="A36" t="str">
            <v>生鲜三部</v>
          </cell>
          <cell r="B36">
            <v>0.71381568500220594</v>
          </cell>
          <cell r="C36">
            <v>0</v>
          </cell>
        </row>
        <row r="37">
          <cell r="A37" t="str">
            <v>生鲜</v>
          </cell>
          <cell r="B37">
            <v>14.80628013638337</v>
          </cell>
          <cell r="C37">
            <v>0</v>
          </cell>
        </row>
        <row r="38">
          <cell r="A38" t="str">
            <v>31</v>
          </cell>
          <cell r="B38">
            <v>0</v>
          </cell>
          <cell r="C38">
            <v>0</v>
          </cell>
        </row>
        <row r="39">
          <cell r="A39" t="str">
            <v>34</v>
          </cell>
          <cell r="B39">
            <v>0</v>
          </cell>
          <cell r="C39">
            <v>0</v>
          </cell>
        </row>
        <row r="40">
          <cell r="A40" t="str">
            <v>39</v>
          </cell>
          <cell r="B40">
            <v>0</v>
          </cell>
          <cell r="C40">
            <v>0</v>
          </cell>
        </row>
        <row r="41">
          <cell r="A41" t="str">
            <v>加工</v>
          </cell>
          <cell r="B41">
            <v>0</v>
          </cell>
          <cell r="C41">
            <v>0</v>
          </cell>
        </row>
        <row r="42">
          <cell r="A42" t="str">
            <v>99</v>
          </cell>
        </row>
        <row r="43">
          <cell r="A43" t="str">
            <v>不含家电合计</v>
          </cell>
          <cell r="B43">
            <v>414.07410550019887</v>
          </cell>
          <cell r="C43">
            <v>330</v>
          </cell>
        </row>
        <row r="44">
          <cell r="A44" t="str">
            <v>合计</v>
          </cell>
          <cell r="B44">
            <v>426.06073456002792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M2" sqref="M2:M23"/>
    </sheetView>
  </sheetViews>
  <sheetFormatPr defaultRowHeight="13.5"/>
  <sheetData>
    <row r="1" spans="1:14">
      <c r="A1" t="s">
        <v>68</v>
      </c>
      <c r="E1" t="s">
        <v>68</v>
      </c>
      <c r="F1" t="s">
        <v>71</v>
      </c>
      <c r="H1" t="s">
        <v>68</v>
      </c>
      <c r="I1" t="s">
        <v>72</v>
      </c>
      <c r="J1" t="s">
        <v>73</v>
      </c>
      <c r="K1" t="s">
        <v>70</v>
      </c>
    </row>
    <row r="2" spans="1:14">
      <c r="A2" t="s">
        <v>0</v>
      </c>
      <c r="B2">
        <v>61.309757019999999</v>
      </c>
      <c r="E2">
        <v>12</v>
      </c>
      <c r="F2">
        <v>81306.120000000024</v>
      </c>
      <c r="H2">
        <v>12</v>
      </c>
      <c r="I2">
        <v>372480.33290000004</v>
      </c>
      <c r="J2">
        <v>54468.908199999998</v>
      </c>
      <c r="K2">
        <v>426949.24110000004</v>
      </c>
      <c r="M2">
        <v>61.309757019999999</v>
      </c>
      <c r="N2" s="86">
        <v>12</v>
      </c>
    </row>
    <row r="3" spans="1:14">
      <c r="A3" t="s">
        <v>1</v>
      </c>
      <c r="B3">
        <v>2.6474890000000001E-2</v>
      </c>
      <c r="H3">
        <v>13</v>
      </c>
      <c r="I3">
        <v>5851.5300000000007</v>
      </c>
      <c r="J3">
        <v>114.6026</v>
      </c>
      <c r="K3">
        <v>5966.1326000000008</v>
      </c>
      <c r="M3">
        <v>2.6474890000000001E-2</v>
      </c>
      <c r="N3" s="87">
        <v>13</v>
      </c>
    </row>
    <row r="4" spans="1:14">
      <c r="A4" t="s">
        <v>2</v>
      </c>
      <c r="B4">
        <v>0.92438231999999987</v>
      </c>
      <c r="E4">
        <v>14</v>
      </c>
      <c r="F4">
        <v>9726.5000000000036</v>
      </c>
      <c r="H4">
        <v>14</v>
      </c>
      <c r="I4">
        <v>39328.143100000001</v>
      </c>
      <c r="J4">
        <v>2444.973</v>
      </c>
      <c r="K4">
        <v>41773.116099999999</v>
      </c>
      <c r="M4">
        <v>0.92438231999999987</v>
      </c>
      <c r="N4" s="87">
        <v>14</v>
      </c>
    </row>
    <row r="5" spans="1:14">
      <c r="A5" t="s">
        <v>3</v>
      </c>
      <c r="B5">
        <v>6.7890294400000002</v>
      </c>
      <c r="E5">
        <v>15</v>
      </c>
      <c r="F5">
        <v>56.704700000000003</v>
      </c>
      <c r="H5">
        <v>15</v>
      </c>
      <c r="I5">
        <v>14195.9409</v>
      </c>
      <c r="J5">
        <v>11606.1173</v>
      </c>
      <c r="K5">
        <v>25802.058199999999</v>
      </c>
      <c r="M5">
        <v>6.7890294400000002</v>
      </c>
      <c r="N5" s="87">
        <v>15</v>
      </c>
    </row>
    <row r="6" spans="1:14">
      <c r="A6" t="s">
        <v>5</v>
      </c>
      <c r="B6">
        <v>185.98114063</v>
      </c>
      <c r="E6">
        <v>16</v>
      </c>
      <c r="F6">
        <v>158877.3300000001</v>
      </c>
      <c r="H6">
        <v>16</v>
      </c>
      <c r="I6">
        <v>143608.66</v>
      </c>
      <c r="J6">
        <v>1409175.2881999998</v>
      </c>
      <c r="K6">
        <v>1552783.9481999998</v>
      </c>
      <c r="M6">
        <v>185.98114063</v>
      </c>
      <c r="N6" s="87">
        <v>16</v>
      </c>
    </row>
    <row r="7" spans="1:14">
      <c r="A7" t="s">
        <v>6</v>
      </c>
      <c r="B7">
        <v>47.111221239999999</v>
      </c>
      <c r="E7">
        <v>17</v>
      </c>
      <c r="F7">
        <v>30261.362921</v>
      </c>
      <c r="H7">
        <v>17</v>
      </c>
      <c r="I7">
        <v>231456.76089999999</v>
      </c>
      <c r="J7">
        <v>39875.9283</v>
      </c>
      <c r="K7">
        <v>271332.68920000002</v>
      </c>
      <c r="M7">
        <v>47.111221239999999</v>
      </c>
      <c r="N7" s="87">
        <v>17</v>
      </c>
    </row>
    <row r="8" spans="1:14">
      <c r="A8" t="s">
        <v>7</v>
      </c>
      <c r="B8">
        <v>13.82006286</v>
      </c>
      <c r="E8">
        <v>18</v>
      </c>
      <c r="F8">
        <v>72.900000000000006</v>
      </c>
      <c r="H8">
        <v>18</v>
      </c>
      <c r="I8">
        <v>40151.690199999997</v>
      </c>
      <c r="J8">
        <v>48951.354600000006</v>
      </c>
      <c r="K8">
        <v>89103.044800000003</v>
      </c>
      <c r="M8">
        <v>13.82006286</v>
      </c>
      <c r="N8" s="87">
        <v>18</v>
      </c>
    </row>
    <row r="9" spans="1:14">
      <c r="A9" t="s">
        <v>8</v>
      </c>
      <c r="B9">
        <v>17.95053145</v>
      </c>
      <c r="E9">
        <v>19</v>
      </c>
      <c r="F9">
        <v>4928.4335000000037</v>
      </c>
      <c r="H9">
        <v>19</v>
      </c>
      <c r="I9">
        <v>81440.69</v>
      </c>
      <c r="J9">
        <v>62844.465100000001</v>
      </c>
      <c r="K9">
        <v>144285.1551</v>
      </c>
      <c r="M9">
        <v>17.95053145</v>
      </c>
      <c r="N9" s="87">
        <v>19</v>
      </c>
    </row>
    <row r="10" spans="1:14">
      <c r="A10" t="s">
        <v>11</v>
      </c>
      <c r="B10">
        <v>27.311574950000004</v>
      </c>
      <c r="E10">
        <v>21</v>
      </c>
      <c r="F10">
        <v>295888.63000000012</v>
      </c>
      <c r="H10">
        <v>21</v>
      </c>
      <c r="I10">
        <v>739602.27319999994</v>
      </c>
      <c r="J10">
        <v>628570.91259999992</v>
      </c>
      <c r="K10">
        <v>1368173.1857999999</v>
      </c>
      <c r="M10">
        <v>27.311574950000004</v>
      </c>
      <c r="N10" s="87">
        <v>21</v>
      </c>
    </row>
    <row r="11" spans="1:14">
      <c r="A11" t="s">
        <v>12</v>
      </c>
      <c r="B11">
        <v>109.49408837000001</v>
      </c>
      <c r="E11">
        <v>22</v>
      </c>
      <c r="F11">
        <v>120825.02999999998</v>
      </c>
      <c r="H11">
        <v>22</v>
      </c>
      <c r="I11">
        <v>158563.5753</v>
      </c>
      <c r="J11">
        <v>450342.69539999997</v>
      </c>
      <c r="K11">
        <v>608906.27069999999</v>
      </c>
      <c r="M11">
        <v>109.49408837000001</v>
      </c>
      <c r="N11" s="87">
        <v>22</v>
      </c>
    </row>
    <row r="12" spans="1:14">
      <c r="A12" t="s">
        <v>13</v>
      </c>
      <c r="B12">
        <v>234.18595003999997</v>
      </c>
      <c r="E12">
        <v>23</v>
      </c>
      <c r="F12">
        <v>2774.4500000000012</v>
      </c>
      <c r="H12">
        <v>23</v>
      </c>
      <c r="I12">
        <v>1447135.1799000001</v>
      </c>
      <c r="J12">
        <v>409231.09840000002</v>
      </c>
      <c r="K12">
        <v>1856366.2783000001</v>
      </c>
      <c r="M12">
        <v>234.18595003999997</v>
      </c>
      <c r="N12" s="87">
        <v>23</v>
      </c>
    </row>
    <row r="13" spans="1:14">
      <c r="A13" t="s">
        <v>14</v>
      </c>
      <c r="B13">
        <v>101.15285743</v>
      </c>
      <c r="E13">
        <v>24</v>
      </c>
      <c r="F13">
        <v>89983.250000000015</v>
      </c>
      <c r="H13">
        <v>24</v>
      </c>
      <c r="I13">
        <v>346505.03730000003</v>
      </c>
      <c r="J13">
        <v>826227.43410000007</v>
      </c>
      <c r="K13">
        <v>1172732.4714000002</v>
      </c>
      <c r="M13">
        <v>101.15285743</v>
      </c>
      <c r="N13" s="87">
        <v>24</v>
      </c>
    </row>
    <row r="14" spans="1:14">
      <c r="A14" t="s">
        <v>15</v>
      </c>
      <c r="B14">
        <v>81.300314619999995</v>
      </c>
      <c r="E14">
        <v>25</v>
      </c>
      <c r="F14">
        <v>1042777.9949380003</v>
      </c>
      <c r="H14">
        <v>25</v>
      </c>
      <c r="I14">
        <v>193367.81149999998</v>
      </c>
      <c r="J14">
        <v>601318.96490000002</v>
      </c>
      <c r="K14">
        <v>794686.77639999997</v>
      </c>
      <c r="M14">
        <v>81.300314619999995</v>
      </c>
      <c r="N14" s="87">
        <v>25</v>
      </c>
    </row>
    <row r="15" spans="1:14">
      <c r="A15" t="s">
        <v>16</v>
      </c>
      <c r="B15">
        <v>17.18875718</v>
      </c>
      <c r="E15">
        <v>26</v>
      </c>
      <c r="F15">
        <v>16586.732999999997</v>
      </c>
      <c r="H15">
        <v>26</v>
      </c>
      <c r="I15">
        <v>163971.20809999999</v>
      </c>
      <c r="J15">
        <v>70665.9954</v>
      </c>
      <c r="K15">
        <v>234637.2035</v>
      </c>
      <c r="M15">
        <v>17.18875718</v>
      </c>
      <c r="N15" s="87">
        <v>26</v>
      </c>
    </row>
    <row r="16" spans="1:14">
      <c r="A16" t="s">
        <v>24</v>
      </c>
      <c r="B16">
        <v>17.435197719999998</v>
      </c>
      <c r="H16">
        <v>27</v>
      </c>
      <c r="I16">
        <v>246960.36299999998</v>
      </c>
      <c r="J16">
        <v>128965.16159999999</v>
      </c>
      <c r="K16">
        <v>375925.5246</v>
      </c>
      <c r="M16">
        <v>17.435197719999998</v>
      </c>
      <c r="N16" s="87">
        <v>27</v>
      </c>
    </row>
    <row r="17" spans="1:14">
      <c r="A17" t="s">
        <v>19</v>
      </c>
      <c r="B17">
        <v>638.45271551999997</v>
      </c>
      <c r="E17">
        <v>29</v>
      </c>
      <c r="F17">
        <v>205582.36239999993</v>
      </c>
      <c r="H17">
        <v>29</v>
      </c>
      <c r="I17">
        <v>676424.87349999999</v>
      </c>
      <c r="J17">
        <v>4583811.8064000001</v>
      </c>
      <c r="K17">
        <v>5260236.6798999999</v>
      </c>
      <c r="M17">
        <v>638.45271551999997</v>
      </c>
      <c r="N17" s="87">
        <v>29</v>
      </c>
    </row>
    <row r="18" spans="1:14">
      <c r="A18" t="s">
        <v>26</v>
      </c>
      <c r="B18">
        <f t="shared" ref="B18:B22" si="0">K18/10000</f>
        <v>0</v>
      </c>
      <c r="M18">
        <v>0.1595396</v>
      </c>
      <c r="N18" s="87">
        <v>31</v>
      </c>
    </row>
    <row r="19" spans="1:14">
      <c r="A19" t="s">
        <v>21</v>
      </c>
      <c r="B19">
        <v>5.1148699999999997E-3</v>
      </c>
      <c r="H19">
        <v>33</v>
      </c>
      <c r="J19">
        <v>53.658299999999997</v>
      </c>
      <c r="K19">
        <v>53.658299999999997</v>
      </c>
      <c r="M19">
        <v>5.1148699999999997E-3</v>
      </c>
      <c r="N19" s="87">
        <v>33</v>
      </c>
    </row>
    <row r="20" spans="1:14">
      <c r="A20" t="s">
        <v>31</v>
      </c>
      <c r="B20">
        <v>0.57315366000000001</v>
      </c>
      <c r="M20">
        <v>0.57315366000000001</v>
      </c>
      <c r="N20" s="87">
        <v>34</v>
      </c>
    </row>
    <row r="21" spans="1:14">
      <c r="A21" t="s">
        <v>22</v>
      </c>
      <c r="B21">
        <f t="shared" si="0"/>
        <v>0</v>
      </c>
      <c r="M21">
        <v>1.57422868</v>
      </c>
      <c r="N21" s="87">
        <v>38</v>
      </c>
    </row>
    <row r="22" spans="1:14">
      <c r="A22" t="s">
        <v>23</v>
      </c>
      <c r="B22">
        <f t="shared" si="0"/>
        <v>0</v>
      </c>
      <c r="M22">
        <v>1.4412999999999999E-4</v>
      </c>
      <c r="N22" s="87">
        <v>42</v>
      </c>
    </row>
    <row r="23" spans="1:14">
      <c r="A23" t="s">
        <v>25</v>
      </c>
      <c r="B23">
        <v>1.57422868</v>
      </c>
      <c r="E23">
        <v>38</v>
      </c>
      <c r="F23">
        <v>37128.168773000005</v>
      </c>
      <c r="H23">
        <v>38</v>
      </c>
      <c r="J23">
        <v>13611.283000000001</v>
      </c>
      <c r="K23">
        <v>13611.283000000001</v>
      </c>
      <c r="M23">
        <v>39.994399200000004</v>
      </c>
      <c r="N23" s="87">
        <v>76</v>
      </c>
    </row>
    <row r="24" spans="1:14">
      <c r="A24" t="s">
        <v>28</v>
      </c>
      <c r="B24">
        <v>1.4412999999999999E-4</v>
      </c>
    </row>
    <row r="25" spans="1:14">
      <c r="A25" t="s">
        <v>69</v>
      </c>
      <c r="B25">
        <v>39.994399200000004</v>
      </c>
      <c r="H25">
        <v>76</v>
      </c>
      <c r="J25">
        <v>268646.72570000001</v>
      </c>
      <c r="K25">
        <v>268646.72570000001</v>
      </c>
    </row>
    <row r="26" spans="1:14">
      <c r="H26" t="s">
        <v>70</v>
      </c>
      <c r="I26">
        <v>4901044.0697999997</v>
      </c>
      <c r="J26">
        <v>9610927.3731000014</v>
      </c>
      <c r="K26">
        <v>14511971.442899998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4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38" sqref="Q38"/>
    </sheetView>
  </sheetViews>
  <sheetFormatPr defaultRowHeight="13.5"/>
  <cols>
    <col min="1" max="1" width="8.125" style="10" customWidth="1"/>
    <col min="2" max="2" width="10.375" style="10" customWidth="1"/>
    <col min="3" max="4" width="8.125" style="10" customWidth="1"/>
    <col min="8" max="8" width="8.25" customWidth="1"/>
    <col min="10" max="10" width="8.375" customWidth="1"/>
    <col min="12" max="12" width="7.125" customWidth="1"/>
    <col min="14" max="14" width="7.75" customWidth="1"/>
    <col min="16" max="16" width="8" customWidth="1"/>
    <col min="17" max="17" width="8.875" customWidth="1"/>
    <col min="18" max="18" width="9" customWidth="1"/>
    <col min="19" max="19" width="10" customWidth="1"/>
    <col min="20" max="20" width="8.25" customWidth="1"/>
    <col min="21" max="21" width="11.25" customWidth="1"/>
    <col min="22" max="22" width="10.625" customWidth="1"/>
    <col min="23" max="23" width="9" style="33"/>
    <col min="40" max="40" width="10.875" customWidth="1"/>
    <col min="41" max="41" width="10.375" customWidth="1"/>
    <col min="42" max="42" width="9" style="56"/>
    <col min="57" max="57" width="11" customWidth="1"/>
  </cols>
  <sheetData>
    <row r="1" spans="1:58" ht="37.5" customHeight="1" thickBot="1">
      <c r="A1" s="1"/>
      <c r="B1" s="91" t="s">
        <v>82</v>
      </c>
      <c r="C1" s="91" t="s">
        <v>83</v>
      </c>
      <c r="D1" s="92" t="s">
        <v>84</v>
      </c>
      <c r="E1" s="88" t="s">
        <v>107</v>
      </c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90"/>
      <c r="U1" s="91" t="s">
        <v>82</v>
      </c>
      <c r="V1" s="91" t="s">
        <v>83</v>
      </c>
      <c r="W1" s="92" t="s">
        <v>84</v>
      </c>
      <c r="X1" s="88" t="s">
        <v>108</v>
      </c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90"/>
      <c r="AN1" s="91" t="s">
        <v>82</v>
      </c>
      <c r="AO1" s="91" t="s">
        <v>83</v>
      </c>
      <c r="AP1" s="92" t="s">
        <v>84</v>
      </c>
      <c r="AQ1" s="88" t="s">
        <v>85</v>
      </c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90"/>
    </row>
    <row r="2" spans="1:58" ht="63.75" thickBot="1">
      <c r="A2" s="2" t="s">
        <v>86</v>
      </c>
      <c r="B2" s="91"/>
      <c r="C2" s="91"/>
      <c r="D2" s="92"/>
      <c r="E2" s="11" t="s">
        <v>87</v>
      </c>
      <c r="F2" s="12" t="s">
        <v>88</v>
      </c>
      <c r="G2" s="13" t="s">
        <v>89</v>
      </c>
      <c r="H2" s="12" t="s">
        <v>90</v>
      </c>
      <c r="I2" s="14" t="s">
        <v>91</v>
      </c>
      <c r="J2" s="14" t="s">
        <v>92</v>
      </c>
      <c r="K2" s="15" t="s">
        <v>93</v>
      </c>
      <c r="L2" s="16" t="s">
        <v>94</v>
      </c>
      <c r="M2" s="17" t="s">
        <v>95</v>
      </c>
      <c r="N2" s="17" t="s">
        <v>96</v>
      </c>
      <c r="O2" s="17" t="s">
        <v>97</v>
      </c>
      <c r="P2" s="17" t="s">
        <v>47</v>
      </c>
      <c r="Q2" s="17" t="s">
        <v>48</v>
      </c>
      <c r="R2" s="18" t="s">
        <v>49</v>
      </c>
      <c r="S2" s="37" t="s">
        <v>50</v>
      </c>
      <c r="T2" s="38" t="s">
        <v>51</v>
      </c>
      <c r="U2" s="91"/>
      <c r="V2" s="91"/>
      <c r="W2" s="92"/>
      <c r="X2" s="11" t="s">
        <v>36</v>
      </c>
      <c r="Y2" s="12" t="s">
        <v>37</v>
      </c>
      <c r="Z2" s="13" t="s">
        <v>38</v>
      </c>
      <c r="AA2" s="12" t="s">
        <v>39</v>
      </c>
      <c r="AB2" s="14" t="s">
        <v>40</v>
      </c>
      <c r="AC2" s="14" t="s">
        <v>41</v>
      </c>
      <c r="AD2" s="15" t="s">
        <v>42</v>
      </c>
      <c r="AE2" s="16" t="s">
        <v>43</v>
      </c>
      <c r="AF2" s="17" t="s">
        <v>44</v>
      </c>
      <c r="AG2" s="17" t="s">
        <v>45</v>
      </c>
      <c r="AH2" s="17" t="s">
        <v>46</v>
      </c>
      <c r="AI2" s="17" t="s">
        <v>47</v>
      </c>
      <c r="AJ2" s="17" t="s">
        <v>48</v>
      </c>
      <c r="AK2" s="18" t="s">
        <v>49</v>
      </c>
      <c r="AL2" s="37" t="s">
        <v>50</v>
      </c>
      <c r="AM2" s="38" t="s">
        <v>51</v>
      </c>
      <c r="AN2" s="91"/>
      <c r="AO2" s="91"/>
      <c r="AP2" s="92"/>
      <c r="AQ2" s="11" t="s">
        <v>36</v>
      </c>
      <c r="AR2" s="12" t="s">
        <v>37</v>
      </c>
      <c r="AS2" s="13" t="s">
        <v>38</v>
      </c>
      <c r="AT2" s="12" t="s">
        <v>39</v>
      </c>
      <c r="AU2" s="14" t="s">
        <v>40</v>
      </c>
      <c r="AV2" s="14" t="s">
        <v>41</v>
      </c>
      <c r="AW2" s="15" t="s">
        <v>42</v>
      </c>
      <c r="AX2" s="16" t="s">
        <v>43</v>
      </c>
      <c r="AY2" s="17" t="s">
        <v>44</v>
      </c>
      <c r="AZ2" s="17" t="s">
        <v>45</v>
      </c>
      <c r="BA2" s="17" t="s">
        <v>46</v>
      </c>
      <c r="BB2" s="17" t="s">
        <v>47</v>
      </c>
      <c r="BC2" s="17" t="s">
        <v>48</v>
      </c>
      <c r="BD2" s="18" t="s">
        <v>49</v>
      </c>
      <c r="BE2" s="37" t="s">
        <v>50</v>
      </c>
      <c r="BF2" s="38" t="s">
        <v>51</v>
      </c>
    </row>
    <row r="3" spans="1:58">
      <c r="A3" s="3" t="s">
        <v>0</v>
      </c>
      <c r="B3" s="46">
        <v>2511.3156709400082</v>
      </c>
      <c r="C3" s="46">
        <v>451.75251871000006</v>
      </c>
      <c r="D3" s="21">
        <v>0.17988679158797469</v>
      </c>
      <c r="E3" s="19">
        <v>0.64838020072582614</v>
      </c>
      <c r="F3" s="19">
        <v>0.30133101300288023</v>
      </c>
      <c r="G3" s="19">
        <v>0.17020624732791984</v>
      </c>
      <c r="H3" s="19">
        <v>-0.18026589652311262</v>
      </c>
      <c r="I3" s="19">
        <v>0.18141355253333569</v>
      </c>
      <c r="J3" s="19">
        <v>8.3742973893676548E-2</v>
      </c>
      <c r="K3" s="20">
        <v>0.15513886310916558</v>
      </c>
      <c r="L3" s="19">
        <v>9.8201737799451141E-2</v>
      </c>
      <c r="M3" s="19">
        <v>2.6211212637143821E-2</v>
      </c>
      <c r="N3" s="19">
        <v>-8.7852967551208764E-4</v>
      </c>
      <c r="O3" s="19">
        <v>0</v>
      </c>
      <c r="P3" s="19" t="e">
        <v>#DIV/0!</v>
      </c>
      <c r="Q3" s="19">
        <v>6.3476787026272685E-5</v>
      </c>
      <c r="R3" s="34">
        <v>-0.31142464176550755</v>
      </c>
      <c r="S3" s="39">
        <v>118.23997045</v>
      </c>
      <c r="T3" s="39">
        <v>427.81800273709399</v>
      </c>
      <c r="U3" s="75">
        <v>3019.5430076923076</v>
      </c>
      <c r="V3" s="75">
        <v>622.51671367521374</v>
      </c>
      <c r="W3" s="76">
        <v>0.20616255906584138</v>
      </c>
      <c r="X3" s="76">
        <v>0.58545328146996967</v>
      </c>
      <c r="Y3" s="76">
        <v>0.303694694603586</v>
      </c>
      <c r="Z3" s="76">
        <v>0.20669069949337635</v>
      </c>
      <c r="AA3" s="76">
        <v>9.1459503417319135E-2</v>
      </c>
      <c r="AB3" s="76">
        <v>0.20785601903665432</v>
      </c>
      <c r="AC3" s="76">
        <v>5.5693944499172456E-2</v>
      </c>
      <c r="AD3" s="76">
        <v>0.20463445128008284</v>
      </c>
      <c r="AE3" s="76">
        <v>5.4523583309178912E-2</v>
      </c>
      <c r="AF3" s="76">
        <v>3.1778893295535795E-3</v>
      </c>
      <c r="AG3" s="76">
        <v>0.14008793935720451</v>
      </c>
      <c r="AH3" s="76">
        <v>0</v>
      </c>
      <c r="AI3" s="76" t="e">
        <v>#DIV/0!</v>
      </c>
      <c r="AJ3" s="76">
        <v>4.3678427017896748E-5</v>
      </c>
      <c r="AK3" s="76">
        <v>-0.60134793597304137</v>
      </c>
      <c r="AL3" s="80">
        <v>32.582276068376068</v>
      </c>
      <c r="AM3" s="81">
        <v>0</v>
      </c>
      <c r="AN3" s="39">
        <f>B3-U3</f>
        <v>-508.22733675229938</v>
      </c>
      <c r="AO3" s="39">
        <f t="shared" ref="AO3:BF17" si="0">C3-V3</f>
        <v>-170.76419496521368</v>
      </c>
      <c r="AP3" s="52">
        <f t="shared" si="0"/>
        <v>-2.6275767477866696E-2</v>
      </c>
      <c r="AQ3" s="19">
        <f t="shared" si="0"/>
        <v>6.2926919255856473E-2</v>
      </c>
      <c r="AR3" s="19">
        <f t="shared" si="0"/>
        <v>-2.3636816007057693E-3</v>
      </c>
      <c r="AS3" s="19">
        <f t="shared" si="0"/>
        <v>-3.648445216545651E-2</v>
      </c>
      <c r="AT3" s="19">
        <f t="shared" si="0"/>
        <v>-0.27172539994043177</v>
      </c>
      <c r="AU3" s="19">
        <f t="shared" si="0"/>
        <v>-2.6442466503318635E-2</v>
      </c>
      <c r="AV3" s="19">
        <f t="shared" si="0"/>
        <v>2.8049029394504092E-2</v>
      </c>
      <c r="AW3" s="20">
        <f t="shared" si="0"/>
        <v>-4.949558817091726E-2</v>
      </c>
      <c r="AX3" s="19">
        <f t="shared" si="0"/>
        <v>4.3678154490272229E-2</v>
      </c>
      <c r="AY3" s="19">
        <f t="shared" si="0"/>
        <v>2.3033323307590243E-2</v>
      </c>
      <c r="AZ3" s="19">
        <f t="shared" si="0"/>
        <v>-0.14096646903271659</v>
      </c>
      <c r="BA3" s="19">
        <f t="shared" si="0"/>
        <v>0</v>
      </c>
      <c r="BB3" s="19" t="e">
        <f t="shared" si="0"/>
        <v>#DIV/0!</v>
      </c>
      <c r="BC3" s="19">
        <f t="shared" si="0"/>
        <v>1.9798360008375937E-5</v>
      </c>
      <c r="BD3" s="34">
        <f t="shared" si="0"/>
        <v>0.28992329420753382</v>
      </c>
      <c r="BE3" s="39">
        <f t="shared" si="0"/>
        <v>85.657694381623941</v>
      </c>
      <c r="BF3" s="39">
        <f t="shared" si="0"/>
        <v>427.81800273709399</v>
      </c>
    </row>
    <row r="4" spans="1:58">
      <c r="A4" s="3" t="s">
        <v>1</v>
      </c>
      <c r="B4" s="46">
        <v>604.70266254000126</v>
      </c>
      <c r="C4" s="46">
        <v>145.52531271000004</v>
      </c>
      <c r="D4" s="21">
        <v>0.24065598140205557</v>
      </c>
      <c r="E4" s="21">
        <v>0.76309745016126063</v>
      </c>
      <c r="F4" s="21">
        <v>0.28960775037088132</v>
      </c>
      <c r="G4" s="21">
        <v>0.19211204471068025</v>
      </c>
      <c r="H4" s="21">
        <v>7.3162127865552054E-2</v>
      </c>
      <c r="I4" s="21">
        <v>4.4790505128057351E-2</v>
      </c>
      <c r="J4" s="21">
        <v>0.12506488934310253</v>
      </c>
      <c r="K4" s="22">
        <v>4.4766688943852856E-2</v>
      </c>
      <c r="L4" s="21">
        <v>0.12523180839738088</v>
      </c>
      <c r="M4" s="21">
        <v>1.9575918436140405E-5</v>
      </c>
      <c r="N4" s="21">
        <v>4.661076011120488E-2</v>
      </c>
      <c r="O4" s="21">
        <v>0</v>
      </c>
      <c r="P4" s="21" t="e">
        <v>#DIV/0!</v>
      </c>
      <c r="Q4" s="21">
        <v>4.2402657683525319E-6</v>
      </c>
      <c r="R4" s="35">
        <v>-1.2749892749892748</v>
      </c>
      <c r="S4" s="39">
        <v>16.54470821</v>
      </c>
      <c r="T4" s="39"/>
      <c r="U4" s="75">
        <v>566.46809550812816</v>
      </c>
      <c r="V4" s="75">
        <v>50.843830119943654</v>
      </c>
      <c r="W4" s="76">
        <v>8.975585831420245E-2</v>
      </c>
      <c r="X4" s="76">
        <v>0.68060395920565475</v>
      </c>
      <c r="Y4" s="76">
        <v>0.11425802897813125</v>
      </c>
      <c r="Z4" s="76">
        <v>0.17003079657619202</v>
      </c>
      <c r="AA4" s="76">
        <v>8.4680994640078486E-2</v>
      </c>
      <c r="AB4" s="76">
        <v>0.14936524421815314</v>
      </c>
      <c r="AC4" s="76">
        <v>-1.6114763280200523E-2</v>
      </c>
      <c r="AD4" s="76">
        <v>0.14865015038270377</v>
      </c>
      <c r="AE4" s="76">
        <v>-1.6468678246136709E-2</v>
      </c>
      <c r="AF4" s="76">
        <v>7.1509383544936711E-4</v>
      </c>
      <c r="AG4" s="76">
        <v>5.7455319834896559E-2</v>
      </c>
      <c r="AH4" s="76">
        <v>0</v>
      </c>
      <c r="AI4" s="76" t="e">
        <v>#DIV/0!</v>
      </c>
      <c r="AJ4" s="76">
        <v>0</v>
      </c>
      <c r="AK4" s="76" t="e">
        <v>#DIV/0!</v>
      </c>
      <c r="AL4" s="80">
        <v>16.126775956284153</v>
      </c>
      <c r="AM4" s="81">
        <v>0</v>
      </c>
      <c r="AN4" s="39">
        <f t="shared" ref="AN4:BC42" si="1">B4-U4</f>
        <v>38.234567031873098</v>
      </c>
      <c r="AO4" s="39">
        <f t="shared" si="0"/>
        <v>94.68148259005639</v>
      </c>
      <c r="AP4" s="52">
        <f t="shared" si="0"/>
        <v>0.15090012308785311</v>
      </c>
      <c r="AQ4" s="21">
        <f t="shared" si="0"/>
        <v>8.2493490955605875E-2</v>
      </c>
      <c r="AR4" s="21">
        <f t="shared" si="0"/>
        <v>0.17534972139275007</v>
      </c>
      <c r="AS4" s="21">
        <f t="shared" si="0"/>
        <v>2.2081248134488224E-2</v>
      </c>
      <c r="AT4" s="21">
        <f t="shared" si="0"/>
        <v>-1.1518866774526432E-2</v>
      </c>
      <c r="AU4" s="21">
        <f t="shared" si="0"/>
        <v>-0.10457473909009579</v>
      </c>
      <c r="AV4" s="21">
        <f t="shared" si="0"/>
        <v>0.14117965262330306</v>
      </c>
      <c r="AW4" s="22">
        <f t="shared" si="0"/>
        <v>-0.10388346143885091</v>
      </c>
      <c r="AX4" s="21">
        <f t="shared" si="0"/>
        <v>0.14170048664351759</v>
      </c>
      <c r="AY4" s="21">
        <f t="shared" si="0"/>
        <v>-6.9551791701322674E-4</v>
      </c>
      <c r="AZ4" s="21">
        <f t="shared" si="0"/>
        <v>-1.084455972369168E-2</v>
      </c>
      <c r="BA4" s="21">
        <f t="shared" si="0"/>
        <v>0</v>
      </c>
      <c r="BB4" s="21" t="e">
        <f t="shared" si="0"/>
        <v>#DIV/0!</v>
      </c>
      <c r="BC4" s="21">
        <f t="shared" si="0"/>
        <v>4.2402657683525319E-6</v>
      </c>
      <c r="BD4" s="35" t="e">
        <f t="shared" si="0"/>
        <v>#DIV/0!</v>
      </c>
      <c r="BE4" s="39">
        <f t="shared" si="0"/>
        <v>0.41793225371584697</v>
      </c>
      <c r="BF4" s="39">
        <f t="shared" si="0"/>
        <v>0</v>
      </c>
    </row>
    <row r="5" spans="1:58">
      <c r="A5" s="3" t="s">
        <v>2</v>
      </c>
      <c r="B5" s="46">
        <v>730.73986272000059</v>
      </c>
      <c r="C5" s="46">
        <v>161.47882565999998</v>
      </c>
      <c r="D5" s="21">
        <v>0.22097990529616723</v>
      </c>
      <c r="E5" s="21">
        <v>0.64584947385145941</v>
      </c>
      <c r="F5" s="21">
        <v>0.30305871680145247</v>
      </c>
      <c r="G5" s="21">
        <v>0.12507130092106497</v>
      </c>
      <c r="H5" s="21">
        <v>-2.9246144004412118E-2</v>
      </c>
      <c r="I5" s="21">
        <v>0.22907922522747481</v>
      </c>
      <c r="J5" s="21">
        <v>0.12618973087892443</v>
      </c>
      <c r="K5" s="22">
        <v>0.22797643820145927</v>
      </c>
      <c r="L5" s="21">
        <v>0.12607444844750934</v>
      </c>
      <c r="M5" s="21">
        <v>7.8561288262437537E-4</v>
      </c>
      <c r="N5" s="21">
        <v>0.15388398436346656</v>
      </c>
      <c r="O5" s="21">
        <v>0</v>
      </c>
      <c r="P5" s="21" t="e">
        <v>#DIV/0!</v>
      </c>
      <c r="Q5" s="21">
        <v>3.1717414339117365E-4</v>
      </c>
      <c r="R5" s="35">
        <v>0.14045544541896146</v>
      </c>
      <c r="S5" s="39">
        <v>54.250162349999997</v>
      </c>
      <c r="T5" s="39"/>
      <c r="U5" s="75">
        <v>867.33215198997686</v>
      </c>
      <c r="V5" s="75">
        <v>192.09091509773975</v>
      </c>
      <c r="W5" s="76">
        <v>0.22147330138403495</v>
      </c>
      <c r="X5" s="76">
        <v>0.62867553903867279</v>
      </c>
      <c r="Y5" s="76">
        <v>0.31161480520548285</v>
      </c>
      <c r="Z5" s="76">
        <v>0.10227965271079217</v>
      </c>
      <c r="AA5" s="76">
        <v>0.10885034771580679</v>
      </c>
      <c r="AB5" s="76">
        <v>0.26904480825053534</v>
      </c>
      <c r="AC5" s="76">
        <v>5.3654705627260296E-2</v>
      </c>
      <c r="AD5" s="76">
        <v>0.26659339273125354</v>
      </c>
      <c r="AE5" s="76">
        <v>5.342416758674965E-2</v>
      </c>
      <c r="AF5" s="76">
        <v>2.1838028365147671E-3</v>
      </c>
      <c r="AG5" s="76">
        <v>8.8669158455091171E-2</v>
      </c>
      <c r="AH5" s="76">
        <v>0</v>
      </c>
      <c r="AI5" s="76" t="e">
        <v>#DIV/0!</v>
      </c>
      <c r="AJ5" s="76">
        <v>2.6761268276703288E-4</v>
      </c>
      <c r="AK5" s="76">
        <v>-2.4141730071057231E-3</v>
      </c>
      <c r="AL5" s="80">
        <v>28.176801620128028</v>
      </c>
      <c r="AM5" s="81">
        <v>0</v>
      </c>
      <c r="AN5" s="39">
        <f t="shared" si="1"/>
        <v>-136.59228926997628</v>
      </c>
      <c r="AO5" s="39">
        <f t="shared" si="0"/>
        <v>-30.612089437739769</v>
      </c>
      <c r="AP5" s="52">
        <f t="shared" si="0"/>
        <v>-4.9339608786772016E-4</v>
      </c>
      <c r="AQ5" s="21">
        <f t="shared" si="0"/>
        <v>1.7173934812786618E-2</v>
      </c>
      <c r="AR5" s="21">
        <f t="shared" si="0"/>
        <v>-8.556088404030382E-3</v>
      </c>
      <c r="AS5" s="21">
        <f t="shared" si="0"/>
        <v>2.2791648210272797E-2</v>
      </c>
      <c r="AT5" s="21">
        <f t="shared" si="0"/>
        <v>-0.1380964917202189</v>
      </c>
      <c r="AU5" s="21">
        <f t="shared" si="0"/>
        <v>-3.9965583023060525E-2</v>
      </c>
      <c r="AV5" s="21">
        <f t="shared" si="0"/>
        <v>7.2535025251664137E-2</v>
      </c>
      <c r="AW5" s="22">
        <f t="shared" si="0"/>
        <v>-3.8616954529794273E-2</v>
      </c>
      <c r="AX5" s="21">
        <f t="shared" si="0"/>
        <v>7.2650280860759697E-2</v>
      </c>
      <c r="AY5" s="21">
        <f t="shared" si="0"/>
        <v>-1.3981899538903918E-3</v>
      </c>
      <c r="AZ5" s="21">
        <f t="shared" si="0"/>
        <v>6.5214825908375393E-2</v>
      </c>
      <c r="BA5" s="21">
        <f t="shared" si="0"/>
        <v>0</v>
      </c>
      <c r="BB5" s="21" t="e">
        <f t="shared" si="0"/>
        <v>#DIV/0!</v>
      </c>
      <c r="BC5" s="21">
        <f t="shared" si="0"/>
        <v>4.9561460624140768E-5</v>
      </c>
      <c r="BD5" s="35">
        <f t="shared" si="0"/>
        <v>0.14286961842606719</v>
      </c>
      <c r="BE5" s="39">
        <f t="shared" si="0"/>
        <v>26.073360729871968</v>
      </c>
      <c r="BF5" s="39">
        <f t="shared" si="0"/>
        <v>0</v>
      </c>
    </row>
    <row r="6" spans="1:58">
      <c r="A6" s="3" t="s">
        <v>3</v>
      </c>
      <c r="B6" s="46">
        <v>301.44394998000001</v>
      </c>
      <c r="C6" s="46">
        <v>53.414029749999997</v>
      </c>
      <c r="D6" s="21">
        <v>0.17719390206220384</v>
      </c>
      <c r="E6" s="21">
        <v>0.62352066366722736</v>
      </c>
      <c r="F6" s="21">
        <v>0.25254080812224816</v>
      </c>
      <c r="G6" s="21">
        <v>4.2641882841382026E-2</v>
      </c>
      <c r="H6" s="21">
        <v>4.1713941483017075E-2</v>
      </c>
      <c r="I6" s="21">
        <v>0.33383745430768991</v>
      </c>
      <c r="J6" s="21">
        <v>5.3770868907003798E-2</v>
      </c>
      <c r="K6" s="22">
        <v>0.17331418202702062</v>
      </c>
      <c r="L6" s="21">
        <v>0.11249828549953768</v>
      </c>
      <c r="M6" s="21">
        <v>0.16046996757841517</v>
      </c>
      <c r="N6" s="21">
        <v>-8.725801584804951E-3</v>
      </c>
      <c r="O6" s="21">
        <v>0</v>
      </c>
      <c r="P6" s="21" t="e">
        <v>#DIV/0!</v>
      </c>
      <c r="Q6" s="21">
        <v>5.3304702254154028E-5</v>
      </c>
      <c r="R6" s="35">
        <v>-2.7500245824407936</v>
      </c>
      <c r="S6" s="39">
        <v>10.174362240000001</v>
      </c>
      <c r="T6" s="39"/>
      <c r="U6" s="75">
        <v>253.78269059829074</v>
      </c>
      <c r="V6" s="75">
        <v>44.295888888888882</v>
      </c>
      <c r="W6" s="76">
        <v>0.17454259305259026</v>
      </c>
      <c r="X6" s="76">
        <v>0.64500787920891256</v>
      </c>
      <c r="Y6" s="76">
        <v>0.26074372489181191</v>
      </c>
      <c r="Z6" s="76">
        <v>0.13487321416127229</v>
      </c>
      <c r="AA6" s="76">
        <v>4.2354209132044518E-2</v>
      </c>
      <c r="AB6" s="76">
        <v>0.22011890662981504</v>
      </c>
      <c r="AC6" s="76">
        <v>2.9456248630352509E-3</v>
      </c>
      <c r="AD6" s="76">
        <v>0.22005306525320256</v>
      </c>
      <c r="AE6" s="76">
        <v>3.127958694338598E-3</v>
      </c>
      <c r="AF6" s="76">
        <v>4.3445205028160761E-6</v>
      </c>
      <c r="AG6" s="76">
        <v>0.10852713178294572</v>
      </c>
      <c r="AH6" s="76">
        <v>0</v>
      </c>
      <c r="AI6" s="76" t="e">
        <v>#DIV/0!</v>
      </c>
      <c r="AJ6" s="76">
        <v>6.1496856109629093E-5</v>
      </c>
      <c r="AK6" s="76">
        <v>-0.65695509309967148</v>
      </c>
      <c r="AL6" s="80">
        <v>8.0858760683760682</v>
      </c>
      <c r="AM6" s="81">
        <v>0</v>
      </c>
      <c r="AN6" s="39">
        <f t="shared" si="1"/>
        <v>47.661259381709272</v>
      </c>
      <c r="AO6" s="39">
        <f t="shared" si="0"/>
        <v>9.1181408611111152</v>
      </c>
      <c r="AP6" s="52">
        <f t="shared" si="0"/>
        <v>2.6513090096135783E-3</v>
      </c>
      <c r="AQ6" s="21">
        <f t="shared" si="0"/>
        <v>-2.1487215541685201E-2</v>
      </c>
      <c r="AR6" s="21">
        <f t="shared" si="0"/>
        <v>-8.2029167695637506E-3</v>
      </c>
      <c r="AS6" s="21">
        <f t="shared" si="0"/>
        <v>-9.2231331319890267E-2</v>
      </c>
      <c r="AT6" s="21">
        <f t="shared" si="0"/>
        <v>-6.4026764902744282E-4</v>
      </c>
      <c r="AU6" s="21">
        <f t="shared" si="0"/>
        <v>0.11371854767787487</v>
      </c>
      <c r="AV6" s="21">
        <f t="shared" si="0"/>
        <v>5.082524404396855E-2</v>
      </c>
      <c r="AW6" s="22">
        <f t="shared" si="0"/>
        <v>-4.6738883226181943E-2</v>
      </c>
      <c r="AX6" s="21">
        <f t="shared" si="0"/>
        <v>0.10937032680519908</v>
      </c>
      <c r="AY6" s="21">
        <f t="shared" si="0"/>
        <v>0.16046562305791234</v>
      </c>
      <c r="AZ6" s="21">
        <f t="shared" si="0"/>
        <v>-0.11725293336775067</v>
      </c>
      <c r="BA6" s="21">
        <f t="shared" si="0"/>
        <v>0</v>
      </c>
      <c r="BB6" s="21" t="e">
        <f t="shared" si="0"/>
        <v>#DIV/0!</v>
      </c>
      <c r="BC6" s="21">
        <f t="shared" si="0"/>
        <v>-8.1921538554750645E-6</v>
      </c>
      <c r="BD6" s="35">
        <f t="shared" si="0"/>
        <v>-2.0930694893411221</v>
      </c>
      <c r="BE6" s="39">
        <f t="shared" si="0"/>
        <v>2.0884861716239325</v>
      </c>
      <c r="BF6" s="39">
        <f t="shared" si="0"/>
        <v>0</v>
      </c>
    </row>
    <row r="7" spans="1:58">
      <c r="A7" s="4" t="s">
        <v>4</v>
      </c>
      <c r="B7" s="26">
        <v>4148.2021461800095</v>
      </c>
      <c r="C7" s="26">
        <v>812.17068683000002</v>
      </c>
      <c r="D7" s="47">
        <v>0.19578859906282789</v>
      </c>
      <c r="E7" s="23">
        <v>0.66285075061784993</v>
      </c>
      <c r="F7" s="23">
        <v>0.2963250042288067</v>
      </c>
      <c r="G7" s="23">
        <v>0.1561787447145532</v>
      </c>
      <c r="H7" s="23">
        <v>-0.1091138301803469</v>
      </c>
      <c r="I7" s="23">
        <v>0.1809705050823342</v>
      </c>
      <c r="J7" s="23">
        <v>9.0681122490111205E-2</v>
      </c>
      <c r="K7" s="24">
        <v>0.15320111086029059</v>
      </c>
      <c r="L7" s="23">
        <v>0.10783494333969078</v>
      </c>
      <c r="M7" s="23">
        <v>2.7670600936287901E-2</v>
      </c>
      <c r="N7" s="23">
        <v>-3.406648818354E-3</v>
      </c>
      <c r="O7" s="23">
        <v>0</v>
      </c>
      <c r="P7" s="23" t="e">
        <v>#DIV/0!</v>
      </c>
      <c r="Q7" s="23">
        <v>9.8793285755707306E-5</v>
      </c>
      <c r="R7" s="36">
        <v>-0.15750615668766443</v>
      </c>
      <c r="S7" s="42">
        <f>SUM(S3:S6)</f>
        <v>199.20920324999997</v>
      </c>
      <c r="T7" s="42">
        <f>SUM(T3:T6)</f>
        <v>427.81800273709399</v>
      </c>
      <c r="U7" s="77">
        <v>4707.1259457887036</v>
      </c>
      <c r="V7" s="77">
        <v>909.74734778178595</v>
      </c>
      <c r="W7" s="78">
        <v>0.19327023713816371</v>
      </c>
      <c r="X7" s="79">
        <v>0.60807893545765201</v>
      </c>
      <c r="Y7" s="79">
        <v>0.2772308354129529</v>
      </c>
      <c r="Z7" s="79">
        <v>0.17916822411538796</v>
      </c>
      <c r="AA7" s="79">
        <v>9.0521672032351966E-2</v>
      </c>
      <c r="AB7" s="79">
        <v>0.21275284042696024</v>
      </c>
      <c r="AC7" s="79">
        <v>4.6209452849492468E-2</v>
      </c>
      <c r="AD7" s="79">
        <v>0.21014495585427501</v>
      </c>
      <c r="AE7" s="79">
        <v>4.5321628247631605E-2</v>
      </c>
      <c r="AF7" s="79">
        <v>2.5272398618974281E-3</v>
      </c>
      <c r="AG7" s="79">
        <v>0.12908437092812902</v>
      </c>
      <c r="AH7" s="79">
        <v>0</v>
      </c>
      <c r="AI7" s="79" t="e">
        <v>#DIV/0!</v>
      </c>
      <c r="AJ7" s="79">
        <v>8.0644710787797566E-5</v>
      </c>
      <c r="AK7" s="79">
        <v>-0.23741652251806916</v>
      </c>
      <c r="AL7" s="82">
        <v>84.971729713164322</v>
      </c>
      <c r="AM7" s="83">
        <v>0</v>
      </c>
      <c r="AN7" s="42">
        <f t="shared" si="1"/>
        <v>-558.92379960869403</v>
      </c>
      <c r="AO7" s="42">
        <f t="shared" si="0"/>
        <v>-97.576660951785925</v>
      </c>
      <c r="AP7" s="53">
        <f t="shared" si="0"/>
        <v>2.5183619246641753E-3</v>
      </c>
      <c r="AQ7" s="23">
        <f t="shared" si="0"/>
        <v>5.4771815160197912E-2</v>
      </c>
      <c r="AR7" s="23">
        <f t="shared" si="0"/>
        <v>1.9094168815853796E-2</v>
      </c>
      <c r="AS7" s="23">
        <f t="shared" si="0"/>
        <v>-2.2989479400834761E-2</v>
      </c>
      <c r="AT7" s="23">
        <f t="shared" si="0"/>
        <v>-0.19963550221269888</v>
      </c>
      <c r="AU7" s="23">
        <f t="shared" si="0"/>
        <v>-3.1782335344626045E-2</v>
      </c>
      <c r="AV7" s="23">
        <f t="shared" si="0"/>
        <v>4.4471669640618737E-2</v>
      </c>
      <c r="AW7" s="24">
        <f t="shared" si="0"/>
        <v>-5.6943844993984416E-2</v>
      </c>
      <c r="AX7" s="23">
        <f t="shared" si="0"/>
        <v>6.251331509205918E-2</v>
      </c>
      <c r="AY7" s="23">
        <f t="shared" si="0"/>
        <v>2.5143361074390472E-2</v>
      </c>
      <c r="AZ7" s="23">
        <f t="shared" si="0"/>
        <v>-0.13249101974648303</v>
      </c>
      <c r="BA7" s="23">
        <f t="shared" si="0"/>
        <v>0</v>
      </c>
      <c r="BB7" s="23" t="e">
        <f t="shared" si="0"/>
        <v>#DIV/0!</v>
      </c>
      <c r="BC7" s="23">
        <f t="shared" si="0"/>
        <v>1.8148574967909739E-5</v>
      </c>
      <c r="BD7" s="36">
        <f t="shared" si="0"/>
        <v>7.9910365830404728E-2</v>
      </c>
      <c r="BE7" s="42">
        <f t="shared" si="0"/>
        <v>114.23747353683565</v>
      </c>
      <c r="BF7" s="42">
        <f t="shared" si="0"/>
        <v>427.81800273709399</v>
      </c>
    </row>
    <row r="8" spans="1:58">
      <c r="A8" s="3" t="s">
        <v>5</v>
      </c>
      <c r="B8" s="46">
        <v>695.63152666999963</v>
      </c>
      <c r="C8" s="46">
        <v>51.490346929999951</v>
      </c>
      <c r="D8" s="21">
        <v>7.4019570643218471E-2</v>
      </c>
      <c r="E8" s="21">
        <v>0.1928612564071501</v>
      </c>
      <c r="F8" s="21">
        <v>0.27324842669376082</v>
      </c>
      <c r="G8" s="21">
        <v>0.25445532250051717</v>
      </c>
      <c r="H8" s="21">
        <v>-2.2452274459028365E-2</v>
      </c>
      <c r="I8" s="21">
        <v>0.55268342165346629</v>
      </c>
      <c r="J8" s="21">
        <v>4.8913421597809655E-2</v>
      </c>
      <c r="K8" s="22">
        <v>0.53584646741697972</v>
      </c>
      <c r="L8" s="21">
        <v>5.2298933594396101E-2</v>
      </c>
      <c r="M8" s="21">
        <v>1.6836954236486467E-2</v>
      </c>
      <c r="N8" s="21">
        <v>-5.8832588653698718E-2</v>
      </c>
      <c r="O8" s="21">
        <v>0</v>
      </c>
      <c r="P8" s="21" t="e">
        <v>#DIV/0!</v>
      </c>
      <c r="Q8" s="21">
        <v>0</v>
      </c>
      <c r="R8" s="35" t="e">
        <v>#DIV/0!</v>
      </c>
      <c r="S8" s="39">
        <v>446.39720812000007</v>
      </c>
      <c r="T8" s="39"/>
      <c r="U8" s="75">
        <v>663.3951521367519</v>
      </c>
      <c r="V8" s="75">
        <v>60.430364957264956</v>
      </c>
      <c r="W8" s="76">
        <v>9.1092563403007615E-2</v>
      </c>
      <c r="X8" s="76">
        <v>0.19861658866045018</v>
      </c>
      <c r="Y8" s="76">
        <v>0.26290817958143692</v>
      </c>
      <c r="Z8" s="76">
        <v>0.17593510496808132</v>
      </c>
      <c r="AA8" s="76">
        <v>-1.4170674059191591E-3</v>
      </c>
      <c r="AB8" s="76">
        <v>0.62544830637146887</v>
      </c>
      <c r="AC8" s="76">
        <v>6.2553450297751986E-2</v>
      </c>
      <c r="AD8" s="76">
        <v>0.62322981707742642</v>
      </c>
      <c r="AE8" s="76">
        <v>6.2870944511213694E-2</v>
      </c>
      <c r="AF8" s="76">
        <v>2.2184892940424446E-3</v>
      </c>
      <c r="AG8" s="76">
        <v>-2.6638713536554906E-2</v>
      </c>
      <c r="AH8" s="76">
        <v>0</v>
      </c>
      <c r="AI8" s="76" t="e">
        <v>#DIV/0!</v>
      </c>
      <c r="AJ8" s="76">
        <v>0</v>
      </c>
      <c r="AK8" s="76" t="e">
        <v>#DIV/0!</v>
      </c>
      <c r="AL8" s="80">
        <v>38.69695811965812</v>
      </c>
      <c r="AM8" s="81">
        <v>0</v>
      </c>
      <c r="AN8" s="39">
        <f t="shared" si="1"/>
        <v>32.236374533247727</v>
      </c>
      <c r="AO8" s="39">
        <f t="shared" si="0"/>
        <v>-8.9400180272650047</v>
      </c>
      <c r="AP8" s="52">
        <f t="shared" si="0"/>
        <v>-1.7072992759789143E-2</v>
      </c>
      <c r="AQ8" s="21">
        <f t="shared" si="0"/>
        <v>-5.7553322533000772E-3</v>
      </c>
      <c r="AR8" s="21">
        <f t="shared" si="0"/>
        <v>1.0340247112323897E-2</v>
      </c>
      <c r="AS8" s="21">
        <f t="shared" si="0"/>
        <v>7.8520217532435849E-2</v>
      </c>
      <c r="AT8" s="21">
        <f t="shared" si="0"/>
        <v>-2.1035207053109205E-2</v>
      </c>
      <c r="AU8" s="21">
        <f t="shared" si="0"/>
        <v>-7.2764884718002576E-2</v>
      </c>
      <c r="AV8" s="21">
        <f t="shared" si="0"/>
        <v>-1.3640028699942332E-2</v>
      </c>
      <c r="AW8" s="22">
        <f t="shared" si="0"/>
        <v>-8.7383349660446696E-2</v>
      </c>
      <c r="AX8" s="21">
        <f t="shared" si="0"/>
        <v>-1.0572010916817594E-2</v>
      </c>
      <c r="AY8" s="21">
        <f t="shared" si="0"/>
        <v>1.4618464942444023E-2</v>
      </c>
      <c r="AZ8" s="21">
        <f t="shared" si="0"/>
        <v>-3.2193875117143812E-2</v>
      </c>
      <c r="BA8" s="21">
        <f t="shared" si="0"/>
        <v>0</v>
      </c>
      <c r="BB8" s="21" t="e">
        <f t="shared" si="0"/>
        <v>#DIV/0!</v>
      </c>
      <c r="BC8" s="21">
        <f t="shared" si="0"/>
        <v>0</v>
      </c>
      <c r="BD8" s="35" t="e">
        <f t="shared" si="0"/>
        <v>#DIV/0!</v>
      </c>
      <c r="BE8" s="39">
        <f t="shared" si="0"/>
        <v>407.70025000034195</v>
      </c>
      <c r="BF8" s="39">
        <f t="shared" si="0"/>
        <v>0</v>
      </c>
    </row>
    <row r="9" spans="1:58">
      <c r="A9" s="3" t="s">
        <v>6</v>
      </c>
      <c r="B9" s="46">
        <v>1297.9073612799993</v>
      </c>
      <c r="C9" s="46">
        <v>191.42654232000015</v>
      </c>
      <c r="D9" s="21">
        <v>0.14748860206110154</v>
      </c>
      <c r="E9" s="21">
        <v>0.45659868403516413</v>
      </c>
      <c r="F9" s="21">
        <v>0.33652400269079114</v>
      </c>
      <c r="G9" s="21">
        <v>0.30755072537327288</v>
      </c>
      <c r="H9" s="21">
        <v>-2.5276351045698888E-2</v>
      </c>
      <c r="I9" s="21">
        <v>0.23585059142525253</v>
      </c>
      <c r="J9" s="21">
        <v>6.809169406556374E-3</v>
      </c>
      <c r="K9" s="22">
        <v>0.23265982925412509</v>
      </c>
      <c r="L9" s="21">
        <v>7.7493281167400011E-3</v>
      </c>
      <c r="M9" s="21">
        <v>3.1460485176484855E-3</v>
      </c>
      <c r="N9" s="21">
        <v>-4.4586798102455624E-2</v>
      </c>
      <c r="O9" s="21">
        <v>0</v>
      </c>
      <c r="P9" s="21" t="e">
        <v>#DIV/0!</v>
      </c>
      <c r="Q9" s="21">
        <v>4.4713653478909742E-5</v>
      </c>
      <c r="R9" s="35">
        <v>-1.2689299650654149</v>
      </c>
      <c r="S9" s="39">
        <v>82.835305129999995</v>
      </c>
      <c r="T9" s="39"/>
      <c r="U9" s="75">
        <v>1511.7538974358977</v>
      </c>
      <c r="V9" s="75">
        <v>185.76313846153838</v>
      </c>
      <c r="W9" s="76">
        <v>0.12287921914844292</v>
      </c>
      <c r="X9" s="76">
        <v>0.41008088380685753</v>
      </c>
      <c r="Y9" s="76">
        <v>0.34472051567357465</v>
      </c>
      <c r="Z9" s="76">
        <v>0.43438998849844468</v>
      </c>
      <c r="AA9" s="76">
        <v>-2.4396606797922923E-2</v>
      </c>
      <c r="AB9" s="76">
        <v>0.15552912769469787</v>
      </c>
      <c r="AC9" s="76">
        <v>-5.070711162517666E-2</v>
      </c>
      <c r="AD9" s="76">
        <v>0.15528755511385806</v>
      </c>
      <c r="AE9" s="76">
        <v>-5.0949680542509833E-2</v>
      </c>
      <c r="AF9" s="76">
        <v>2.2955846055664804E-4</v>
      </c>
      <c r="AG9" s="76">
        <v>0.15706643811325216</v>
      </c>
      <c r="AH9" s="76">
        <v>0</v>
      </c>
      <c r="AI9" s="76" t="e">
        <v>#DIV/0!</v>
      </c>
      <c r="AJ9" s="76">
        <v>1.2014120283201252E-5</v>
      </c>
      <c r="AK9" s="76">
        <v>-0.88541176470588234</v>
      </c>
      <c r="AL9" s="80">
        <v>120.56531367521367</v>
      </c>
      <c r="AM9" s="81">
        <v>6</v>
      </c>
      <c r="AN9" s="39">
        <f t="shared" si="1"/>
        <v>-213.84653615589832</v>
      </c>
      <c r="AO9" s="39">
        <f t="shared" si="0"/>
        <v>5.663403858461777</v>
      </c>
      <c r="AP9" s="52">
        <f t="shared" si="0"/>
        <v>2.4609382912658614E-2</v>
      </c>
      <c r="AQ9" s="21">
        <f t="shared" si="0"/>
        <v>4.6517800228306594E-2</v>
      </c>
      <c r="AR9" s="21">
        <f t="shared" si="0"/>
        <v>-8.1965129827835104E-3</v>
      </c>
      <c r="AS9" s="21">
        <f t="shared" si="0"/>
        <v>-0.1268392631251718</v>
      </c>
      <c r="AT9" s="21">
        <f t="shared" si="0"/>
        <v>-8.7974424777596469E-4</v>
      </c>
      <c r="AU9" s="21">
        <f t="shared" si="0"/>
        <v>8.0321463730554654E-2</v>
      </c>
      <c r="AV9" s="21">
        <f t="shared" si="0"/>
        <v>5.7516281031733035E-2</v>
      </c>
      <c r="AW9" s="22">
        <f t="shared" si="0"/>
        <v>7.7372274140267039E-2</v>
      </c>
      <c r="AX9" s="21">
        <f t="shared" si="0"/>
        <v>5.8699008659249832E-2</v>
      </c>
      <c r="AY9" s="21">
        <f t="shared" si="0"/>
        <v>2.9164900570918376E-3</v>
      </c>
      <c r="AZ9" s="21">
        <f t="shared" si="0"/>
        <v>-0.2016532362157078</v>
      </c>
      <c r="BA9" s="21">
        <f t="shared" si="0"/>
        <v>0</v>
      </c>
      <c r="BB9" s="21" t="e">
        <f t="shared" si="0"/>
        <v>#DIV/0!</v>
      </c>
      <c r="BC9" s="21">
        <f t="shared" si="0"/>
        <v>3.2699533195708492E-5</v>
      </c>
      <c r="BD9" s="35">
        <f t="shared" si="0"/>
        <v>-0.38351820035953255</v>
      </c>
      <c r="BE9" s="39">
        <f t="shared" si="0"/>
        <v>-37.730008545213678</v>
      </c>
      <c r="BF9" s="39">
        <f t="shared" si="0"/>
        <v>-6</v>
      </c>
    </row>
    <row r="10" spans="1:58">
      <c r="A10" s="3" t="s">
        <v>7</v>
      </c>
      <c r="B10" s="46">
        <v>474.04685242999977</v>
      </c>
      <c r="C10" s="46">
        <v>45.735392850000018</v>
      </c>
      <c r="D10" s="21">
        <v>9.6478634159381002E-2</v>
      </c>
      <c r="E10" s="21">
        <v>0.21510724384581298</v>
      </c>
      <c r="F10" s="21">
        <v>0.23095232136115712</v>
      </c>
      <c r="G10" s="21">
        <v>0.5937812473683447</v>
      </c>
      <c r="H10" s="21">
        <v>6.3124114717946489E-2</v>
      </c>
      <c r="I10" s="21">
        <v>0.19111151004414806</v>
      </c>
      <c r="J10" s="21">
        <v>4.8752724327965374E-2</v>
      </c>
      <c r="K10" s="22">
        <v>0.19007208738481765</v>
      </c>
      <c r="L10" s="21">
        <v>5.17080240919566E-2</v>
      </c>
      <c r="M10" s="21">
        <v>1.0394226593304083E-3</v>
      </c>
      <c r="N10" s="21">
        <v>-0.49166265910376494</v>
      </c>
      <c r="O10" s="21">
        <v>0</v>
      </c>
      <c r="P10" s="21" t="e">
        <v>#DIV/0!</v>
      </c>
      <c r="Q10" s="21">
        <v>0</v>
      </c>
      <c r="R10" s="35" t="e">
        <v>#DIV/0!</v>
      </c>
      <c r="S10" s="39">
        <v>53.5090419</v>
      </c>
      <c r="T10" s="39"/>
      <c r="U10" s="75">
        <v>699.35354017094016</v>
      </c>
      <c r="V10" s="75">
        <v>11.792914529914469</v>
      </c>
      <c r="W10" s="76">
        <v>1.6862593598985679E-2</v>
      </c>
      <c r="X10" s="76">
        <v>0.76915372108690383</v>
      </c>
      <c r="Y10" s="76">
        <v>5.6804439360566929E-2</v>
      </c>
      <c r="Z10" s="76">
        <v>3.4238067443486488E-2</v>
      </c>
      <c r="AA10" s="76">
        <v>-8.3526261801634583E-2</v>
      </c>
      <c r="AB10" s="76">
        <v>0.19660821146961019</v>
      </c>
      <c r="AC10" s="76">
        <v>-0.12191237764394126</v>
      </c>
      <c r="AD10" s="76">
        <v>0.1964707218586613</v>
      </c>
      <c r="AE10" s="76">
        <v>-0.12043014639646341</v>
      </c>
      <c r="AF10" s="76">
        <v>1.3748961094891101E-4</v>
      </c>
      <c r="AG10" s="76">
        <v>-2.2399999999999998</v>
      </c>
      <c r="AH10" s="76">
        <v>0</v>
      </c>
      <c r="AI10" s="76" t="e">
        <v>#DIV/0!</v>
      </c>
      <c r="AJ10" s="76">
        <v>0</v>
      </c>
      <c r="AK10" s="76" t="e">
        <v>#DIV/0!</v>
      </c>
      <c r="AL10" s="80">
        <v>22.287588888888891</v>
      </c>
      <c r="AM10" s="81">
        <v>0</v>
      </c>
      <c r="AN10" s="39">
        <f t="shared" si="1"/>
        <v>-225.30668774094039</v>
      </c>
      <c r="AO10" s="39">
        <f t="shared" si="0"/>
        <v>33.942478320085549</v>
      </c>
      <c r="AP10" s="52">
        <f t="shared" si="0"/>
        <v>7.9616040560395326E-2</v>
      </c>
      <c r="AQ10" s="21">
        <f t="shared" si="0"/>
        <v>-0.55404647724109091</v>
      </c>
      <c r="AR10" s="21">
        <f t="shared" si="0"/>
        <v>0.1741478820005902</v>
      </c>
      <c r="AS10" s="21">
        <f t="shared" si="0"/>
        <v>0.55954317992485825</v>
      </c>
      <c r="AT10" s="21">
        <f t="shared" si="0"/>
        <v>0.14665037651958107</v>
      </c>
      <c r="AU10" s="21">
        <f t="shared" si="0"/>
        <v>-5.4967014254621305E-3</v>
      </c>
      <c r="AV10" s="21">
        <f t="shared" si="0"/>
        <v>0.17066510197190665</v>
      </c>
      <c r="AW10" s="22">
        <f t="shared" si="0"/>
        <v>-6.3986344738436451E-3</v>
      </c>
      <c r="AX10" s="21">
        <f t="shared" si="0"/>
        <v>0.17213817048842001</v>
      </c>
      <c r="AY10" s="21">
        <f t="shared" si="0"/>
        <v>9.0193304838149732E-4</v>
      </c>
      <c r="AZ10" s="21">
        <f t="shared" si="0"/>
        <v>1.7483373408962348</v>
      </c>
      <c r="BA10" s="21">
        <f t="shared" si="0"/>
        <v>0</v>
      </c>
      <c r="BB10" s="21" t="e">
        <f t="shared" si="0"/>
        <v>#DIV/0!</v>
      </c>
      <c r="BC10" s="21">
        <f t="shared" si="0"/>
        <v>0</v>
      </c>
      <c r="BD10" s="35" t="e">
        <f t="shared" si="0"/>
        <v>#DIV/0!</v>
      </c>
      <c r="BE10" s="39">
        <f t="shared" si="0"/>
        <v>31.221453011111109</v>
      </c>
      <c r="BF10" s="39">
        <f t="shared" si="0"/>
        <v>0</v>
      </c>
    </row>
    <row r="11" spans="1:58">
      <c r="A11" s="3" t="s">
        <v>8</v>
      </c>
      <c r="B11" s="46">
        <v>402.97646391000029</v>
      </c>
      <c r="C11" s="46">
        <v>-4.1430242299999751</v>
      </c>
      <c r="D11" s="21">
        <v>-1.028105758286982E-2</v>
      </c>
      <c r="E11" s="21">
        <v>0.32746650206219524</v>
      </c>
      <c r="F11" s="21">
        <v>0.24525929287262246</v>
      </c>
      <c r="G11" s="21">
        <v>0.43184014469461529</v>
      </c>
      <c r="H11" s="21">
        <v>-9.4233096044330902E-2</v>
      </c>
      <c r="I11" s="21">
        <v>0.24069335353609556</v>
      </c>
      <c r="J11" s="21">
        <v>-0.20730915757013527</v>
      </c>
      <c r="K11" s="22">
        <v>0.19967995970252619</v>
      </c>
      <c r="L11" s="21">
        <v>-0.24805872379546698</v>
      </c>
      <c r="M11" s="21">
        <v>4.1013393833569389E-2</v>
      </c>
      <c r="N11" s="21">
        <v>-8.9136827945353672E-3</v>
      </c>
      <c r="O11" s="21">
        <v>0</v>
      </c>
      <c r="P11" s="21" t="e">
        <v>#DIV/0!</v>
      </c>
      <c r="Q11" s="21">
        <v>0</v>
      </c>
      <c r="R11" s="35" t="e">
        <v>#DIV/0!</v>
      </c>
      <c r="S11" s="39">
        <v>92.455840869999989</v>
      </c>
      <c r="T11" s="39"/>
      <c r="U11" s="75">
        <v>376.15978290598309</v>
      </c>
      <c r="V11" s="75">
        <v>3.4307162393162436</v>
      </c>
      <c r="W11" s="76">
        <v>9.1203695748987412E-3</v>
      </c>
      <c r="X11" s="76">
        <v>0.480973899466699</v>
      </c>
      <c r="Y11" s="76">
        <v>4.6554578332911038E-2</v>
      </c>
      <c r="Z11" s="76">
        <v>0.36959891789574251</v>
      </c>
      <c r="AA11" s="76">
        <v>-7.3229666029072521E-3</v>
      </c>
      <c r="AB11" s="76">
        <v>0.14942718263755819</v>
      </c>
      <c r="AC11" s="76">
        <v>-7.0700703748882696E-2</v>
      </c>
      <c r="AD11" s="76">
        <v>0.14887220389382347</v>
      </c>
      <c r="AE11" s="76">
        <v>-7.104973846717319E-2</v>
      </c>
      <c r="AF11" s="76">
        <v>5.5497874373471013E-4</v>
      </c>
      <c r="AG11" s="76">
        <v>2.2927328556806546E-2</v>
      </c>
      <c r="AH11" s="76">
        <v>0</v>
      </c>
      <c r="AI11" s="76" t="e">
        <v>#DIV/0!</v>
      </c>
      <c r="AJ11" s="76">
        <v>0</v>
      </c>
      <c r="AK11" s="76" t="e">
        <v>#DIV/0!</v>
      </c>
      <c r="AL11" s="80">
        <v>38.725864957264953</v>
      </c>
      <c r="AM11" s="81">
        <v>0</v>
      </c>
      <c r="AN11" s="39">
        <f t="shared" si="1"/>
        <v>26.816681004017198</v>
      </c>
      <c r="AO11" s="39">
        <f t="shared" si="0"/>
        <v>-7.5737404693162187</v>
      </c>
      <c r="AP11" s="52">
        <f t="shared" si="0"/>
        <v>-1.9401427157768561E-2</v>
      </c>
      <c r="AQ11" s="21">
        <f t="shared" si="0"/>
        <v>-0.15350739740450375</v>
      </c>
      <c r="AR11" s="21">
        <f t="shared" si="0"/>
        <v>0.19870471453971142</v>
      </c>
      <c r="AS11" s="21">
        <f t="shared" si="0"/>
        <v>6.2241226798872784E-2</v>
      </c>
      <c r="AT11" s="21">
        <f t="shared" si="0"/>
        <v>-8.691012944142365E-2</v>
      </c>
      <c r="AU11" s="21">
        <f t="shared" si="0"/>
        <v>9.1266170898537363E-2</v>
      </c>
      <c r="AV11" s="21">
        <f t="shared" si="0"/>
        <v>-0.13660845382125258</v>
      </c>
      <c r="AW11" s="22">
        <f t="shared" si="0"/>
        <v>5.0807755808702726E-2</v>
      </c>
      <c r="AX11" s="21">
        <f t="shared" si="0"/>
        <v>-0.17700898532829379</v>
      </c>
      <c r="AY11" s="21">
        <f t="shared" si="0"/>
        <v>4.0458415089834679E-2</v>
      </c>
      <c r="AZ11" s="21">
        <f t="shared" si="0"/>
        <v>-3.1841011351341916E-2</v>
      </c>
      <c r="BA11" s="21">
        <f t="shared" si="0"/>
        <v>0</v>
      </c>
      <c r="BB11" s="21" t="e">
        <f t="shared" si="0"/>
        <v>#DIV/0!</v>
      </c>
      <c r="BC11" s="21">
        <f t="shared" si="0"/>
        <v>0</v>
      </c>
      <c r="BD11" s="35" t="e">
        <f t="shared" si="0"/>
        <v>#DIV/0!</v>
      </c>
      <c r="BE11" s="39">
        <f t="shared" si="0"/>
        <v>53.729975912735036</v>
      </c>
      <c r="BF11" s="39">
        <f t="shared" si="0"/>
        <v>0</v>
      </c>
    </row>
    <row r="12" spans="1:58">
      <c r="A12" s="4" t="s">
        <v>9</v>
      </c>
      <c r="B12" s="26">
        <v>2870.562204289999</v>
      </c>
      <c r="C12" s="26">
        <v>284.50925787000017</v>
      </c>
      <c r="D12" s="47">
        <v>9.9112730406889157E-2</v>
      </c>
      <c r="E12" s="23">
        <v>0.3346784706090779</v>
      </c>
      <c r="F12" s="23">
        <v>0.30394648237035071</v>
      </c>
      <c r="G12" s="23">
        <v>0.35940034296342055</v>
      </c>
      <c r="H12" s="23">
        <v>-1.2304409509917447E-2</v>
      </c>
      <c r="I12" s="23">
        <v>0.30592118718934674</v>
      </c>
      <c r="J12" s="23">
        <v>5.9202019577849103E-3</v>
      </c>
      <c r="K12" s="24">
        <v>0.29446914573876587</v>
      </c>
      <c r="L12" s="23">
        <v>7.7290050450890026E-3</v>
      </c>
      <c r="M12" s="23">
        <v>1.1431824442249496E-2</v>
      </c>
      <c r="N12" s="23">
        <v>-3.8417694065775387E-2</v>
      </c>
      <c r="O12" s="23">
        <v>0</v>
      </c>
      <c r="P12" s="23" t="e">
        <v>#DIV/0!</v>
      </c>
      <c r="Q12" s="23">
        <v>2.0217008331423391E-5</v>
      </c>
      <c r="R12" s="36">
        <v>-1.2689299650654149</v>
      </c>
      <c r="S12" s="42">
        <f>SUM(S8:S11)</f>
        <v>675.19739602000004</v>
      </c>
      <c r="T12" s="42">
        <v>0</v>
      </c>
      <c r="U12" s="77">
        <v>3250.6623726495727</v>
      </c>
      <c r="V12" s="77">
        <v>261.41713418803408</v>
      </c>
      <c r="W12" s="78">
        <v>8.0419651203258113E-2</v>
      </c>
      <c r="X12" s="79">
        <v>0.45238043918915427</v>
      </c>
      <c r="Y12" s="79">
        <v>0.19538869377853788</v>
      </c>
      <c r="Z12" s="79">
        <v>0.28805760454171286</v>
      </c>
      <c r="AA12" s="79">
        <v>-2.0509359605288126E-2</v>
      </c>
      <c r="AB12" s="79">
        <v>0.25956195626913303</v>
      </c>
      <c r="AC12" s="79">
        <v>-7.9460600926800802E-3</v>
      </c>
      <c r="AD12" s="79">
        <v>0.25890306044492534</v>
      </c>
      <c r="AE12" s="79">
        <v>-7.7151235613528851E-3</v>
      </c>
      <c r="AF12" s="79">
        <v>6.5330853427096526E-4</v>
      </c>
      <c r="AG12" s="79">
        <v>-9.1960758429950801E-2</v>
      </c>
      <c r="AH12" s="79">
        <v>0</v>
      </c>
      <c r="AI12" s="79" t="e">
        <v>#DIV/0!</v>
      </c>
      <c r="AJ12" s="79">
        <v>5.5872899367242595E-6</v>
      </c>
      <c r="AK12" s="79">
        <v>-0.88541176470588234</v>
      </c>
      <c r="AL12" s="82">
        <v>220.27572564102564</v>
      </c>
      <c r="AM12" s="83">
        <v>6</v>
      </c>
      <c r="AN12" s="42">
        <f t="shared" si="1"/>
        <v>-380.10016835957367</v>
      </c>
      <c r="AO12" s="42">
        <f t="shared" si="0"/>
        <v>23.092123681966086</v>
      </c>
      <c r="AP12" s="53">
        <f t="shared" si="0"/>
        <v>1.8693079203631044E-2</v>
      </c>
      <c r="AQ12" s="23">
        <f t="shared" si="0"/>
        <v>-0.11770196858007637</v>
      </c>
      <c r="AR12" s="23">
        <f t="shared" si="0"/>
        <v>0.10855778859181284</v>
      </c>
      <c r="AS12" s="23">
        <f t="shared" si="0"/>
        <v>7.1342738421707685E-2</v>
      </c>
      <c r="AT12" s="23">
        <f t="shared" si="0"/>
        <v>8.2049500953706792E-3</v>
      </c>
      <c r="AU12" s="23">
        <f t="shared" si="0"/>
        <v>4.6359230920213712E-2</v>
      </c>
      <c r="AV12" s="23">
        <f t="shared" si="0"/>
        <v>1.3866262050464991E-2</v>
      </c>
      <c r="AW12" s="24">
        <f t="shared" si="0"/>
        <v>3.5566085293840533E-2</v>
      </c>
      <c r="AX12" s="23">
        <f t="shared" si="0"/>
        <v>1.5444128606441888E-2</v>
      </c>
      <c r="AY12" s="23">
        <f t="shared" si="0"/>
        <v>1.077851590797853E-2</v>
      </c>
      <c r="AZ12" s="23">
        <f t="shared" si="0"/>
        <v>5.3543064364175413E-2</v>
      </c>
      <c r="BA12" s="23">
        <f t="shared" si="0"/>
        <v>0</v>
      </c>
      <c r="BB12" s="23" t="e">
        <f t="shared" si="0"/>
        <v>#DIV/0!</v>
      </c>
      <c r="BC12" s="23">
        <f t="shared" si="0"/>
        <v>1.4629718394699131E-5</v>
      </c>
      <c r="BD12" s="36">
        <f t="shared" si="0"/>
        <v>-0.38351820035953255</v>
      </c>
      <c r="BE12" s="42">
        <f t="shared" si="0"/>
        <v>454.9216703789744</v>
      </c>
      <c r="BF12" s="42">
        <f t="shared" si="0"/>
        <v>-6</v>
      </c>
    </row>
    <row r="13" spans="1:58">
      <c r="A13" s="4" t="s">
        <v>10</v>
      </c>
      <c r="B13" s="26">
        <v>7018.7643504700081</v>
      </c>
      <c r="C13" s="26">
        <v>1096.6799447000003</v>
      </c>
      <c r="D13" s="47">
        <v>0.15624971717800465</v>
      </c>
      <c r="E13" s="23">
        <v>0.52863354421943709</v>
      </c>
      <c r="F13" s="23">
        <v>0.29829841987538308</v>
      </c>
      <c r="G13" s="23">
        <v>0.23929312352818882</v>
      </c>
      <c r="H13" s="23">
        <v>-4.9647355862547399E-2</v>
      </c>
      <c r="I13" s="23">
        <v>0.23207333280907302</v>
      </c>
      <c r="J13" s="23">
        <v>4.4984270583935976E-2</v>
      </c>
      <c r="K13" s="24">
        <v>0.21097747452597157</v>
      </c>
      <c r="L13" s="23">
        <v>5.0691047103968837E-2</v>
      </c>
      <c r="M13" s="23">
        <v>2.1029201436306402E-2</v>
      </c>
      <c r="N13" s="23">
        <v>-1.1190672397884169E-2</v>
      </c>
      <c r="O13" s="23">
        <v>0</v>
      </c>
      <c r="P13" s="23" t="e">
        <v>#DIV/0!</v>
      </c>
      <c r="Q13" s="23">
        <v>6.6656846795073088E-5</v>
      </c>
      <c r="R13" s="36">
        <v>-0.29537245695029185</v>
      </c>
      <c r="S13" s="42">
        <f>S12+S7</f>
        <v>874.40659927000002</v>
      </c>
      <c r="T13" s="42">
        <f>T12+T7</f>
        <v>427.81800273709399</v>
      </c>
      <c r="U13" s="77">
        <v>7957.7883184382763</v>
      </c>
      <c r="V13" s="77">
        <v>1171.1644819698199</v>
      </c>
      <c r="W13" s="78">
        <v>0.14717210801601996</v>
      </c>
      <c r="X13" s="79">
        <v>0.54447794193468624</v>
      </c>
      <c r="Y13" s="79">
        <v>0.24945417720608382</v>
      </c>
      <c r="Z13" s="79">
        <v>0.22364824765570307</v>
      </c>
      <c r="AA13" s="79">
        <v>3.2104880277848538E-2</v>
      </c>
      <c r="AB13" s="79">
        <v>0.23187381040961086</v>
      </c>
      <c r="AC13" s="79">
        <v>2.1445983149578383E-2</v>
      </c>
      <c r="AD13" s="79">
        <v>0.2300620646805179</v>
      </c>
      <c r="AE13" s="79">
        <v>2.0940793487326418E-2</v>
      </c>
      <c r="AF13" s="79">
        <v>1.7617610866539986E-3</v>
      </c>
      <c r="AG13" s="79">
        <v>9.5600801403245866E-2</v>
      </c>
      <c r="AH13" s="79">
        <v>0</v>
      </c>
      <c r="AI13" s="79" t="e">
        <v>#DIV/0!</v>
      </c>
      <c r="AJ13" s="79">
        <v>4.9984642438984038E-5</v>
      </c>
      <c r="AK13" s="79">
        <v>-0.26700454346708824</v>
      </c>
      <c r="AL13" s="82">
        <v>305.24745535418998</v>
      </c>
      <c r="AM13" s="83">
        <v>6</v>
      </c>
      <c r="AN13" s="42">
        <f t="shared" si="1"/>
        <v>-939.02396796826815</v>
      </c>
      <c r="AO13" s="42">
        <f t="shared" si="0"/>
        <v>-74.484537269819612</v>
      </c>
      <c r="AP13" s="53">
        <f t="shared" si="0"/>
        <v>9.0776091619846899E-3</v>
      </c>
      <c r="AQ13" s="23">
        <f t="shared" si="0"/>
        <v>-1.5844397715249148E-2</v>
      </c>
      <c r="AR13" s="23">
        <f t="shared" si="0"/>
        <v>4.8844242669299265E-2</v>
      </c>
      <c r="AS13" s="23">
        <f t="shared" si="0"/>
        <v>1.5644875872485753E-2</v>
      </c>
      <c r="AT13" s="23">
        <f t="shared" si="0"/>
        <v>-8.1752236140395937E-2</v>
      </c>
      <c r="AU13" s="23">
        <f t="shared" si="0"/>
        <v>1.9952239946216532E-4</v>
      </c>
      <c r="AV13" s="23">
        <f t="shared" si="0"/>
        <v>2.3538287434357593E-2</v>
      </c>
      <c r="AW13" s="24">
        <f t="shared" si="0"/>
        <v>-1.9084590154546333E-2</v>
      </c>
      <c r="AX13" s="23">
        <f t="shared" si="0"/>
        <v>2.9750253616642418E-2</v>
      </c>
      <c r="AY13" s="23">
        <f t="shared" si="0"/>
        <v>1.9267440349652405E-2</v>
      </c>
      <c r="AZ13" s="23">
        <f t="shared" si="0"/>
        <v>-0.10679147380113004</v>
      </c>
      <c r="BA13" s="23">
        <f t="shared" si="0"/>
        <v>0</v>
      </c>
      <c r="BB13" s="23" t="e">
        <f t="shared" si="0"/>
        <v>#DIV/0!</v>
      </c>
      <c r="BC13" s="23">
        <f t="shared" si="0"/>
        <v>1.667220435608905E-5</v>
      </c>
      <c r="BD13" s="36">
        <f t="shared" si="0"/>
        <v>-2.8367913483203611E-2</v>
      </c>
      <c r="BE13" s="42">
        <f t="shared" si="0"/>
        <v>569.15914391581009</v>
      </c>
      <c r="BF13" s="42">
        <f t="shared" si="0"/>
        <v>421.81800273709399</v>
      </c>
    </row>
    <row r="14" spans="1:58">
      <c r="A14" s="3" t="s">
        <v>11</v>
      </c>
      <c r="B14" s="46">
        <v>3146.7278524999992</v>
      </c>
      <c r="C14" s="46">
        <v>171.92532468000007</v>
      </c>
      <c r="D14" s="21">
        <v>5.4636223003336482E-2</v>
      </c>
      <c r="E14" s="21">
        <v>0.59130785691928522</v>
      </c>
      <c r="F14" s="21">
        <v>0.1289131323486909</v>
      </c>
      <c r="G14" s="21">
        <v>0.11444665799733383</v>
      </c>
      <c r="H14" s="21">
        <v>-1.5172071396897255E-2</v>
      </c>
      <c r="I14" s="21">
        <v>0.2942454850865589</v>
      </c>
      <c r="J14" s="21">
        <v>-6.7476760566877347E-2</v>
      </c>
      <c r="K14" s="22">
        <v>0.26648469380281381</v>
      </c>
      <c r="L14" s="21">
        <v>-4.344858440519897E-2</v>
      </c>
      <c r="M14" s="21">
        <v>2.6983038298829184E-2</v>
      </c>
      <c r="N14" s="21">
        <v>-0.26292051557013929</v>
      </c>
      <c r="O14" s="21">
        <v>0</v>
      </c>
      <c r="P14" s="21" t="e">
        <v>#DIV/0!</v>
      </c>
      <c r="Q14" s="21">
        <v>7.7775298491594008E-4</v>
      </c>
      <c r="R14" s="35">
        <v>-1.5197049904424615</v>
      </c>
      <c r="S14" s="39">
        <v>134.14612489999999</v>
      </c>
      <c r="T14" s="39"/>
      <c r="U14" s="75">
        <v>4222.1450669054739</v>
      </c>
      <c r="V14" s="75">
        <v>301.11116641121464</v>
      </c>
      <c r="W14" s="76">
        <v>7.1317105793313559E-2</v>
      </c>
      <c r="X14" s="76">
        <v>0.54410742687078473</v>
      </c>
      <c r="Y14" s="76">
        <v>0.11452667606997459</v>
      </c>
      <c r="Z14" s="76">
        <v>0.30217379795436444</v>
      </c>
      <c r="AA14" s="76">
        <v>8.8868753903929253E-3</v>
      </c>
      <c r="AB14" s="76">
        <v>0.15371877517485005</v>
      </c>
      <c r="AC14" s="76">
        <v>4.1093938414278469E-2</v>
      </c>
      <c r="AD14" s="76">
        <v>0.14432014647291183</v>
      </c>
      <c r="AE14" s="76">
        <v>4.4609900157564296E-2</v>
      </c>
      <c r="AF14" s="76">
        <v>9.2005353979967269E-3</v>
      </c>
      <c r="AG14" s="76">
        <v>3.2413645185041229E-3</v>
      </c>
      <c r="AH14" s="76">
        <v>0</v>
      </c>
      <c r="AI14" s="76" t="e">
        <v>#DIV/0!</v>
      </c>
      <c r="AJ14" s="76">
        <v>1.9809330394152851E-4</v>
      </c>
      <c r="AK14" s="76">
        <v>-0.76236667627558374</v>
      </c>
      <c r="AL14" s="80">
        <v>62.286165980677495</v>
      </c>
      <c r="AM14" s="81">
        <v>16.23</v>
      </c>
      <c r="AN14" s="39">
        <f t="shared" si="1"/>
        <v>-1075.4172144054746</v>
      </c>
      <c r="AO14" s="39">
        <f t="shared" si="0"/>
        <v>-129.18584173121457</v>
      </c>
      <c r="AP14" s="52">
        <f t="shared" si="0"/>
        <v>-1.6680882789977078E-2</v>
      </c>
      <c r="AQ14" s="21">
        <f t="shared" si="0"/>
        <v>4.7200430048500497E-2</v>
      </c>
      <c r="AR14" s="21">
        <f t="shared" si="0"/>
        <v>1.4386456278716306E-2</v>
      </c>
      <c r="AS14" s="21">
        <f t="shared" si="0"/>
        <v>-0.18772713995703061</v>
      </c>
      <c r="AT14" s="21">
        <f t="shared" si="0"/>
        <v>-2.4058946787290182E-2</v>
      </c>
      <c r="AU14" s="21">
        <f t="shared" si="0"/>
        <v>0.14052670991170885</v>
      </c>
      <c r="AV14" s="21">
        <f t="shared" si="0"/>
        <v>-0.10857069898115582</v>
      </c>
      <c r="AW14" s="22">
        <f t="shared" si="0"/>
        <v>0.12216454732990198</v>
      </c>
      <c r="AX14" s="21">
        <f t="shared" si="0"/>
        <v>-8.8058484562763273E-2</v>
      </c>
      <c r="AY14" s="21">
        <f t="shared" si="0"/>
        <v>1.7782502900832456E-2</v>
      </c>
      <c r="AZ14" s="21">
        <f t="shared" si="0"/>
        <v>-0.26616188008864339</v>
      </c>
      <c r="BA14" s="21">
        <f t="shared" si="0"/>
        <v>0</v>
      </c>
      <c r="BB14" s="21" t="e">
        <f t="shared" si="0"/>
        <v>#DIV/0!</v>
      </c>
      <c r="BC14" s="21">
        <f t="shared" si="0"/>
        <v>5.7965968097441157E-4</v>
      </c>
      <c r="BD14" s="35">
        <f t="shared" si="0"/>
        <v>-0.7573383141668778</v>
      </c>
      <c r="BE14" s="39">
        <f t="shared" si="0"/>
        <v>71.859958919322494</v>
      </c>
      <c r="BF14" s="39">
        <f t="shared" si="0"/>
        <v>-16.23</v>
      </c>
    </row>
    <row r="15" spans="1:58">
      <c r="A15" s="3" t="s">
        <v>12</v>
      </c>
      <c r="B15" s="46">
        <v>3600.0527835699959</v>
      </c>
      <c r="C15" s="46">
        <v>-38.263781379999635</v>
      </c>
      <c r="D15" s="21">
        <v>-1.0628672322425039E-2</v>
      </c>
      <c r="E15" s="21">
        <v>0.44483357199333717</v>
      </c>
      <c r="F15" s="21">
        <v>0.15747381689907153</v>
      </c>
      <c r="G15" s="21">
        <v>0.1278385760940117</v>
      </c>
      <c r="H15" s="21">
        <v>-0.23723107547153399</v>
      </c>
      <c r="I15" s="21">
        <v>0.42732785194230477</v>
      </c>
      <c r="J15" s="21">
        <v>-0.1178276342135976</v>
      </c>
      <c r="K15" s="22">
        <v>0.35343639392701204</v>
      </c>
      <c r="L15" s="21">
        <v>-7.816619506417298E-2</v>
      </c>
      <c r="M15" s="21">
        <v>7.3611011513339264E-2</v>
      </c>
      <c r="N15" s="21">
        <v>-0.30085197043466205</v>
      </c>
      <c r="O15" s="21">
        <v>0</v>
      </c>
      <c r="P15" s="21" t="e">
        <v>#DIV/0!</v>
      </c>
      <c r="Q15" s="21">
        <v>2.804465019534539E-4</v>
      </c>
      <c r="R15" s="35">
        <v>-2.0618330196995167</v>
      </c>
      <c r="S15" s="39">
        <v>570.40218003999996</v>
      </c>
      <c r="T15" s="39"/>
      <c r="U15" s="75">
        <v>5612.8093854700883</v>
      </c>
      <c r="V15" s="75">
        <v>406.52614273504298</v>
      </c>
      <c r="W15" s="76">
        <v>7.2428282312137576E-2</v>
      </c>
      <c r="X15" s="76">
        <v>0.66154837988401971</v>
      </c>
      <c r="Y15" s="76">
        <v>0.17498350980884975</v>
      </c>
      <c r="Z15" s="76">
        <v>0.11779214824668457</v>
      </c>
      <c r="AA15" s="76">
        <v>-0.1309359538540128</v>
      </c>
      <c r="AB15" s="76">
        <v>0.22065947186929544</v>
      </c>
      <c r="AC15" s="76">
        <v>-0.12647790545635298</v>
      </c>
      <c r="AD15" s="76">
        <v>0.20643575035587525</v>
      </c>
      <c r="AE15" s="76">
        <v>-0.13947209902718408</v>
      </c>
      <c r="AF15" s="76">
        <v>1.3971744007634419E-2</v>
      </c>
      <c r="AG15" s="76">
        <v>6.8175965712714129E-2</v>
      </c>
      <c r="AH15" s="76">
        <v>0</v>
      </c>
      <c r="AI15" s="76" t="e">
        <v>#DIV/0!</v>
      </c>
      <c r="AJ15" s="76">
        <v>2.5197750578576935E-4</v>
      </c>
      <c r="AK15" s="76">
        <v>-0.27406234117528322</v>
      </c>
      <c r="AL15" s="80">
        <v>386.91134358974358</v>
      </c>
      <c r="AM15" s="81">
        <v>0</v>
      </c>
      <c r="AN15" s="39">
        <f t="shared" si="1"/>
        <v>-2012.7566019000924</v>
      </c>
      <c r="AO15" s="39">
        <f t="shared" si="0"/>
        <v>-444.7899241150426</v>
      </c>
      <c r="AP15" s="52">
        <f t="shared" si="0"/>
        <v>-8.3056954634562613E-2</v>
      </c>
      <c r="AQ15" s="21">
        <f t="shared" si="0"/>
        <v>-0.21671480789068254</v>
      </c>
      <c r="AR15" s="21">
        <f t="shared" si="0"/>
        <v>-1.7509692909778218E-2</v>
      </c>
      <c r="AS15" s="21">
        <f t="shared" si="0"/>
        <v>1.0046427847327122E-2</v>
      </c>
      <c r="AT15" s="21">
        <f t="shared" si="0"/>
        <v>-0.10629512161752119</v>
      </c>
      <c r="AU15" s="21">
        <f t="shared" si="0"/>
        <v>0.20666838007300933</v>
      </c>
      <c r="AV15" s="21">
        <f t="shared" si="0"/>
        <v>8.6502712427553863E-3</v>
      </c>
      <c r="AW15" s="22">
        <f t="shared" si="0"/>
        <v>0.14700064357113679</v>
      </c>
      <c r="AX15" s="21">
        <f t="shared" si="0"/>
        <v>6.1305903963011096E-2</v>
      </c>
      <c r="AY15" s="21">
        <f t="shared" si="0"/>
        <v>5.9639267505704849E-2</v>
      </c>
      <c r="AZ15" s="21">
        <f t="shared" si="0"/>
        <v>-0.36902793614737617</v>
      </c>
      <c r="BA15" s="21">
        <f t="shared" si="0"/>
        <v>0</v>
      </c>
      <c r="BB15" s="21" t="e">
        <f t="shared" si="0"/>
        <v>#DIV/0!</v>
      </c>
      <c r="BC15" s="21">
        <f t="shared" si="0"/>
        <v>2.8468996167684555E-5</v>
      </c>
      <c r="BD15" s="35">
        <f t="shared" si="0"/>
        <v>-1.7877706785242335</v>
      </c>
      <c r="BE15" s="39">
        <f t="shared" si="0"/>
        <v>183.49083645025638</v>
      </c>
      <c r="BF15" s="39">
        <f t="shared" si="0"/>
        <v>0</v>
      </c>
    </row>
    <row r="16" spans="1:58">
      <c r="A16" s="3" t="s">
        <v>13</v>
      </c>
      <c r="B16" s="46">
        <v>7333.4158173699889</v>
      </c>
      <c r="C16" s="46">
        <v>945.66308243999981</v>
      </c>
      <c r="D16" s="21">
        <v>0.12895260626024976</v>
      </c>
      <c r="E16" s="21">
        <v>0.54584098722709018</v>
      </c>
      <c r="F16" s="21">
        <v>0.19883006340124693</v>
      </c>
      <c r="G16" s="21">
        <v>0.16669531751942471</v>
      </c>
      <c r="H16" s="21">
        <v>2.9862431628161112E-2</v>
      </c>
      <c r="I16" s="21">
        <v>0.28746369527139948</v>
      </c>
      <c r="J16" s="21">
        <v>5.3728804399536693E-2</v>
      </c>
      <c r="K16" s="22">
        <v>0.27658867527579239</v>
      </c>
      <c r="L16" s="21">
        <v>5.8337130835184228E-2</v>
      </c>
      <c r="M16" s="21">
        <v>1.0414468080359061E-2</v>
      </c>
      <c r="N16" s="21">
        <v>1.70553803207949E-2</v>
      </c>
      <c r="O16" s="21">
        <v>0</v>
      </c>
      <c r="P16" s="21" t="e">
        <v>#DIV/0!</v>
      </c>
      <c r="Q16" s="21">
        <v>4.6055191524803726E-4</v>
      </c>
      <c r="R16" s="35">
        <v>-1.8845471424671163</v>
      </c>
      <c r="S16" s="39">
        <v>362.19454794000006</v>
      </c>
      <c r="T16" s="39"/>
      <c r="U16" s="75">
        <v>14299.482191452988</v>
      </c>
      <c r="V16" s="75">
        <v>1539.908943589744</v>
      </c>
      <c r="W16" s="76">
        <v>0.10768983960203611</v>
      </c>
      <c r="X16" s="76">
        <v>0.28013139577337232</v>
      </c>
      <c r="Y16" s="76">
        <v>0.19473146475621073</v>
      </c>
      <c r="Z16" s="76">
        <v>0.21266774220574183</v>
      </c>
      <c r="AA16" s="76">
        <v>4.1017276510213009E-2</v>
      </c>
      <c r="AB16" s="76">
        <v>0.50720086202088599</v>
      </c>
      <c r="AC16" s="76">
        <v>8.7571599967432509E-2</v>
      </c>
      <c r="AD16" s="76">
        <v>0.50162930410741047</v>
      </c>
      <c r="AE16" s="76">
        <v>8.7957014636523972E-2</v>
      </c>
      <c r="AF16" s="76">
        <v>5.5295849633396621E-3</v>
      </c>
      <c r="AG16" s="76">
        <v>6.1494861603887299E-2</v>
      </c>
      <c r="AH16" s="76">
        <v>0</v>
      </c>
      <c r="AI16" s="76" t="e">
        <v>#DIV/0!</v>
      </c>
      <c r="AJ16" s="76">
        <v>4.1972950135928435E-5</v>
      </c>
      <c r="AK16" s="76">
        <v>-1.0832241563945413</v>
      </c>
      <c r="AL16" s="80">
        <v>219.29067264957266</v>
      </c>
      <c r="AM16" s="81">
        <v>5.3897355254023225</v>
      </c>
      <c r="AN16" s="39">
        <f t="shared" si="1"/>
        <v>-6966.0663740829987</v>
      </c>
      <c r="AO16" s="39">
        <f t="shared" si="0"/>
        <v>-594.2458611497442</v>
      </c>
      <c r="AP16" s="52">
        <f t="shared" si="0"/>
        <v>2.1262766658213653E-2</v>
      </c>
      <c r="AQ16" s="21">
        <f t="shared" si="0"/>
        <v>0.26570959145371786</v>
      </c>
      <c r="AR16" s="21">
        <f t="shared" si="0"/>
        <v>4.0985986450362E-3</v>
      </c>
      <c r="AS16" s="21">
        <f t="shared" si="0"/>
        <v>-4.5972424686317126E-2</v>
      </c>
      <c r="AT16" s="21">
        <f t="shared" si="0"/>
        <v>-1.1154844882051897E-2</v>
      </c>
      <c r="AU16" s="21">
        <f t="shared" si="0"/>
        <v>-0.21973716674948651</v>
      </c>
      <c r="AV16" s="21">
        <f t="shared" si="0"/>
        <v>-3.3842795567895816E-2</v>
      </c>
      <c r="AW16" s="22">
        <f t="shared" si="0"/>
        <v>-0.22504062883161807</v>
      </c>
      <c r="AX16" s="21">
        <f t="shared" si="0"/>
        <v>-2.9619883801339744E-2</v>
      </c>
      <c r="AY16" s="21">
        <f t="shared" si="0"/>
        <v>4.884883117019399E-3</v>
      </c>
      <c r="AZ16" s="21">
        <f t="shared" si="0"/>
        <v>-4.44394812830924E-2</v>
      </c>
      <c r="BA16" s="21">
        <f t="shared" si="0"/>
        <v>0</v>
      </c>
      <c r="BB16" s="21" t="e">
        <f t="shared" si="0"/>
        <v>#DIV/0!</v>
      </c>
      <c r="BC16" s="21">
        <f t="shared" si="0"/>
        <v>4.1857896511210885E-4</v>
      </c>
      <c r="BD16" s="35">
        <f t="shared" si="0"/>
        <v>-0.80132298607257502</v>
      </c>
      <c r="BE16" s="39">
        <f t="shared" si="0"/>
        <v>142.90387529042741</v>
      </c>
      <c r="BF16" s="39">
        <f t="shared" si="0"/>
        <v>-5.3897355254023225</v>
      </c>
    </row>
    <row r="17" spans="1:58">
      <c r="A17" s="3" t="s">
        <v>14</v>
      </c>
      <c r="B17" s="46">
        <v>2761.5553999700001</v>
      </c>
      <c r="C17" s="46">
        <v>327.11771968000011</v>
      </c>
      <c r="D17" s="21">
        <v>0.11845415800224531</v>
      </c>
      <c r="E17" s="21">
        <v>0.53844415971019555</v>
      </c>
      <c r="F17" s="21">
        <v>0.16949562475425337</v>
      </c>
      <c r="G17" s="21">
        <v>0.19015763123944257</v>
      </c>
      <c r="H17" s="21">
        <v>3.2743145502235213E-2</v>
      </c>
      <c r="I17" s="21">
        <v>0.27139820910768114</v>
      </c>
      <c r="J17" s="21">
        <v>7.7243950561698277E-2</v>
      </c>
      <c r="K17" s="22">
        <v>0.25330904984600472</v>
      </c>
      <c r="L17" s="21">
        <v>8.2865011852167395E-2</v>
      </c>
      <c r="M17" s="21">
        <v>1.79198108647531E-2</v>
      </c>
      <c r="N17" s="21">
        <v>7.2650236611380122E-3</v>
      </c>
      <c r="O17" s="21">
        <v>0</v>
      </c>
      <c r="P17" s="21" t="e">
        <v>#DIV/0!</v>
      </c>
      <c r="Q17" s="21">
        <v>1.6934839692337169E-4</v>
      </c>
      <c r="R17" s="35">
        <v>-0.92575674577985323</v>
      </c>
      <c r="S17" s="39">
        <v>117.01254781</v>
      </c>
      <c r="T17" s="39"/>
      <c r="U17" s="75">
        <v>3695.0090905982906</v>
      </c>
      <c r="V17" s="75">
        <v>478.03454017094043</v>
      </c>
      <c r="W17" s="76">
        <v>0.12937303493711777</v>
      </c>
      <c r="X17" s="76">
        <v>0.40360007177859603</v>
      </c>
      <c r="Y17" s="76">
        <v>0.20137106662556453</v>
      </c>
      <c r="Z17" s="76">
        <v>0.28848187067458314</v>
      </c>
      <c r="AA17" s="76">
        <v>4.6428370460349914E-2</v>
      </c>
      <c r="AB17" s="76">
        <v>0.30791805754682117</v>
      </c>
      <c r="AC17" s="76">
        <v>0.11730245165999253</v>
      </c>
      <c r="AD17" s="76">
        <v>0.30048255937626461</v>
      </c>
      <c r="AE17" s="76">
        <v>0.11854057445273648</v>
      </c>
      <c r="AF17" s="76">
        <v>7.3136780384026427E-3</v>
      </c>
      <c r="AG17" s="76">
        <v>8.9647846865437184E-2</v>
      </c>
      <c r="AH17" s="76">
        <v>0</v>
      </c>
      <c r="AI17" s="76" t="e">
        <v>#DIV/0!</v>
      </c>
      <c r="AJ17" s="76">
        <v>1.218201321538865E-4</v>
      </c>
      <c r="AK17" s="76">
        <v>-1.2763705549057434</v>
      </c>
      <c r="AL17" s="80">
        <v>68.792565811965815</v>
      </c>
      <c r="AM17" s="81">
        <v>12</v>
      </c>
      <c r="AN17" s="39">
        <f t="shared" si="1"/>
        <v>-933.45369062829059</v>
      </c>
      <c r="AO17" s="39">
        <f t="shared" si="0"/>
        <v>-150.91682049094032</v>
      </c>
      <c r="AP17" s="52">
        <f t="shared" si="0"/>
        <v>-1.0918876934872465E-2</v>
      </c>
      <c r="AQ17" s="21">
        <f t="shared" si="0"/>
        <v>0.13484408793159952</v>
      </c>
      <c r="AR17" s="21">
        <f t="shared" ref="AR17:BF33" si="2">F17-Y17</f>
        <v>-3.1875441871311166E-2</v>
      </c>
      <c r="AS17" s="21">
        <f t="shared" si="2"/>
        <v>-9.832423943514057E-2</v>
      </c>
      <c r="AT17" s="21">
        <f t="shared" si="2"/>
        <v>-1.3685224958114701E-2</v>
      </c>
      <c r="AU17" s="21">
        <f t="shared" si="2"/>
        <v>-3.6519848439140024E-2</v>
      </c>
      <c r="AV17" s="21">
        <f t="shared" si="2"/>
        <v>-4.0058501098294258E-2</v>
      </c>
      <c r="AW17" s="22">
        <f t="shared" si="2"/>
        <v>-4.7173509530259894E-2</v>
      </c>
      <c r="AX17" s="21">
        <f t="shared" si="2"/>
        <v>-3.5675562600569088E-2</v>
      </c>
      <c r="AY17" s="21">
        <f t="shared" si="2"/>
        <v>1.0606132826350458E-2</v>
      </c>
      <c r="AZ17" s="21">
        <f t="shared" si="2"/>
        <v>-8.2382823204299169E-2</v>
      </c>
      <c r="BA17" s="21">
        <f t="shared" si="2"/>
        <v>0</v>
      </c>
      <c r="BB17" s="21" t="e">
        <f t="shared" si="2"/>
        <v>#DIV/0!</v>
      </c>
      <c r="BC17" s="21">
        <f t="shared" si="2"/>
        <v>4.7528264769485182E-5</v>
      </c>
      <c r="BD17" s="35">
        <f t="shared" si="2"/>
        <v>0.35061380912589013</v>
      </c>
      <c r="BE17" s="39">
        <f t="shared" si="2"/>
        <v>48.219981998034186</v>
      </c>
      <c r="BF17" s="39">
        <f t="shared" si="2"/>
        <v>-12</v>
      </c>
    </row>
    <row r="18" spans="1:58">
      <c r="A18" s="3" t="s">
        <v>15</v>
      </c>
      <c r="B18" s="46">
        <v>3006.17041892</v>
      </c>
      <c r="C18" s="46">
        <v>109.30195286999975</v>
      </c>
      <c r="D18" s="21">
        <v>3.63592004571942E-2</v>
      </c>
      <c r="E18" s="21">
        <v>0.44367277329845034</v>
      </c>
      <c r="F18" s="21">
        <v>0.15412484426804363</v>
      </c>
      <c r="G18" s="21">
        <v>0.4169474174907068</v>
      </c>
      <c r="H18" s="21">
        <v>-6.881035863939669E-2</v>
      </c>
      <c r="I18" s="21">
        <v>0.13937980922082263</v>
      </c>
      <c r="J18" s="21">
        <v>-2.390228047189288E-2</v>
      </c>
      <c r="K18" s="22">
        <v>0.1174676982688211</v>
      </c>
      <c r="L18" s="21">
        <v>7.1993579950547877E-3</v>
      </c>
      <c r="M18" s="21">
        <v>1.8973978943779207E-2</v>
      </c>
      <c r="N18" s="21">
        <v>-0.13555499537250684</v>
      </c>
      <c r="O18" s="21">
        <v>0</v>
      </c>
      <c r="P18" s="21" t="e">
        <v>#DIV/0!</v>
      </c>
      <c r="Q18" s="21">
        <v>2.9381320082223356E-3</v>
      </c>
      <c r="R18" s="35">
        <v>-0.54632319868312895</v>
      </c>
      <c r="S18" s="39">
        <v>86.243568930000009</v>
      </c>
      <c r="T18" s="39">
        <v>52.290315839484983</v>
      </c>
      <c r="U18" s="75">
        <v>4059.0390433124594</v>
      </c>
      <c r="V18" s="75">
        <v>352.9835173004933</v>
      </c>
      <c r="W18" s="76">
        <v>8.6962336044058869E-2</v>
      </c>
      <c r="X18" s="76">
        <v>0.57973430137129911</v>
      </c>
      <c r="Y18" s="76">
        <v>0.13577960216297133</v>
      </c>
      <c r="Z18" s="76">
        <v>0.23499868708184435</v>
      </c>
      <c r="AA18" s="76">
        <v>1.6446153173242772E-3</v>
      </c>
      <c r="AB18" s="76">
        <v>0.1852670115468566</v>
      </c>
      <c r="AC18" s="76">
        <v>4.2423962785851782E-2</v>
      </c>
      <c r="AD18" s="76">
        <v>0.15489630312335831</v>
      </c>
      <c r="AE18" s="76">
        <v>4.9132719798162049E-2</v>
      </c>
      <c r="AF18" s="76">
        <v>2.9621516561102439E-2</v>
      </c>
      <c r="AG18" s="76">
        <v>1.5578201821984015E-2</v>
      </c>
      <c r="AH18" s="76">
        <v>0</v>
      </c>
      <c r="AI18" s="76" t="e">
        <v>#DIV/0!</v>
      </c>
      <c r="AJ18" s="76">
        <v>7.4919186239585218E-4</v>
      </c>
      <c r="AK18" s="76">
        <v>-0.28319290389103885</v>
      </c>
      <c r="AL18" s="80">
        <v>4.2887573032921678</v>
      </c>
      <c r="AM18" s="81">
        <v>27.443735432153055</v>
      </c>
      <c r="AN18" s="39">
        <f t="shared" si="1"/>
        <v>-1052.8686243924594</v>
      </c>
      <c r="AO18" s="39">
        <f t="shared" si="1"/>
        <v>-243.68156443049355</v>
      </c>
      <c r="AP18" s="52">
        <f t="shared" si="1"/>
        <v>-5.0603135586864668E-2</v>
      </c>
      <c r="AQ18" s="21">
        <f t="shared" si="1"/>
        <v>-0.13606152807284877</v>
      </c>
      <c r="AR18" s="21">
        <f t="shared" si="2"/>
        <v>1.8345242105072296E-2</v>
      </c>
      <c r="AS18" s="21">
        <f t="shared" si="2"/>
        <v>0.18194873040886245</v>
      </c>
      <c r="AT18" s="21">
        <f t="shared" si="2"/>
        <v>-7.045497395672097E-2</v>
      </c>
      <c r="AU18" s="21">
        <f t="shared" si="2"/>
        <v>-4.5887202326033966E-2</v>
      </c>
      <c r="AV18" s="21">
        <f t="shared" si="2"/>
        <v>-6.6326243257744666E-2</v>
      </c>
      <c r="AW18" s="22">
        <f t="shared" si="2"/>
        <v>-3.7428604854537209E-2</v>
      </c>
      <c r="AX18" s="21">
        <f t="shared" si="2"/>
        <v>-4.1933361803107264E-2</v>
      </c>
      <c r="AY18" s="21">
        <f t="shared" si="2"/>
        <v>-1.0647537617323233E-2</v>
      </c>
      <c r="AZ18" s="21">
        <f t="shared" si="2"/>
        <v>-0.15113319719449086</v>
      </c>
      <c r="BA18" s="21">
        <f t="shared" si="2"/>
        <v>0</v>
      </c>
      <c r="BB18" s="21" t="e">
        <f t="shared" si="2"/>
        <v>#DIV/0!</v>
      </c>
      <c r="BC18" s="21">
        <f t="shared" si="2"/>
        <v>2.1889401458264832E-3</v>
      </c>
      <c r="BD18" s="35">
        <f t="shared" si="2"/>
        <v>-0.2631302947920901</v>
      </c>
      <c r="BE18" s="39">
        <f t="shared" si="2"/>
        <v>81.954811626707837</v>
      </c>
      <c r="BF18" s="39">
        <f t="shared" si="2"/>
        <v>24.846580407331928</v>
      </c>
    </row>
    <row r="19" spans="1:58">
      <c r="A19" s="3" t="s">
        <v>16</v>
      </c>
      <c r="B19" s="46">
        <v>1664.0709527400008</v>
      </c>
      <c r="C19" s="46">
        <v>148.01273766000003</v>
      </c>
      <c r="D19" s="21">
        <v>8.8946169883133558E-2</v>
      </c>
      <c r="E19" s="21">
        <v>0.40301805251496625</v>
      </c>
      <c r="F19" s="21">
        <v>0.1817778292405188</v>
      </c>
      <c r="G19" s="21">
        <v>0.19949133041086164</v>
      </c>
      <c r="H19" s="21">
        <v>-2.3220786853800409E-2</v>
      </c>
      <c r="I19" s="21">
        <v>0.39749061708618955</v>
      </c>
      <c r="J19" s="21">
        <v>5.1117606186125542E-2</v>
      </c>
      <c r="K19" s="22">
        <v>0.39043980506361275</v>
      </c>
      <c r="L19" s="21">
        <v>5.5351904190602659E-2</v>
      </c>
      <c r="M19" s="21">
        <v>5.3314130478582808E-3</v>
      </c>
      <c r="N19" s="21">
        <v>8.6242717737508426E-2</v>
      </c>
      <c r="O19" s="21">
        <v>0</v>
      </c>
      <c r="P19" s="21" t="e">
        <v>#DIV/0!</v>
      </c>
      <c r="Q19" s="21">
        <v>1.7193989747185021E-3</v>
      </c>
      <c r="R19" s="35">
        <v>-1.0193174659198905</v>
      </c>
      <c r="S19" s="39">
        <v>207.58599485000002</v>
      </c>
      <c r="T19" s="39"/>
      <c r="U19" s="75">
        <v>2369.0009069245743</v>
      </c>
      <c r="V19" s="75">
        <v>307.20843815193382</v>
      </c>
      <c r="W19" s="76">
        <v>0.12967848060081597</v>
      </c>
      <c r="X19" s="76">
        <v>0.28699151544006973</v>
      </c>
      <c r="Y19" s="76">
        <v>0.20210199700397188</v>
      </c>
      <c r="Z19" s="76">
        <v>0.26351436989680393</v>
      </c>
      <c r="AA19" s="76">
        <v>0.10089058344915432</v>
      </c>
      <c r="AB19" s="76">
        <v>0.44949411466312628</v>
      </c>
      <c r="AC19" s="76">
        <v>0.10163203151450562</v>
      </c>
      <c r="AD19" s="76">
        <v>0.42683963574719852</v>
      </c>
      <c r="AE19" s="76">
        <v>0.10360302714645304</v>
      </c>
      <c r="AF19" s="76">
        <v>2.2215463199430959E-2</v>
      </c>
      <c r="AG19" s="76">
        <v>8.0242869729543212E-2</v>
      </c>
      <c r="AH19" s="76">
        <v>0</v>
      </c>
      <c r="AI19" s="76" t="e">
        <v>#DIV/0!</v>
      </c>
      <c r="AJ19" s="76">
        <v>4.3901571649684347E-4</v>
      </c>
      <c r="AK19" s="76">
        <v>-0.73234476553687489</v>
      </c>
      <c r="AL19" s="80">
        <v>1.5619528119899095</v>
      </c>
      <c r="AM19" s="81">
        <v>6</v>
      </c>
      <c r="AN19" s="39">
        <f t="shared" si="1"/>
        <v>-704.92995418457349</v>
      </c>
      <c r="AO19" s="39">
        <f t="shared" si="1"/>
        <v>-159.19570049193379</v>
      </c>
      <c r="AP19" s="52">
        <f t="shared" si="1"/>
        <v>-4.0732310717682407E-2</v>
      </c>
      <c r="AQ19" s="21">
        <f t="shared" si="1"/>
        <v>0.11602653707489652</v>
      </c>
      <c r="AR19" s="21">
        <f t="shared" si="2"/>
        <v>-2.0324167763453083E-2</v>
      </c>
      <c r="AS19" s="21">
        <f t="shared" si="2"/>
        <v>-6.402303948594229E-2</v>
      </c>
      <c r="AT19" s="21">
        <f t="shared" si="2"/>
        <v>-0.12411137030295473</v>
      </c>
      <c r="AU19" s="21">
        <f t="shared" si="2"/>
        <v>-5.200349757693673E-2</v>
      </c>
      <c r="AV19" s="21">
        <f t="shared" si="2"/>
        <v>-5.0514425328380075E-2</v>
      </c>
      <c r="AW19" s="22">
        <f t="shared" si="2"/>
        <v>-3.6399830683585765E-2</v>
      </c>
      <c r="AX19" s="21">
        <f t="shared" si="2"/>
        <v>-4.8251122955850385E-2</v>
      </c>
      <c r="AY19" s="21">
        <f t="shared" si="2"/>
        <v>-1.6884050151572679E-2</v>
      </c>
      <c r="AZ19" s="21">
        <f t="shared" si="2"/>
        <v>5.9998480079652139E-3</v>
      </c>
      <c r="BA19" s="21">
        <f t="shared" si="2"/>
        <v>0</v>
      </c>
      <c r="BB19" s="21" t="e">
        <f t="shared" si="2"/>
        <v>#DIV/0!</v>
      </c>
      <c r="BC19" s="21">
        <f t="shared" si="2"/>
        <v>1.2803832582216586E-3</v>
      </c>
      <c r="BD19" s="35">
        <f t="shared" si="2"/>
        <v>-0.28697270038301559</v>
      </c>
      <c r="BE19" s="39">
        <f t="shared" si="2"/>
        <v>206.02404203801012</v>
      </c>
      <c r="BF19" s="39">
        <f t="shared" si="2"/>
        <v>-6</v>
      </c>
    </row>
    <row r="20" spans="1:58">
      <c r="A20" s="4" t="s">
        <v>17</v>
      </c>
      <c r="B20" s="26">
        <v>21511.993225069982</v>
      </c>
      <c r="C20" s="26">
        <v>1663.7570359500003</v>
      </c>
      <c r="D20" s="47">
        <v>7.734090553780322E-2</v>
      </c>
      <c r="E20" s="23">
        <v>0.50931301599711931</v>
      </c>
      <c r="F20" s="23">
        <v>0.17044440505273128</v>
      </c>
      <c r="G20" s="23">
        <v>0.1930698702414724</v>
      </c>
      <c r="H20" s="23">
        <v>-3.7295633030440159E-2</v>
      </c>
      <c r="I20" s="23">
        <v>0.29761711378262529</v>
      </c>
      <c r="J20" s="23">
        <v>-7.6204804616385857E-3</v>
      </c>
      <c r="K20" s="24">
        <v>0.2715535757034766</v>
      </c>
      <c r="L20" s="23">
        <v>1.3507715326942588E-2</v>
      </c>
      <c r="M20" s="23">
        <v>2.5180504596790467E-2</v>
      </c>
      <c r="N20" s="23">
        <v>-0.1981891273679052</v>
      </c>
      <c r="O20" s="23">
        <v>0</v>
      </c>
      <c r="P20" s="23" t="e">
        <v>#DIV/0!</v>
      </c>
      <c r="Q20" s="23">
        <v>8.8303348235822061E-4</v>
      </c>
      <c r="R20" s="36">
        <v>-1.0707992204316761</v>
      </c>
      <c r="S20" s="40">
        <f>SUM(S14:S19)</f>
        <v>1477.5849644700002</v>
      </c>
      <c r="T20" s="40">
        <f>SUM(T14:T19)</f>
        <v>52.290315839484983</v>
      </c>
      <c r="U20" s="77">
        <v>34257.485684663872</v>
      </c>
      <c r="V20" s="77">
        <v>3385.7727483593694</v>
      </c>
      <c r="W20" s="78">
        <v>9.8833077813270054E-2</v>
      </c>
      <c r="X20" s="79">
        <v>0.42444833054344866</v>
      </c>
      <c r="Y20" s="79">
        <v>0.16850187868614586</v>
      </c>
      <c r="Z20" s="79">
        <v>0.22249393636192766</v>
      </c>
      <c r="AA20" s="79">
        <v>2.1456975214819967E-2</v>
      </c>
      <c r="AB20" s="79">
        <v>0.35305773309462374</v>
      </c>
      <c r="AC20" s="79">
        <v>6.438639785995548E-2</v>
      </c>
      <c r="AD20" s="79">
        <v>0.34127617930550297</v>
      </c>
      <c r="AE20" s="79">
        <v>6.5327786838921709E-2</v>
      </c>
      <c r="AF20" s="79">
        <v>1.1566067280769735E-2</v>
      </c>
      <c r="AG20" s="79">
        <v>4.7582858992362524E-2</v>
      </c>
      <c r="AH20" s="79">
        <v>0</v>
      </c>
      <c r="AI20" s="79" t="e">
        <v>#DIV/0!</v>
      </c>
      <c r="AJ20" s="79">
        <v>2.1548650835107906E-4</v>
      </c>
      <c r="AK20" s="79">
        <v>-0.52461926126704128</v>
      </c>
      <c r="AL20" s="82">
        <v>743.13145814724169</v>
      </c>
      <c r="AM20" s="83">
        <v>67.063470957555381</v>
      </c>
      <c r="AN20" s="42">
        <f t="shared" si="1"/>
        <v>-12745.49245959389</v>
      </c>
      <c r="AO20" s="42">
        <f t="shared" si="1"/>
        <v>-1722.0157124093691</v>
      </c>
      <c r="AP20" s="53">
        <f t="shared" si="1"/>
        <v>-2.1492172275466834E-2</v>
      </c>
      <c r="AQ20" s="23">
        <f t="shared" si="1"/>
        <v>8.4864685453670652E-2</v>
      </c>
      <c r="AR20" s="23">
        <f t="shared" si="2"/>
        <v>1.9425263665854287E-3</v>
      </c>
      <c r="AS20" s="23">
        <f t="shared" si="2"/>
        <v>-2.9424066120455256E-2</v>
      </c>
      <c r="AT20" s="23">
        <f t="shared" si="2"/>
        <v>-5.8752608245260129E-2</v>
      </c>
      <c r="AU20" s="23">
        <f t="shared" si="2"/>
        <v>-5.5440619311998451E-2</v>
      </c>
      <c r="AV20" s="23">
        <f t="shared" si="2"/>
        <v>-7.2006878321594067E-2</v>
      </c>
      <c r="AW20" s="24">
        <f t="shared" si="2"/>
        <v>-6.9722603602026367E-2</v>
      </c>
      <c r="AX20" s="23">
        <f t="shared" si="2"/>
        <v>-5.1820071511979121E-2</v>
      </c>
      <c r="AY20" s="23">
        <f t="shared" si="2"/>
        <v>1.3614437316020732E-2</v>
      </c>
      <c r="AZ20" s="23">
        <f t="shared" si="2"/>
        <v>-0.24577198636026773</v>
      </c>
      <c r="BA20" s="23">
        <f t="shared" si="2"/>
        <v>0</v>
      </c>
      <c r="BB20" s="23" t="e">
        <f t="shared" si="2"/>
        <v>#DIV/0!</v>
      </c>
      <c r="BC20" s="23">
        <f t="shared" si="2"/>
        <v>6.6754697400714152E-4</v>
      </c>
      <c r="BD20" s="36">
        <f t="shared" si="2"/>
        <v>-0.5461799591646348</v>
      </c>
      <c r="BE20" s="42">
        <f t="shared" si="2"/>
        <v>734.45350632275847</v>
      </c>
      <c r="BF20" s="42">
        <f t="shared" si="2"/>
        <v>-14.773155118070399</v>
      </c>
    </row>
    <row r="21" spans="1:58">
      <c r="A21" s="3" t="s">
        <v>18</v>
      </c>
      <c r="B21" s="46"/>
      <c r="C21" s="46"/>
      <c r="D21" s="27"/>
      <c r="E21" s="21" t="e">
        <v>#DIV/0!</v>
      </c>
      <c r="F21" s="21" t="e">
        <v>#DIV/0!</v>
      </c>
      <c r="G21" s="21" t="e">
        <v>#DIV/0!</v>
      </c>
      <c r="H21" s="21" t="e">
        <v>#DIV/0!</v>
      </c>
      <c r="I21" s="21" t="e">
        <v>#DIV/0!</v>
      </c>
      <c r="J21" s="21" t="e">
        <v>#DIV/0!</v>
      </c>
      <c r="K21" s="22" t="e">
        <v>#DIV/0!</v>
      </c>
      <c r="L21" s="21" t="e">
        <v>#DIV/0!</v>
      </c>
      <c r="M21" s="21" t="e">
        <v>#DIV/0!</v>
      </c>
      <c r="N21" s="21" t="e">
        <v>#DIV/0!</v>
      </c>
      <c r="O21" s="21" t="e">
        <v>#DIV/0!</v>
      </c>
      <c r="P21" s="21" t="e">
        <v>#DIV/0!</v>
      </c>
      <c r="Q21" s="21" t="e">
        <v>#DIV/0!</v>
      </c>
      <c r="R21" s="35" t="e">
        <v>#DIV/0!</v>
      </c>
      <c r="S21" s="39"/>
      <c r="T21" s="39"/>
      <c r="U21" s="75"/>
      <c r="V21" s="75"/>
      <c r="W21" s="27"/>
      <c r="X21" s="76" t="e">
        <v>#DIV/0!</v>
      </c>
      <c r="Y21" s="76" t="e">
        <v>#DIV/0!</v>
      </c>
      <c r="Z21" s="76" t="e">
        <v>#DIV/0!</v>
      </c>
      <c r="AA21" s="76" t="e">
        <v>#DIV/0!</v>
      </c>
      <c r="AB21" s="76" t="e">
        <v>#DIV/0!</v>
      </c>
      <c r="AC21" s="76" t="e">
        <v>#DIV/0!</v>
      </c>
      <c r="AD21" s="76" t="e">
        <v>#DIV/0!</v>
      </c>
      <c r="AE21" s="76" t="e">
        <v>#DIV/0!</v>
      </c>
      <c r="AF21" s="76" t="e">
        <v>#DIV/0!</v>
      </c>
      <c r="AG21" s="76" t="e">
        <v>#DIV/0!</v>
      </c>
      <c r="AH21" s="76" t="e">
        <v>#DIV/0!</v>
      </c>
      <c r="AI21" s="76" t="e">
        <v>#DIV/0!</v>
      </c>
      <c r="AJ21" s="76" t="e">
        <v>#DIV/0!</v>
      </c>
      <c r="AK21" s="76" t="e">
        <v>#DIV/0!</v>
      </c>
      <c r="AL21" s="80">
        <v>0</v>
      </c>
      <c r="AM21" s="81">
        <v>0</v>
      </c>
      <c r="AN21" s="39">
        <f t="shared" si="1"/>
        <v>0</v>
      </c>
      <c r="AO21" s="39">
        <f t="shared" si="1"/>
        <v>0</v>
      </c>
      <c r="AP21" s="52">
        <f t="shared" si="1"/>
        <v>0</v>
      </c>
      <c r="AQ21" s="21" t="e">
        <f t="shared" si="1"/>
        <v>#DIV/0!</v>
      </c>
      <c r="AR21" s="21" t="e">
        <f t="shared" si="2"/>
        <v>#DIV/0!</v>
      </c>
      <c r="AS21" s="21" t="e">
        <f t="shared" si="2"/>
        <v>#DIV/0!</v>
      </c>
      <c r="AT21" s="21" t="e">
        <f t="shared" si="2"/>
        <v>#DIV/0!</v>
      </c>
      <c r="AU21" s="21" t="e">
        <f t="shared" si="2"/>
        <v>#DIV/0!</v>
      </c>
      <c r="AV21" s="21" t="e">
        <f t="shared" si="2"/>
        <v>#DIV/0!</v>
      </c>
      <c r="AW21" s="22" t="e">
        <f t="shared" si="2"/>
        <v>#DIV/0!</v>
      </c>
      <c r="AX21" s="21" t="e">
        <f t="shared" si="2"/>
        <v>#DIV/0!</v>
      </c>
      <c r="AY21" s="21" t="e">
        <f t="shared" si="2"/>
        <v>#DIV/0!</v>
      </c>
      <c r="AZ21" s="21" t="e">
        <f t="shared" si="2"/>
        <v>#DIV/0!</v>
      </c>
      <c r="BA21" s="21" t="e">
        <f t="shared" si="2"/>
        <v>#DIV/0!</v>
      </c>
      <c r="BB21" s="21" t="e">
        <f t="shared" si="2"/>
        <v>#DIV/0!</v>
      </c>
      <c r="BC21" s="21" t="e">
        <f t="shared" si="2"/>
        <v>#DIV/0!</v>
      </c>
      <c r="BD21" s="35" t="e">
        <f t="shared" si="2"/>
        <v>#DIV/0!</v>
      </c>
      <c r="BE21" s="39">
        <f t="shared" si="2"/>
        <v>0</v>
      </c>
      <c r="BF21" s="39">
        <f t="shared" si="2"/>
        <v>0</v>
      </c>
    </row>
    <row r="22" spans="1:58">
      <c r="A22" s="3" t="s">
        <v>19</v>
      </c>
      <c r="B22" s="46">
        <v>7627.4195688800055</v>
      </c>
      <c r="C22" s="46">
        <v>691.23328498999842</v>
      </c>
      <c r="D22" s="21">
        <v>9.0624788468467291E-2</v>
      </c>
      <c r="E22" s="21">
        <v>0.60293857273348983</v>
      </c>
      <c r="F22" s="21">
        <v>0.18568052764077064</v>
      </c>
      <c r="G22" s="21">
        <v>0.19575847288714662</v>
      </c>
      <c r="H22" s="21">
        <v>-8.3739963674457976E-2</v>
      </c>
      <c r="I22" s="21">
        <v>0.20130295437936288</v>
      </c>
      <c r="J22" s="21">
        <v>-2.4522026804536141E-2</v>
      </c>
      <c r="K22" s="22">
        <v>0.19254867887019422</v>
      </c>
      <c r="L22" s="21">
        <v>-8.3779835629317085E-3</v>
      </c>
      <c r="M22" s="21">
        <v>8.388021894198034E-3</v>
      </c>
      <c r="N22" s="21">
        <v>-0.32685659293548319</v>
      </c>
      <c r="O22" s="21">
        <v>0</v>
      </c>
      <c r="P22" s="21" t="e">
        <v>#DIV/0!</v>
      </c>
      <c r="Q22" s="21">
        <v>3.6625361497062643E-4</v>
      </c>
      <c r="R22" s="35">
        <v>-1.5877154379081806</v>
      </c>
      <c r="S22" s="39">
        <v>606.33444075</v>
      </c>
      <c r="T22" s="39"/>
      <c r="U22" s="75">
        <v>8184.103450634967</v>
      </c>
      <c r="V22" s="75">
        <v>941.86474280583184</v>
      </c>
      <c r="W22" s="76">
        <v>0.11508465752992857</v>
      </c>
      <c r="X22" s="76">
        <v>0.58360227254786678</v>
      </c>
      <c r="Y22" s="76">
        <v>0.20084256249974816</v>
      </c>
      <c r="Z22" s="76">
        <v>0.2934552253446514</v>
      </c>
      <c r="AA22" s="76">
        <v>-1.6811669639012806E-2</v>
      </c>
      <c r="AB22" s="76">
        <v>0.12294250210748207</v>
      </c>
      <c r="AC22" s="76">
        <v>4.140101453517829E-2</v>
      </c>
      <c r="AD22" s="76">
        <v>9.769603181545361E-2</v>
      </c>
      <c r="AE22" s="76">
        <v>8.9684524788571182E-2</v>
      </c>
      <c r="AF22" s="76">
        <v>2.4812484535855113E-2</v>
      </c>
      <c r="AG22" s="76">
        <v>-0.13511110215699396</v>
      </c>
      <c r="AH22" s="76">
        <v>0</v>
      </c>
      <c r="AI22" s="76" t="e">
        <v>#DIV/0!</v>
      </c>
      <c r="AJ22" s="76">
        <v>4.3398575617335647E-4</v>
      </c>
      <c r="AK22" s="76">
        <v>-0.73605120195392593</v>
      </c>
      <c r="AL22" s="80">
        <v>176.46222431265235</v>
      </c>
      <c r="AM22" s="81">
        <v>45.990883716771634</v>
      </c>
      <c r="AN22" s="39">
        <f t="shared" si="1"/>
        <v>-556.68388175496148</v>
      </c>
      <c r="AO22" s="39">
        <f t="shared" si="1"/>
        <v>-250.63145781583341</v>
      </c>
      <c r="AP22" s="52">
        <f t="shared" si="1"/>
        <v>-2.4459869061461276E-2</v>
      </c>
      <c r="AQ22" s="21">
        <f t="shared" si="1"/>
        <v>1.9336300185623045E-2</v>
      </c>
      <c r="AR22" s="21">
        <f t="shared" si="2"/>
        <v>-1.5162034858977519E-2</v>
      </c>
      <c r="AS22" s="21">
        <f t="shared" si="2"/>
        <v>-9.7696752457504782E-2</v>
      </c>
      <c r="AT22" s="21">
        <f t="shared" si="2"/>
        <v>-6.6928294035445174E-2</v>
      </c>
      <c r="AU22" s="21">
        <f t="shared" si="2"/>
        <v>7.8360452271880807E-2</v>
      </c>
      <c r="AV22" s="21">
        <f t="shared" si="2"/>
        <v>-6.5923041339714439E-2</v>
      </c>
      <c r="AW22" s="22">
        <f t="shared" si="2"/>
        <v>9.4852647054740613E-2</v>
      </c>
      <c r="AX22" s="21">
        <f t="shared" si="2"/>
        <v>-9.8062508351502889E-2</v>
      </c>
      <c r="AY22" s="21">
        <f t="shared" si="2"/>
        <v>-1.6424462641657079E-2</v>
      </c>
      <c r="AZ22" s="21">
        <f t="shared" si="2"/>
        <v>-0.19174549077848924</v>
      </c>
      <c r="BA22" s="21">
        <f t="shared" si="2"/>
        <v>0</v>
      </c>
      <c r="BB22" s="21" t="e">
        <f t="shared" si="2"/>
        <v>#DIV/0!</v>
      </c>
      <c r="BC22" s="21">
        <f t="shared" si="2"/>
        <v>-6.7732141202730045E-5</v>
      </c>
      <c r="BD22" s="35">
        <f t="shared" si="2"/>
        <v>-0.85166423595425467</v>
      </c>
      <c r="BE22" s="39">
        <f t="shared" si="2"/>
        <v>429.87221643734767</v>
      </c>
      <c r="BF22" s="39">
        <f t="shared" si="2"/>
        <v>-45.990883716771634</v>
      </c>
    </row>
    <row r="23" spans="1:58">
      <c r="A23" s="4" t="s">
        <v>20</v>
      </c>
      <c r="B23" s="26">
        <v>7627.4195688800055</v>
      </c>
      <c r="C23" s="26">
        <v>691.23328498999842</v>
      </c>
      <c r="D23" s="47">
        <v>9.0624788468467291E-2</v>
      </c>
      <c r="E23" s="23">
        <v>0.60293857273348983</v>
      </c>
      <c r="F23" s="23">
        <v>0.18568052764077064</v>
      </c>
      <c r="G23" s="23">
        <v>0.19575847288714662</v>
      </c>
      <c r="H23" s="23">
        <v>-8.3739963674457976E-2</v>
      </c>
      <c r="I23" s="23">
        <v>0.20130295437936288</v>
      </c>
      <c r="J23" s="23">
        <v>-2.4522026804536141E-2</v>
      </c>
      <c r="K23" s="24">
        <v>0.19254867887019422</v>
      </c>
      <c r="L23" s="23">
        <v>-8.3779835629317085E-3</v>
      </c>
      <c r="M23" s="23">
        <v>8.388021894198034E-3</v>
      </c>
      <c r="N23" s="23">
        <v>-0.32685659293548319</v>
      </c>
      <c r="O23" s="23">
        <v>0</v>
      </c>
      <c r="P23" s="23" t="e">
        <v>#DIV/0!</v>
      </c>
      <c r="Q23" s="23">
        <v>3.6625361497062643E-4</v>
      </c>
      <c r="R23" s="36">
        <v>-1.5877154379081806</v>
      </c>
      <c r="S23" s="40">
        <f>SUM(S22)</f>
        <v>606.33444075</v>
      </c>
      <c r="T23" s="40">
        <v>0</v>
      </c>
      <c r="U23" s="77">
        <v>8184.103450634967</v>
      </c>
      <c r="V23" s="77">
        <v>941.86474280583184</v>
      </c>
      <c r="W23" s="78">
        <v>0.11508465752992857</v>
      </c>
      <c r="X23" s="79">
        <v>0.58360227254786678</v>
      </c>
      <c r="Y23" s="79">
        <v>0.20084256249974816</v>
      </c>
      <c r="Z23" s="79">
        <v>0.2934552253446514</v>
      </c>
      <c r="AA23" s="79">
        <v>-1.6811669639012806E-2</v>
      </c>
      <c r="AB23" s="79">
        <v>0.12294250210748207</v>
      </c>
      <c r="AC23" s="79">
        <v>4.140101453517829E-2</v>
      </c>
      <c r="AD23" s="79">
        <v>9.769603181545361E-2</v>
      </c>
      <c r="AE23" s="79">
        <v>8.9684524788571182E-2</v>
      </c>
      <c r="AF23" s="79">
        <v>2.4812484535855113E-2</v>
      </c>
      <c r="AG23" s="79">
        <v>-0.13511110215699396</v>
      </c>
      <c r="AH23" s="79">
        <v>0</v>
      </c>
      <c r="AI23" s="79" t="e">
        <v>#DIV/0!</v>
      </c>
      <c r="AJ23" s="79">
        <v>4.3398575617335647E-4</v>
      </c>
      <c r="AK23" s="79">
        <v>-0.73605120195392593</v>
      </c>
      <c r="AL23" s="82">
        <v>176.46222431265235</v>
      </c>
      <c r="AM23" s="83">
        <v>45.990883716771634</v>
      </c>
      <c r="AN23" s="42">
        <f t="shared" si="1"/>
        <v>-556.68388175496148</v>
      </c>
      <c r="AO23" s="42">
        <f t="shared" si="1"/>
        <v>-250.63145781583341</v>
      </c>
      <c r="AP23" s="53">
        <f t="shared" si="1"/>
        <v>-2.4459869061461276E-2</v>
      </c>
      <c r="AQ23" s="23">
        <f t="shared" si="1"/>
        <v>1.9336300185623045E-2</v>
      </c>
      <c r="AR23" s="23">
        <f t="shared" si="2"/>
        <v>-1.5162034858977519E-2</v>
      </c>
      <c r="AS23" s="23">
        <f t="shared" si="2"/>
        <v>-9.7696752457504782E-2</v>
      </c>
      <c r="AT23" s="23">
        <f t="shared" si="2"/>
        <v>-6.6928294035445174E-2</v>
      </c>
      <c r="AU23" s="23">
        <f t="shared" si="2"/>
        <v>7.8360452271880807E-2</v>
      </c>
      <c r="AV23" s="23">
        <f t="shared" si="2"/>
        <v>-6.5923041339714439E-2</v>
      </c>
      <c r="AW23" s="24">
        <f t="shared" si="2"/>
        <v>9.4852647054740613E-2</v>
      </c>
      <c r="AX23" s="23">
        <f t="shared" si="2"/>
        <v>-9.8062508351502889E-2</v>
      </c>
      <c r="AY23" s="23">
        <f t="shared" si="2"/>
        <v>-1.6424462641657079E-2</v>
      </c>
      <c r="AZ23" s="23">
        <f t="shared" si="2"/>
        <v>-0.19174549077848924</v>
      </c>
      <c r="BA23" s="23">
        <f t="shared" si="2"/>
        <v>0</v>
      </c>
      <c r="BB23" s="23" t="e">
        <f t="shared" si="2"/>
        <v>#DIV/0!</v>
      </c>
      <c r="BC23" s="23">
        <f t="shared" si="2"/>
        <v>-6.7732141202730045E-5</v>
      </c>
      <c r="BD23" s="36">
        <f t="shared" si="2"/>
        <v>-0.85166423595425467</v>
      </c>
      <c r="BE23" s="42">
        <f t="shared" si="2"/>
        <v>429.87221643734767</v>
      </c>
      <c r="BF23" s="42">
        <f t="shared" si="2"/>
        <v>-45.990883716771634</v>
      </c>
    </row>
    <row r="24" spans="1:58">
      <c r="A24" s="4" t="s">
        <v>98</v>
      </c>
      <c r="B24" s="26">
        <v>29139.412793949989</v>
      </c>
      <c r="C24" s="26">
        <v>2354.9903209399986</v>
      </c>
      <c r="D24" s="47">
        <v>8.0818043163482983E-2</v>
      </c>
      <c r="E24" s="23">
        <v>0.53382007825839262</v>
      </c>
      <c r="F24" s="23">
        <v>0.17494893483995763</v>
      </c>
      <c r="G24" s="23">
        <v>0.19377362843239984</v>
      </c>
      <c r="H24" s="23">
        <v>-4.9577247093052078E-2</v>
      </c>
      <c r="I24" s="23">
        <v>0.27240629332487065</v>
      </c>
      <c r="J24" s="23">
        <v>-1.0889791896669762E-2</v>
      </c>
      <c r="K24" s="24">
        <v>0.25087356061859339</v>
      </c>
      <c r="L24" s="23">
        <v>9.11085256728595E-3</v>
      </c>
      <c r="M24" s="23">
        <v>2.0784969515780682E-2</v>
      </c>
      <c r="N24" s="23">
        <v>-0.2117808890471426</v>
      </c>
      <c r="O24" s="23">
        <v>0</v>
      </c>
      <c r="P24" s="23" t="e">
        <v>#DIV/0!</v>
      </c>
      <c r="Q24" s="23">
        <v>7.4776319049654869E-4</v>
      </c>
      <c r="R24" s="36">
        <v>-1.1370719465914068</v>
      </c>
      <c r="S24" s="40">
        <f>S23+S20</f>
        <v>2083.91940522</v>
      </c>
      <c r="T24" s="40">
        <f>T23+T20</f>
        <v>52.290315839484983</v>
      </c>
      <c r="U24" s="77">
        <v>42441.58913529884</v>
      </c>
      <c r="V24" s="77">
        <v>4327.637491165201</v>
      </c>
      <c r="W24" s="78">
        <v>0.10196690508852524</v>
      </c>
      <c r="X24" s="79">
        <v>0.45513832949207883</v>
      </c>
      <c r="Y24" s="79">
        <v>0.17649842091881138</v>
      </c>
      <c r="Z24" s="79">
        <v>0.23617755523335202</v>
      </c>
      <c r="AA24" s="79">
        <v>1.228789480193616E-2</v>
      </c>
      <c r="AB24" s="79">
        <v>0.30868411527456918</v>
      </c>
      <c r="AC24" s="79">
        <v>6.2621095952185166E-2</v>
      </c>
      <c r="AD24" s="79">
        <v>0.29430609250633788</v>
      </c>
      <c r="AE24" s="79">
        <v>6.6886895085645715E-2</v>
      </c>
      <c r="AF24" s="79">
        <v>1.4120402577223792E-2</v>
      </c>
      <c r="AG24" s="79">
        <v>-1.4322299599040657E-2</v>
      </c>
      <c r="AH24" s="79">
        <v>0</v>
      </c>
      <c r="AI24" s="79" t="e">
        <v>#DIV/0!</v>
      </c>
      <c r="AJ24" s="79">
        <v>2.5762019100756032E-4</v>
      </c>
      <c r="AK24" s="79">
        <v>-0.59330169054581483</v>
      </c>
      <c r="AL24" s="82">
        <v>919.59368245989401</v>
      </c>
      <c r="AM24" s="83">
        <v>113.05435467432702</v>
      </c>
      <c r="AN24" s="42">
        <f t="shared" si="1"/>
        <v>-13302.176341348852</v>
      </c>
      <c r="AO24" s="42">
        <f t="shared" si="1"/>
        <v>-1972.6471702252024</v>
      </c>
      <c r="AP24" s="53">
        <f t="shared" si="1"/>
        <v>-2.1148861925042256E-2</v>
      </c>
      <c r="AQ24" s="23">
        <f t="shared" si="1"/>
        <v>7.8681748766313786E-2</v>
      </c>
      <c r="AR24" s="23">
        <f t="shared" si="2"/>
        <v>-1.5494860788537457E-3</v>
      </c>
      <c r="AS24" s="23">
        <f t="shared" si="2"/>
        <v>-4.2403926800952174E-2</v>
      </c>
      <c r="AT24" s="23">
        <f t="shared" si="2"/>
        <v>-6.1865141894988235E-2</v>
      </c>
      <c r="AU24" s="23">
        <f t="shared" si="2"/>
        <v>-3.627782194969853E-2</v>
      </c>
      <c r="AV24" s="23">
        <f t="shared" si="2"/>
        <v>-7.3510887848854928E-2</v>
      </c>
      <c r="AW24" s="24">
        <f t="shared" si="2"/>
        <v>-4.3432531887744485E-2</v>
      </c>
      <c r="AX24" s="23">
        <f t="shared" si="2"/>
        <v>-5.7776042518359765E-2</v>
      </c>
      <c r="AY24" s="23">
        <f t="shared" si="2"/>
        <v>6.6645669385568904E-3</v>
      </c>
      <c r="AZ24" s="23">
        <f t="shared" si="2"/>
        <v>-0.19745858944810193</v>
      </c>
      <c r="BA24" s="23">
        <f t="shared" si="2"/>
        <v>0</v>
      </c>
      <c r="BB24" s="23" t="e">
        <f t="shared" si="2"/>
        <v>#DIV/0!</v>
      </c>
      <c r="BC24" s="23">
        <f t="shared" si="2"/>
        <v>4.9014299948898837E-4</v>
      </c>
      <c r="BD24" s="36">
        <f t="shared" si="2"/>
        <v>-0.54377025604559193</v>
      </c>
      <c r="BE24" s="42">
        <f t="shared" si="2"/>
        <v>1164.3257227601061</v>
      </c>
      <c r="BF24" s="42">
        <f t="shared" si="2"/>
        <v>-60.764038834842033</v>
      </c>
    </row>
    <row r="25" spans="1:58">
      <c r="A25" s="3" t="s">
        <v>21</v>
      </c>
      <c r="B25" s="46">
        <v>1342.0954884200003</v>
      </c>
      <c r="C25" s="46">
        <v>284.33181572999962</v>
      </c>
      <c r="D25" s="21">
        <v>0.21185662136807645</v>
      </c>
      <c r="E25" s="21">
        <v>0.70517260074703847</v>
      </c>
      <c r="F25" s="21">
        <v>0.27795485715468243</v>
      </c>
      <c r="G25" s="21">
        <v>0.15706535403673802</v>
      </c>
      <c r="H25" s="21">
        <v>4.9942191676210709E-2</v>
      </c>
      <c r="I25" s="21">
        <v>0.13776204521622218</v>
      </c>
      <c r="J25" s="21">
        <v>5.8116760886327314E-2</v>
      </c>
      <c r="K25" s="22">
        <v>0.1078108742028073</v>
      </c>
      <c r="L25" s="21">
        <v>7.5136794329127038E-2</v>
      </c>
      <c r="M25" s="21">
        <v>2.9638613923685123E-2</v>
      </c>
      <c r="N25" s="21">
        <v>1.7896864196106477E-2</v>
      </c>
      <c r="O25" s="21">
        <v>0</v>
      </c>
      <c r="P25" s="21" t="e">
        <v>#DIV/0!</v>
      </c>
      <c r="Q25" s="21">
        <v>3.1255708972976288E-4</v>
      </c>
      <c r="R25" s="35">
        <v>-1.9987321012947752</v>
      </c>
      <c r="S25" s="39">
        <v>1.5882310799999999</v>
      </c>
      <c r="T25" s="39"/>
      <c r="U25" s="75">
        <v>2333.6963705758667</v>
      </c>
      <c r="V25" s="75">
        <v>250.308641528104</v>
      </c>
      <c r="W25" s="76">
        <v>0.10725844402214905</v>
      </c>
      <c r="X25" s="76">
        <v>0.63680160515203699</v>
      </c>
      <c r="Y25" s="76">
        <v>0.10598692031216446</v>
      </c>
      <c r="Z25" s="76">
        <v>0.20890841687494577</v>
      </c>
      <c r="AA25" s="76">
        <v>0.11039764290554654</v>
      </c>
      <c r="AB25" s="76">
        <v>0.15428997797301697</v>
      </c>
      <c r="AC25" s="76">
        <v>0.10825593765422339</v>
      </c>
      <c r="AD25" s="76">
        <v>0.1280537616011182</v>
      </c>
      <c r="AE25" s="76">
        <v>0.12203560233658732</v>
      </c>
      <c r="AF25" s="76">
        <v>2.6236216371898786E-2</v>
      </c>
      <c r="AG25" s="76">
        <v>4.1000130979723277E-2</v>
      </c>
      <c r="AH25" s="76">
        <v>0</v>
      </c>
      <c r="AI25" s="76" t="e">
        <v>#DIV/0!</v>
      </c>
      <c r="AJ25" s="76">
        <v>0</v>
      </c>
      <c r="AK25" s="76" t="e">
        <v>#DIV/0!</v>
      </c>
      <c r="AL25" s="80">
        <v>0</v>
      </c>
      <c r="AM25" s="81">
        <v>0</v>
      </c>
      <c r="AN25" s="39">
        <f t="shared" si="1"/>
        <v>-991.60088215586643</v>
      </c>
      <c r="AO25" s="39">
        <f t="shared" si="1"/>
        <v>34.023174201895614</v>
      </c>
      <c r="AP25" s="52">
        <f t="shared" si="1"/>
        <v>0.1045981773459274</v>
      </c>
      <c r="AQ25" s="21">
        <f t="shared" si="1"/>
        <v>6.8370995595001482E-2</v>
      </c>
      <c r="AR25" s="21">
        <f t="shared" si="2"/>
        <v>0.17196793684251799</v>
      </c>
      <c r="AS25" s="21">
        <f t="shared" si="2"/>
        <v>-5.1843062838207749E-2</v>
      </c>
      <c r="AT25" s="21">
        <f t="shared" si="2"/>
        <v>-6.0455451229335835E-2</v>
      </c>
      <c r="AU25" s="21">
        <f t="shared" si="2"/>
        <v>-1.6527932756794789E-2</v>
      </c>
      <c r="AV25" s="21">
        <f t="shared" si="2"/>
        <v>-5.0139176767896081E-2</v>
      </c>
      <c r="AW25" s="22">
        <f t="shared" si="2"/>
        <v>-2.0242887398310899E-2</v>
      </c>
      <c r="AX25" s="21">
        <f t="shared" si="2"/>
        <v>-4.6898808007460283E-2</v>
      </c>
      <c r="AY25" s="21">
        <f t="shared" si="2"/>
        <v>3.4023975517863368E-3</v>
      </c>
      <c r="AZ25" s="21">
        <f t="shared" si="2"/>
        <v>-2.3103266783616801E-2</v>
      </c>
      <c r="BA25" s="21">
        <f t="shared" si="2"/>
        <v>0</v>
      </c>
      <c r="BB25" s="21" t="e">
        <f t="shared" si="2"/>
        <v>#DIV/0!</v>
      </c>
      <c r="BC25" s="21">
        <f t="shared" si="2"/>
        <v>3.1255708972976288E-4</v>
      </c>
      <c r="BD25" s="35" t="e">
        <f t="shared" si="2"/>
        <v>#DIV/0!</v>
      </c>
      <c r="BE25" s="39">
        <f t="shared" si="2"/>
        <v>1.5882310799999999</v>
      </c>
      <c r="BF25" s="39">
        <f t="shared" si="2"/>
        <v>0</v>
      </c>
    </row>
    <row r="26" spans="1:58">
      <c r="A26" s="3" t="s">
        <v>22</v>
      </c>
      <c r="B26" s="46">
        <v>2011.2035938299991</v>
      </c>
      <c r="C26" s="46">
        <v>366.57135244999972</v>
      </c>
      <c r="D26" s="21">
        <v>0.18226466657804952</v>
      </c>
      <c r="E26" s="21">
        <v>0.81973396628156325</v>
      </c>
      <c r="F26" s="21">
        <v>0.25226068221546855</v>
      </c>
      <c r="G26" s="21">
        <v>5.5904453571429237E-2</v>
      </c>
      <c r="H26" s="21">
        <v>0.12927683891996575</v>
      </c>
      <c r="I26" s="21">
        <v>0.12436158047019709</v>
      </c>
      <c r="J26" s="21">
        <v>-0.2552969647105453</v>
      </c>
      <c r="K26" s="22">
        <v>1.8501948022664701E-2</v>
      </c>
      <c r="L26" s="21">
        <v>0.12000676984522268</v>
      </c>
      <c r="M26" s="21">
        <v>2.7544549179381881E-3</v>
      </c>
      <c r="N26" s="21">
        <v>4.0828374662937025E-2</v>
      </c>
      <c r="O26" s="21">
        <v>0.10310517752959419</v>
      </c>
      <c r="P26" s="21">
        <v>-0.33055520365396757</v>
      </c>
      <c r="Q26" s="21">
        <v>0</v>
      </c>
      <c r="R26" s="35" t="e">
        <v>#DIV/0!</v>
      </c>
      <c r="S26" s="39"/>
      <c r="T26" s="39"/>
      <c r="U26" s="75">
        <v>1644.907050130525</v>
      </c>
      <c r="V26" s="75">
        <v>331.99131631343755</v>
      </c>
      <c r="W26" s="76">
        <v>0.20182983365965493</v>
      </c>
      <c r="X26" s="76">
        <v>0.87273522010393323</v>
      </c>
      <c r="Y26" s="76">
        <v>0.23873694338879894</v>
      </c>
      <c r="Z26" s="76">
        <v>8.9057498061847831E-2</v>
      </c>
      <c r="AA26" s="76">
        <v>0.14814352189100008</v>
      </c>
      <c r="AB26" s="76">
        <v>3.8207281834219273E-2</v>
      </c>
      <c r="AC26" s="76">
        <v>-0.51606907486761799</v>
      </c>
      <c r="AD26" s="76">
        <v>4.6364057478624869E-3</v>
      </c>
      <c r="AE26" s="76">
        <v>0.36734893087686571</v>
      </c>
      <c r="AF26" s="76">
        <v>4.8161550154883357E-4</v>
      </c>
      <c r="AG26" s="76">
        <v>0.32002926589517888</v>
      </c>
      <c r="AH26" s="76">
        <v>3.3089260584807947E-2</v>
      </c>
      <c r="AI26" s="76">
        <v>-0.65202140990997182</v>
      </c>
      <c r="AJ26" s="76">
        <v>0</v>
      </c>
      <c r="AK26" s="76" t="e">
        <v>#DIV/0!</v>
      </c>
      <c r="AL26" s="80">
        <v>0</v>
      </c>
      <c r="AM26" s="81">
        <v>4.4772341993207396</v>
      </c>
      <c r="AN26" s="39">
        <f t="shared" si="1"/>
        <v>366.29654369947411</v>
      </c>
      <c r="AO26" s="39">
        <f t="shared" si="1"/>
        <v>34.580036136562171</v>
      </c>
      <c r="AP26" s="52">
        <f t="shared" si="1"/>
        <v>-1.9565167081605411E-2</v>
      </c>
      <c r="AQ26" s="21">
        <f t="shared" si="1"/>
        <v>-5.3001253822369976E-2</v>
      </c>
      <c r="AR26" s="21">
        <f t="shared" si="2"/>
        <v>1.3523738826669601E-2</v>
      </c>
      <c r="AS26" s="21">
        <f t="shared" si="2"/>
        <v>-3.3153044490418594E-2</v>
      </c>
      <c r="AT26" s="21">
        <f t="shared" si="2"/>
        <v>-1.8866682971034332E-2</v>
      </c>
      <c r="AU26" s="21">
        <f t="shared" si="2"/>
        <v>8.6154298635977816E-2</v>
      </c>
      <c r="AV26" s="21">
        <f t="shared" si="2"/>
        <v>0.26077211015707269</v>
      </c>
      <c r="AW26" s="22">
        <f t="shared" si="2"/>
        <v>1.3865542274802214E-2</v>
      </c>
      <c r="AX26" s="21">
        <f t="shared" si="2"/>
        <v>-0.24734216103164303</v>
      </c>
      <c r="AY26" s="21">
        <f t="shared" si="2"/>
        <v>2.2728394163893544E-3</v>
      </c>
      <c r="AZ26" s="21">
        <f t="shared" si="2"/>
        <v>-0.27920089123224184</v>
      </c>
      <c r="BA26" s="21">
        <f t="shared" si="2"/>
        <v>7.0015916944786247E-2</v>
      </c>
      <c r="BB26" s="21">
        <f t="shared" si="2"/>
        <v>0.32146620625600425</v>
      </c>
      <c r="BC26" s="21">
        <f t="shared" si="2"/>
        <v>0</v>
      </c>
      <c r="BD26" s="35" t="e">
        <f t="shared" si="2"/>
        <v>#DIV/0!</v>
      </c>
      <c r="BE26" s="39">
        <f t="shared" si="2"/>
        <v>0</v>
      </c>
      <c r="BF26" s="39">
        <f t="shared" si="2"/>
        <v>-4.4772341993207396</v>
      </c>
    </row>
    <row r="27" spans="1:58">
      <c r="A27" s="3" t="s">
        <v>23</v>
      </c>
      <c r="B27" s="46">
        <v>2591.7571422700007</v>
      </c>
      <c r="C27" s="46">
        <v>401.97997058999965</v>
      </c>
      <c r="D27" s="21">
        <v>0.15509939725213756</v>
      </c>
      <c r="E27" s="21">
        <v>0.67577806311975019</v>
      </c>
      <c r="F27" s="21">
        <v>0.24139912060792743</v>
      </c>
      <c r="G27" s="21">
        <v>0.11778609988813318</v>
      </c>
      <c r="H27" s="21">
        <v>9.0811283079028526E-2</v>
      </c>
      <c r="I27" s="21">
        <v>0.20643583754772374</v>
      </c>
      <c r="J27" s="21">
        <v>-9.072620356745624E-2</v>
      </c>
      <c r="K27" s="22">
        <v>3.7525670908200755E-2</v>
      </c>
      <c r="L27" s="21">
        <v>0.18054901703420975</v>
      </c>
      <c r="M27" s="21">
        <v>1.0093265134050438E-3</v>
      </c>
      <c r="N27" s="21">
        <v>4.7333544042399922E-2</v>
      </c>
      <c r="O27" s="21">
        <v>0.16790084012611792</v>
      </c>
      <c r="P27" s="21">
        <v>-0.15218588423250326</v>
      </c>
      <c r="Q27" s="21">
        <v>0</v>
      </c>
      <c r="R27" s="35" t="e">
        <v>#DIV/0!</v>
      </c>
      <c r="S27" s="39">
        <v>0.17795759999999999</v>
      </c>
      <c r="T27" s="39"/>
      <c r="U27" s="75">
        <v>4021.6947064289211</v>
      </c>
      <c r="V27" s="75">
        <v>591.14309897792123</v>
      </c>
      <c r="W27" s="76">
        <v>0.14698855634987493</v>
      </c>
      <c r="X27" s="76">
        <v>0.7748837243486667</v>
      </c>
      <c r="Y27" s="76">
        <v>0.18811048629818644</v>
      </c>
      <c r="Z27" s="76">
        <v>0.19543937978083634</v>
      </c>
      <c r="AA27" s="76">
        <v>8.6649573776303404E-2</v>
      </c>
      <c r="AB27" s="76">
        <v>2.9676895870496562E-2</v>
      </c>
      <c r="AC27" s="76">
        <v>-0.5293659042903911</v>
      </c>
      <c r="AD27" s="76">
        <v>8.7691804270661545E-4</v>
      </c>
      <c r="AE27" s="76">
        <v>1.5102630642603139</v>
      </c>
      <c r="AF27" s="76">
        <v>1.4523703682267164E-3</v>
      </c>
      <c r="AG27" s="76">
        <v>0.10589337865843025</v>
      </c>
      <c r="AH27" s="76">
        <v>2.7347607459563234E-2</v>
      </c>
      <c r="AI27" s="76">
        <v>-0.62850507782335496</v>
      </c>
      <c r="AJ27" s="76">
        <v>0</v>
      </c>
      <c r="AK27" s="76" t="e">
        <v>#DIV/0!</v>
      </c>
      <c r="AL27" s="80">
        <v>0</v>
      </c>
      <c r="AM27" s="81">
        <v>14.93</v>
      </c>
      <c r="AN27" s="39">
        <f t="shared" si="1"/>
        <v>-1429.9375641589204</v>
      </c>
      <c r="AO27" s="39">
        <f t="shared" si="1"/>
        <v>-189.16312838792157</v>
      </c>
      <c r="AP27" s="52">
        <f t="shared" si="1"/>
        <v>8.1108409022626338E-3</v>
      </c>
      <c r="AQ27" s="21">
        <f t="shared" si="1"/>
        <v>-9.9105661228916508E-2</v>
      </c>
      <c r="AR27" s="21">
        <f t="shared" si="2"/>
        <v>5.3288634309740984E-2</v>
      </c>
      <c r="AS27" s="21">
        <f t="shared" si="2"/>
        <v>-7.7653279892703153E-2</v>
      </c>
      <c r="AT27" s="21">
        <f t="shared" si="2"/>
        <v>4.1617093027251223E-3</v>
      </c>
      <c r="AU27" s="21">
        <f t="shared" si="2"/>
        <v>0.17675894167722717</v>
      </c>
      <c r="AV27" s="21">
        <f t="shared" si="2"/>
        <v>0.43863970072293484</v>
      </c>
      <c r="AW27" s="22">
        <f t="shared" si="2"/>
        <v>3.6648752865494141E-2</v>
      </c>
      <c r="AX27" s="21">
        <f t="shared" si="2"/>
        <v>-1.3297140472261042</v>
      </c>
      <c r="AY27" s="21">
        <f t="shared" si="2"/>
        <v>-4.430438548216726E-4</v>
      </c>
      <c r="AZ27" s="21">
        <f t="shared" si="2"/>
        <v>-5.8559834616030329E-2</v>
      </c>
      <c r="BA27" s="21">
        <f t="shared" si="2"/>
        <v>0.14055323266655467</v>
      </c>
      <c r="BB27" s="21">
        <f t="shared" si="2"/>
        <v>0.47631919359085173</v>
      </c>
      <c r="BC27" s="21">
        <f t="shared" si="2"/>
        <v>0</v>
      </c>
      <c r="BD27" s="35" t="e">
        <f t="shared" si="2"/>
        <v>#DIV/0!</v>
      </c>
      <c r="BE27" s="39">
        <f t="shared" si="2"/>
        <v>0.17795759999999999</v>
      </c>
      <c r="BF27" s="39">
        <f t="shared" si="2"/>
        <v>-14.93</v>
      </c>
    </row>
    <row r="28" spans="1:58">
      <c r="A28" s="4" t="s">
        <v>99</v>
      </c>
      <c r="B28" s="26">
        <v>5945.0562245199999</v>
      </c>
      <c r="C28" s="26">
        <v>1052.8831387699988</v>
      </c>
      <c r="D28" s="47">
        <v>0.17710230130834598</v>
      </c>
      <c r="E28" s="23">
        <v>0.7311139411504779</v>
      </c>
      <c r="F28" s="23">
        <v>0.25347859790815569</v>
      </c>
      <c r="G28" s="23">
        <v>0.10571891717806235</v>
      </c>
      <c r="H28" s="23">
        <v>8.3985265086921945E-2</v>
      </c>
      <c r="I28" s="23">
        <v>0.16316714202301186</v>
      </c>
      <c r="J28" s="23">
        <v>-0.10478988904258711</v>
      </c>
      <c r="K28" s="24">
        <v>4.695684738348882E-2</v>
      </c>
      <c r="L28" s="23">
        <v>0.11784255251161256</v>
      </c>
      <c r="M28" s="23">
        <v>8.0627578696903113E-3</v>
      </c>
      <c r="N28" s="23">
        <v>2.215358126521158E-2</v>
      </c>
      <c r="O28" s="23">
        <v>0.10807697705699604</v>
      </c>
      <c r="P28" s="23">
        <v>-0.20975207743073804</v>
      </c>
      <c r="Q28" s="23">
        <v>7.0559712836671892E-5</v>
      </c>
      <c r="R28" s="36">
        <v>-1.9987321012947752</v>
      </c>
      <c r="S28" s="26">
        <f>SUM(S25:S27)</f>
        <v>1.76618868</v>
      </c>
      <c r="T28" s="26">
        <v>0</v>
      </c>
      <c r="U28" s="77">
        <v>8000.2981271353128</v>
      </c>
      <c r="V28" s="77">
        <v>1173.4430568194628</v>
      </c>
      <c r="W28" s="78">
        <v>0.14667491613086181</v>
      </c>
      <c r="X28" s="79">
        <v>0.75472383497780693</v>
      </c>
      <c r="Y28" s="79">
        <v>0.17993458428159861</v>
      </c>
      <c r="Z28" s="79">
        <v>0.17749559043914537</v>
      </c>
      <c r="AA28" s="79">
        <v>0.101146715363474</v>
      </c>
      <c r="AB28" s="79">
        <v>6.7780574583047412E-2</v>
      </c>
      <c r="AC28" s="79">
        <v>-0.10444141807960244</v>
      </c>
      <c r="AD28" s="79">
        <v>3.8747525018841551E-2</v>
      </c>
      <c r="AE28" s="79">
        <v>0.14386433980834137</v>
      </c>
      <c r="AF28" s="79">
        <v>8.4822546362611322E-3</v>
      </c>
      <c r="AG28" s="79">
        <v>4.9843135030482356E-2</v>
      </c>
      <c r="AH28" s="79">
        <v>2.0550794927944743E-2</v>
      </c>
      <c r="AI28" s="79">
        <v>-0.6362901602002603</v>
      </c>
      <c r="AJ28" s="79">
        <v>0</v>
      </c>
      <c r="AK28" s="79" t="e">
        <v>#DIV/0!</v>
      </c>
      <c r="AL28" s="84">
        <v>0</v>
      </c>
      <c r="AM28" s="85">
        <v>19.40723419932074</v>
      </c>
      <c r="AN28" s="42">
        <f t="shared" si="1"/>
        <v>-2055.2419026153129</v>
      </c>
      <c r="AO28" s="42">
        <f t="shared" si="1"/>
        <v>-120.55991804946393</v>
      </c>
      <c r="AP28" s="53">
        <f t="shared" si="1"/>
        <v>3.0427385177484167E-2</v>
      </c>
      <c r="AQ28" s="23">
        <f t="shared" si="1"/>
        <v>-2.3609893827329032E-2</v>
      </c>
      <c r="AR28" s="23">
        <f t="shared" si="2"/>
        <v>7.3544013626557075E-2</v>
      </c>
      <c r="AS28" s="23">
        <f t="shared" si="2"/>
        <v>-7.1776673261083015E-2</v>
      </c>
      <c r="AT28" s="23">
        <f t="shared" si="2"/>
        <v>-1.7161450276552054E-2</v>
      </c>
      <c r="AU28" s="23">
        <f t="shared" si="2"/>
        <v>9.5386567439964445E-2</v>
      </c>
      <c r="AV28" s="23">
        <f t="shared" si="2"/>
        <v>-3.4847096298466773E-4</v>
      </c>
      <c r="AW28" s="24">
        <f t="shared" si="2"/>
        <v>8.2093223646472688E-3</v>
      </c>
      <c r="AX28" s="23">
        <f t="shared" si="2"/>
        <v>-2.6021787296728813E-2</v>
      </c>
      <c r="AY28" s="23">
        <f t="shared" si="2"/>
        <v>-4.1949676657082081E-4</v>
      </c>
      <c r="AZ28" s="23">
        <f t="shared" si="2"/>
        <v>-2.7689553765270776E-2</v>
      </c>
      <c r="BA28" s="23">
        <f t="shared" si="2"/>
        <v>8.7526182129051291E-2</v>
      </c>
      <c r="BB28" s="23">
        <f t="shared" si="2"/>
        <v>0.42653808276952226</v>
      </c>
      <c r="BC28" s="23">
        <f t="shared" si="2"/>
        <v>7.0559712836671892E-5</v>
      </c>
      <c r="BD28" s="36" t="e">
        <f t="shared" si="2"/>
        <v>#DIV/0!</v>
      </c>
      <c r="BE28" s="42">
        <f t="shared" si="2"/>
        <v>1.76618868</v>
      </c>
      <c r="BF28" s="42">
        <f t="shared" si="2"/>
        <v>-19.40723419932074</v>
      </c>
    </row>
    <row r="29" spans="1:58">
      <c r="A29" s="3" t="s">
        <v>24</v>
      </c>
      <c r="B29" s="46">
        <v>4754.0269558399959</v>
      </c>
      <c r="C29" s="46">
        <v>576.4094891899997</v>
      </c>
      <c r="D29" s="21">
        <v>0.12124657570187317</v>
      </c>
      <c r="E29" s="21">
        <v>0.50190406448555802</v>
      </c>
      <c r="F29" s="21">
        <v>0.17875888690582503</v>
      </c>
      <c r="G29" s="21">
        <v>0.18068145376981418</v>
      </c>
      <c r="H29" s="21">
        <v>3.9037715553437914E-2</v>
      </c>
      <c r="I29" s="21">
        <v>0.31741448174883519</v>
      </c>
      <c r="J29" s="21">
        <v>7.7102255928102659E-2</v>
      </c>
      <c r="K29" s="22">
        <v>0.31613111907406</v>
      </c>
      <c r="L29" s="21">
        <v>8.0473323661279336E-2</v>
      </c>
      <c r="M29" s="21">
        <v>4.1969487521499713E-4</v>
      </c>
      <c r="N29" s="21">
        <v>8.6394386241359616E-2</v>
      </c>
      <c r="O29" s="21">
        <v>0</v>
      </c>
      <c r="P29" s="21" t="e">
        <v>#DIV/0!</v>
      </c>
      <c r="Q29" s="21">
        <v>8.6366779956015629E-4</v>
      </c>
      <c r="R29" s="35">
        <v>-1.1613360359482698</v>
      </c>
      <c r="S29" s="39">
        <v>96.779210129999981</v>
      </c>
      <c r="T29" s="39"/>
      <c r="U29" s="75">
        <v>5403.8009737309048</v>
      </c>
      <c r="V29" s="75">
        <v>732.98370017743525</v>
      </c>
      <c r="W29" s="76">
        <v>0.13564224584521789</v>
      </c>
      <c r="X29" s="76">
        <v>0.50532049639911691</v>
      </c>
      <c r="Y29" s="76">
        <v>0.18496515040072389</v>
      </c>
      <c r="Z29" s="76">
        <v>0.16978385861990578</v>
      </c>
      <c r="AA29" s="76">
        <v>7.3137503264385867E-2</v>
      </c>
      <c r="AB29" s="76">
        <v>0.32489564498097728</v>
      </c>
      <c r="AC29" s="76">
        <v>9.159247645771218E-2</v>
      </c>
      <c r="AD29" s="76">
        <v>0.32052100766935543</v>
      </c>
      <c r="AE29" s="76">
        <v>9.4325740321516305E-2</v>
      </c>
      <c r="AF29" s="76">
        <v>3.7432127909729153E-3</v>
      </c>
      <c r="AG29" s="76">
        <v>-1.1751339787866725E-2</v>
      </c>
      <c r="AH29" s="76">
        <v>0</v>
      </c>
      <c r="AI29" s="76" t="e">
        <v>#DIV/0!</v>
      </c>
      <c r="AJ29" s="76">
        <v>6.3142452064897305E-4</v>
      </c>
      <c r="AK29" s="76">
        <v>-0.68321207581324062</v>
      </c>
      <c r="AL29" s="80">
        <v>1.9416531786904399</v>
      </c>
      <c r="AM29" s="81">
        <v>9.65</v>
      </c>
      <c r="AN29" s="39">
        <f t="shared" si="1"/>
        <v>-649.77401789090891</v>
      </c>
      <c r="AO29" s="39">
        <f t="shared" si="1"/>
        <v>-156.57421098743555</v>
      </c>
      <c r="AP29" s="52">
        <f t="shared" si="1"/>
        <v>-1.4395670143344724E-2</v>
      </c>
      <c r="AQ29" s="21">
        <f t="shared" si="1"/>
        <v>-3.4164319135588928E-3</v>
      </c>
      <c r="AR29" s="21">
        <f t="shared" si="2"/>
        <v>-6.2062634948988615E-3</v>
      </c>
      <c r="AS29" s="21">
        <f t="shared" si="2"/>
        <v>1.0897595149908401E-2</v>
      </c>
      <c r="AT29" s="21">
        <f t="shared" si="2"/>
        <v>-3.4099787710947953E-2</v>
      </c>
      <c r="AU29" s="21">
        <f t="shared" si="2"/>
        <v>-7.4811632321420962E-3</v>
      </c>
      <c r="AV29" s="21">
        <f t="shared" si="2"/>
        <v>-1.4490220529609521E-2</v>
      </c>
      <c r="AW29" s="22">
        <f t="shared" si="2"/>
        <v>-4.3898885952954325E-3</v>
      </c>
      <c r="AX29" s="21">
        <f t="shared" si="2"/>
        <v>-1.3852416660236969E-2</v>
      </c>
      <c r="AY29" s="21">
        <f t="shared" si="2"/>
        <v>-3.3235179157579181E-3</v>
      </c>
      <c r="AZ29" s="21">
        <f t="shared" si="2"/>
        <v>9.8145726029226346E-2</v>
      </c>
      <c r="BA29" s="21">
        <f t="shared" si="2"/>
        <v>0</v>
      </c>
      <c r="BB29" s="21" t="e">
        <f t="shared" si="2"/>
        <v>#DIV/0!</v>
      </c>
      <c r="BC29" s="21">
        <f t="shared" si="2"/>
        <v>2.3224327891118324E-4</v>
      </c>
      <c r="BD29" s="35">
        <f t="shared" si="2"/>
        <v>-0.47812396013502922</v>
      </c>
      <c r="BE29" s="39">
        <f t="shared" si="2"/>
        <v>94.837556951309537</v>
      </c>
      <c r="BF29" s="39">
        <f t="shared" si="2"/>
        <v>-9.65</v>
      </c>
    </row>
    <row r="30" spans="1:58">
      <c r="A30" s="3" t="s">
        <v>25</v>
      </c>
      <c r="B30" s="46">
        <v>1509.9181095999998</v>
      </c>
      <c r="C30" s="46">
        <v>110.23439894000001</v>
      </c>
      <c r="D30" s="21">
        <v>7.3006872517876326E-2</v>
      </c>
      <c r="E30" s="21">
        <v>0.50531229618944373</v>
      </c>
      <c r="F30" s="21">
        <v>0.12612110834206711</v>
      </c>
      <c r="G30" s="21">
        <v>0.21168286917224163</v>
      </c>
      <c r="H30" s="21">
        <v>-1.3639022425803572E-2</v>
      </c>
      <c r="I30" s="21">
        <v>0.28300483463831505</v>
      </c>
      <c r="J30" s="21">
        <v>4.2979735943142465E-2</v>
      </c>
      <c r="K30" s="22">
        <v>0.26479676984645478</v>
      </c>
      <c r="L30" s="21">
        <v>3.8455839099077238E-2</v>
      </c>
      <c r="M30" s="21">
        <v>1.8201031648849102E-2</v>
      </c>
      <c r="N30" s="21">
        <v>0.10959322481536897</v>
      </c>
      <c r="O30" s="21">
        <v>0</v>
      </c>
      <c r="P30" s="21" t="e">
        <v>#DIV/0!</v>
      </c>
      <c r="Q30" s="21">
        <v>7.0331430111883733E-6</v>
      </c>
      <c r="R30" s="35">
        <v>-2.0216658646806294</v>
      </c>
      <c r="S30" s="39">
        <v>14.925092019999999</v>
      </c>
      <c r="T30" s="39"/>
      <c r="U30" s="75">
        <v>1970.5356922260078</v>
      </c>
      <c r="V30" s="75">
        <v>75.032586168753582</v>
      </c>
      <c r="W30" s="76">
        <v>3.8077253035692704E-2</v>
      </c>
      <c r="X30" s="76">
        <v>0.34667764108630461</v>
      </c>
      <c r="Y30" s="76">
        <v>0.11341100987741941</v>
      </c>
      <c r="Z30" s="76">
        <v>0.43201277588588899</v>
      </c>
      <c r="AA30" s="76">
        <v>-1.25651231954035E-2</v>
      </c>
      <c r="AB30" s="76">
        <v>0.22130958302780634</v>
      </c>
      <c r="AC30" s="76">
        <v>1.8925910716850951E-2</v>
      </c>
      <c r="AD30" s="76">
        <v>0.18535898114769708</v>
      </c>
      <c r="AE30" s="76">
        <v>1.6436441980355317E-2</v>
      </c>
      <c r="AF30" s="76">
        <v>3.5950601880109276E-2</v>
      </c>
      <c r="AG30" s="76">
        <v>3.1761450720735662E-2</v>
      </c>
      <c r="AH30" s="76">
        <v>0</v>
      </c>
      <c r="AI30" s="76" t="e">
        <v>#DIV/0!</v>
      </c>
      <c r="AJ30" s="76">
        <v>0</v>
      </c>
      <c r="AK30" s="76" t="e">
        <v>#DIV/0!</v>
      </c>
      <c r="AL30" s="80">
        <v>0.76207601433564887</v>
      </c>
      <c r="AM30" s="81">
        <v>41.730000000000004</v>
      </c>
      <c r="AN30" s="39">
        <f t="shared" si="1"/>
        <v>-460.61758262600802</v>
      </c>
      <c r="AO30" s="39">
        <f t="shared" si="1"/>
        <v>35.201812771246423</v>
      </c>
      <c r="AP30" s="52">
        <f t="shared" si="1"/>
        <v>3.4929619482183621E-2</v>
      </c>
      <c r="AQ30" s="21">
        <f t="shared" si="1"/>
        <v>0.15863465510313912</v>
      </c>
      <c r="AR30" s="21">
        <f t="shared" si="2"/>
        <v>1.2710098464647698E-2</v>
      </c>
      <c r="AS30" s="21">
        <f t="shared" si="2"/>
        <v>-0.22032990671364736</v>
      </c>
      <c r="AT30" s="21">
        <f t="shared" si="2"/>
        <v>-1.073899230400072E-3</v>
      </c>
      <c r="AU30" s="21">
        <f t="shared" si="2"/>
        <v>6.1695251610508706E-2</v>
      </c>
      <c r="AV30" s="21">
        <f t="shared" si="2"/>
        <v>2.4053825226291514E-2</v>
      </c>
      <c r="AW30" s="22">
        <f t="shared" si="2"/>
        <v>7.94377886987577E-2</v>
      </c>
      <c r="AX30" s="21">
        <f t="shared" si="2"/>
        <v>2.2019397118721921E-2</v>
      </c>
      <c r="AY30" s="21">
        <f t="shared" si="2"/>
        <v>-1.7749570231260173E-2</v>
      </c>
      <c r="AZ30" s="21">
        <f t="shared" si="2"/>
        <v>7.7831774094633308E-2</v>
      </c>
      <c r="BA30" s="21">
        <f t="shared" si="2"/>
        <v>0</v>
      </c>
      <c r="BB30" s="21" t="e">
        <f t="shared" si="2"/>
        <v>#DIV/0!</v>
      </c>
      <c r="BC30" s="21">
        <f t="shared" si="2"/>
        <v>7.0331430111883733E-6</v>
      </c>
      <c r="BD30" s="35" t="e">
        <f t="shared" si="2"/>
        <v>#DIV/0!</v>
      </c>
      <c r="BE30" s="39">
        <f t="shared" si="2"/>
        <v>14.16301600566435</v>
      </c>
      <c r="BF30" s="39">
        <f t="shared" si="2"/>
        <v>-41.730000000000004</v>
      </c>
    </row>
    <row r="31" spans="1:58">
      <c r="A31" s="4" t="s">
        <v>100</v>
      </c>
      <c r="B31" s="26">
        <v>6263.9450654399952</v>
      </c>
      <c r="C31" s="26">
        <v>686.64388812999971</v>
      </c>
      <c r="D31" s="47">
        <v>0.10961844028907813</v>
      </c>
      <c r="E31" s="23">
        <v>0.50272561555563411</v>
      </c>
      <c r="F31" s="23">
        <v>0.16600531431936513</v>
      </c>
      <c r="G31" s="23">
        <v>0.18815431600764249</v>
      </c>
      <c r="H31" s="23">
        <v>2.4752202070015192E-2</v>
      </c>
      <c r="I31" s="23">
        <v>0.30912006843991674</v>
      </c>
      <c r="J31" s="23">
        <v>6.9571939874150057E-2</v>
      </c>
      <c r="K31" s="24">
        <v>0.30375702212181493</v>
      </c>
      <c r="L31" s="23">
        <v>7.164411340132204E-2</v>
      </c>
      <c r="M31" s="23">
        <v>4.7058695026932582E-3</v>
      </c>
      <c r="N31" s="23">
        <v>0.1080229570013263</v>
      </c>
      <c r="O31" s="23">
        <v>0</v>
      </c>
      <c r="P31" s="23" t="e">
        <v>#DIV/0!</v>
      </c>
      <c r="Q31" s="23">
        <v>6.5717681540855642E-4</v>
      </c>
      <c r="R31" s="36">
        <v>-1.16355544651414</v>
      </c>
      <c r="S31" s="26">
        <f>SUM(S29:S30)</f>
        <v>111.70430214999998</v>
      </c>
      <c r="T31" s="26">
        <f>SUM(T29:T30)</f>
        <v>0</v>
      </c>
      <c r="U31" s="77">
        <v>7374.3366659569128</v>
      </c>
      <c r="V31" s="77">
        <v>808.01628634618885</v>
      </c>
      <c r="W31" s="78">
        <v>0.10957138559680046</v>
      </c>
      <c r="X31" s="79">
        <v>0.46292869590624131</v>
      </c>
      <c r="Y31" s="79">
        <v>0.17064631012801651</v>
      </c>
      <c r="Z31" s="79">
        <v>0.23985544124670036</v>
      </c>
      <c r="AA31" s="79">
        <v>3.1889541641787304E-2</v>
      </c>
      <c r="AB31" s="79">
        <v>0.29721586284705831</v>
      </c>
      <c r="AC31" s="79">
        <v>7.7133943951628273E-2</v>
      </c>
      <c r="AD31" s="79">
        <v>0.2844036442291869</v>
      </c>
      <c r="AE31" s="79">
        <v>8.0760808573040285E-2</v>
      </c>
      <c r="AF31" s="79">
        <v>1.234952039915942E-2</v>
      </c>
      <c r="AG31" s="79">
        <v>2.2096764811309639E-2</v>
      </c>
      <c r="AH31" s="79">
        <v>0</v>
      </c>
      <c r="AI31" s="79" t="e">
        <v>#DIV/0!</v>
      </c>
      <c r="AJ31" s="79">
        <v>4.6269821871195094E-4</v>
      </c>
      <c r="AK31" s="79">
        <v>-0.68321207581324062</v>
      </c>
      <c r="AL31" s="84">
        <v>2.7037291930260885</v>
      </c>
      <c r="AM31" s="85">
        <v>51.38</v>
      </c>
      <c r="AN31" s="42">
        <f t="shared" si="1"/>
        <v>-1110.3916005169176</v>
      </c>
      <c r="AO31" s="42">
        <f t="shared" si="1"/>
        <v>-121.37239821618914</v>
      </c>
      <c r="AP31" s="53">
        <f t="shared" si="1"/>
        <v>4.7054692277670451E-5</v>
      </c>
      <c r="AQ31" s="23">
        <f t="shared" si="1"/>
        <v>3.9796919649392803E-2</v>
      </c>
      <c r="AR31" s="23">
        <f t="shared" si="2"/>
        <v>-4.640995808651377E-3</v>
      </c>
      <c r="AS31" s="23">
        <f t="shared" si="2"/>
        <v>-5.1701125239057871E-2</v>
      </c>
      <c r="AT31" s="23">
        <f t="shared" si="2"/>
        <v>-7.1373395717721118E-3</v>
      </c>
      <c r="AU31" s="23">
        <f t="shared" si="2"/>
        <v>1.190420559285843E-2</v>
      </c>
      <c r="AV31" s="23">
        <f t="shared" si="2"/>
        <v>-7.5620040774782155E-3</v>
      </c>
      <c r="AW31" s="24">
        <f t="shared" si="2"/>
        <v>1.9353377892628032E-2</v>
      </c>
      <c r="AX31" s="23">
        <f t="shared" si="2"/>
        <v>-9.1166951717182448E-3</v>
      </c>
      <c r="AY31" s="23">
        <f t="shared" si="2"/>
        <v>-7.6436508964661618E-3</v>
      </c>
      <c r="AZ31" s="23">
        <f t="shared" si="2"/>
        <v>8.5926192190016668E-2</v>
      </c>
      <c r="BA31" s="23">
        <f t="shared" si="2"/>
        <v>0</v>
      </c>
      <c r="BB31" s="23" t="e">
        <f t="shared" si="2"/>
        <v>#DIV/0!</v>
      </c>
      <c r="BC31" s="23">
        <f t="shared" si="2"/>
        <v>1.9447859669660547E-4</v>
      </c>
      <c r="BD31" s="36">
        <f t="shared" si="2"/>
        <v>-0.48034337070089939</v>
      </c>
      <c r="BE31" s="42">
        <f t="shared" si="2"/>
        <v>109.00057295697388</v>
      </c>
      <c r="BF31" s="42">
        <f t="shared" si="2"/>
        <v>-51.38</v>
      </c>
    </row>
    <row r="32" spans="1:58">
      <c r="A32" s="3" t="s">
        <v>26</v>
      </c>
      <c r="B32" s="46">
        <v>878.70698295999932</v>
      </c>
      <c r="C32" s="46">
        <v>74.490690870000023</v>
      </c>
      <c r="D32" s="21">
        <v>8.4773072610703271E-2</v>
      </c>
      <c r="E32" s="21">
        <v>0.72764745701253408</v>
      </c>
      <c r="F32" s="21">
        <v>0.1123082421186601</v>
      </c>
      <c r="G32" s="21">
        <v>0.1088252357316517</v>
      </c>
      <c r="H32" s="21">
        <v>-7.2524312098165133E-3</v>
      </c>
      <c r="I32" s="21">
        <v>0.16352730731271636</v>
      </c>
      <c r="J32" s="21">
        <v>2.3491571315015704E-2</v>
      </c>
      <c r="K32" s="22">
        <v>2.4435169148197208E-2</v>
      </c>
      <c r="L32" s="21">
        <v>0.10434425403292773</v>
      </c>
      <c r="M32" s="21">
        <v>2.4178125236279293E-2</v>
      </c>
      <c r="N32" s="21">
        <v>0.11415838079889519</v>
      </c>
      <c r="O32" s="21">
        <v>0.11491401292823987</v>
      </c>
      <c r="P32" s="21">
        <v>-1.277730788055703E-2</v>
      </c>
      <c r="Q32" s="21">
        <v>0</v>
      </c>
      <c r="R32" s="35" t="e">
        <v>#DIV/0!</v>
      </c>
      <c r="S32" s="39">
        <v>3.428399E-2</v>
      </c>
      <c r="T32" s="39"/>
      <c r="U32" s="75">
        <v>1393.5347519109264</v>
      </c>
      <c r="V32" s="75">
        <v>88.418070074669629</v>
      </c>
      <c r="W32" s="76">
        <v>6.3448772951965271E-2</v>
      </c>
      <c r="X32" s="76">
        <v>0.74323068433095663</v>
      </c>
      <c r="Y32" s="76">
        <v>5.8810706698777332E-2</v>
      </c>
      <c r="Z32" s="76">
        <v>0.1865923803728913</v>
      </c>
      <c r="AA32" s="76">
        <v>8.0011409896225238E-2</v>
      </c>
      <c r="AB32" s="76">
        <v>7.017693529615221E-2</v>
      </c>
      <c r="AC32" s="76">
        <v>6.853151561011242E-2</v>
      </c>
      <c r="AD32" s="76">
        <v>1.6684743005063896E-2</v>
      </c>
      <c r="AE32" s="76">
        <v>0.25094726319351196</v>
      </c>
      <c r="AF32" s="76">
        <v>2.8802296307604169E-2</v>
      </c>
      <c r="AG32" s="76">
        <v>7.6508402923517585E-2</v>
      </c>
      <c r="AH32" s="76">
        <v>2.4689895983484152E-2</v>
      </c>
      <c r="AI32" s="76">
        <v>-6.4045492519379577E-2</v>
      </c>
      <c r="AJ32" s="76">
        <v>0</v>
      </c>
      <c r="AK32" s="76" t="e">
        <v>#DIV/0!</v>
      </c>
      <c r="AL32" s="80">
        <v>0</v>
      </c>
      <c r="AM32" s="81">
        <v>0</v>
      </c>
      <c r="AN32" s="39">
        <f t="shared" si="1"/>
        <v>-514.82776895092707</v>
      </c>
      <c r="AO32" s="39">
        <f t="shared" si="1"/>
        <v>-13.927379204669606</v>
      </c>
      <c r="AP32" s="52">
        <f t="shared" si="1"/>
        <v>2.1324299658738E-2</v>
      </c>
      <c r="AQ32" s="21">
        <f t="shared" si="1"/>
        <v>-1.5583227318422543E-2</v>
      </c>
      <c r="AR32" s="21">
        <f t="shared" si="2"/>
        <v>5.3497535419882766E-2</v>
      </c>
      <c r="AS32" s="21">
        <f t="shared" si="2"/>
        <v>-7.7767144641239599E-2</v>
      </c>
      <c r="AT32" s="21">
        <f t="shared" si="2"/>
        <v>-8.7263841106041753E-2</v>
      </c>
      <c r="AU32" s="21">
        <f t="shared" si="2"/>
        <v>9.3350372016564154E-2</v>
      </c>
      <c r="AV32" s="21">
        <f t="shared" si="2"/>
        <v>-4.5039944295096716E-2</v>
      </c>
      <c r="AW32" s="22">
        <f t="shared" si="2"/>
        <v>7.750426143133312E-3</v>
      </c>
      <c r="AX32" s="21">
        <f t="shared" si="2"/>
        <v>-0.14660300916058422</v>
      </c>
      <c r="AY32" s="21">
        <f t="shared" si="2"/>
        <v>-4.6241710713248764E-3</v>
      </c>
      <c r="AZ32" s="21">
        <f t="shared" si="2"/>
        <v>3.7649977875377605E-2</v>
      </c>
      <c r="BA32" s="21">
        <f t="shared" si="2"/>
        <v>9.0224116944755711E-2</v>
      </c>
      <c r="BB32" s="21">
        <f t="shared" si="2"/>
        <v>5.1268184638822545E-2</v>
      </c>
      <c r="BC32" s="21">
        <f t="shared" si="2"/>
        <v>0</v>
      </c>
      <c r="BD32" s="35" t="e">
        <f t="shared" si="2"/>
        <v>#DIV/0!</v>
      </c>
      <c r="BE32" s="39">
        <f t="shared" si="2"/>
        <v>3.428399E-2</v>
      </c>
      <c r="BF32" s="39">
        <f t="shared" si="2"/>
        <v>0</v>
      </c>
    </row>
    <row r="33" spans="1:58">
      <c r="A33" s="3" t="s">
        <v>27</v>
      </c>
      <c r="B33" s="46">
        <v>2006.8154526700012</v>
      </c>
      <c r="C33" s="46">
        <v>182.27380392000003</v>
      </c>
      <c r="D33" s="21">
        <v>9.0827387081104452E-2</v>
      </c>
      <c r="E33" s="21">
        <v>0.58599150637165076</v>
      </c>
      <c r="F33" s="21">
        <v>0.14032036684733737</v>
      </c>
      <c r="G33" s="21">
        <v>0.12429592023414979</v>
      </c>
      <c r="H33" s="21">
        <v>4.7582154295908466E-2</v>
      </c>
      <c r="I33" s="21">
        <v>0.2897125735187745</v>
      </c>
      <c r="J33" s="21">
        <v>9.2732473079890562E-3</v>
      </c>
      <c r="K33" s="22">
        <v>7.5662217520143776E-3</v>
      </c>
      <c r="L33" s="21">
        <v>0.17338236093348164</v>
      </c>
      <c r="M33" s="21">
        <v>4.7322587572090218E-4</v>
      </c>
      <c r="N33" s="21">
        <v>6.7908889022267577E-2</v>
      </c>
      <c r="O33" s="21">
        <v>0.28167312589103921</v>
      </c>
      <c r="P33" s="21">
        <v>4.7664849248188635E-3</v>
      </c>
      <c r="Q33" s="21">
        <v>0</v>
      </c>
      <c r="R33" s="35" t="e">
        <v>#DIV/0!</v>
      </c>
      <c r="S33" s="39">
        <v>0.85101929999999992</v>
      </c>
      <c r="T33" s="39"/>
      <c r="U33" s="75">
        <v>2530.9951364983858</v>
      </c>
      <c r="V33" s="75">
        <v>114.76609442060088</v>
      </c>
      <c r="W33" s="76">
        <v>4.5344257191809137E-2</v>
      </c>
      <c r="X33" s="76">
        <v>0.75895255775536341</v>
      </c>
      <c r="Y33" s="76">
        <v>8.3292354053324649E-2</v>
      </c>
      <c r="Z33" s="76">
        <v>0.1598799591792468</v>
      </c>
      <c r="AA33" s="76">
        <v>-9.2111007825240843E-2</v>
      </c>
      <c r="AB33" s="76">
        <v>8.1167483065389137E-2</v>
      </c>
      <c r="AC33" s="76">
        <v>-3.8734523587917062E-2</v>
      </c>
      <c r="AD33" s="76">
        <v>7.8095708297510058E-3</v>
      </c>
      <c r="AE33" s="76">
        <v>4.3492408602805843E-2</v>
      </c>
      <c r="AF33" s="76">
        <v>1.41918763147955E-3</v>
      </c>
      <c r="AG33" s="76">
        <v>4.7562372954930071E-2</v>
      </c>
      <c r="AH33" s="76">
        <v>7.193872460415858E-2</v>
      </c>
      <c r="AI33" s="76">
        <v>-4.936341009476878E-2</v>
      </c>
      <c r="AJ33" s="76">
        <v>0</v>
      </c>
      <c r="AK33" s="76" t="e">
        <v>#DIV/0!</v>
      </c>
      <c r="AL33" s="80">
        <v>0</v>
      </c>
      <c r="AM33" s="81">
        <v>8.8313739631649337</v>
      </c>
      <c r="AN33" s="39">
        <f t="shared" si="1"/>
        <v>-524.17968382838467</v>
      </c>
      <c r="AO33" s="39">
        <f t="shared" si="1"/>
        <v>67.507709499399155</v>
      </c>
      <c r="AP33" s="52">
        <f t="shared" si="1"/>
        <v>4.5483129889295315E-2</v>
      </c>
      <c r="AQ33" s="21">
        <f t="shared" si="1"/>
        <v>-0.17296105138371265</v>
      </c>
      <c r="AR33" s="21">
        <f t="shared" si="2"/>
        <v>5.702801279401272E-2</v>
      </c>
      <c r="AS33" s="21">
        <f t="shared" si="2"/>
        <v>-3.5584038945097013E-2</v>
      </c>
      <c r="AT33" s="21">
        <f t="shared" si="2"/>
        <v>0.13969316212114929</v>
      </c>
      <c r="AU33" s="21">
        <f t="shared" si="2"/>
        <v>0.20854509045338537</v>
      </c>
      <c r="AV33" s="21">
        <f t="shared" si="2"/>
        <v>4.8007770895906118E-2</v>
      </c>
      <c r="AW33" s="22">
        <f t="shared" si="2"/>
        <v>-2.4334907773662824E-4</v>
      </c>
      <c r="AX33" s="21">
        <f t="shared" si="2"/>
        <v>0.1298899523306758</v>
      </c>
      <c r="AY33" s="21">
        <f t="shared" si="2"/>
        <v>-9.4596175575864788E-4</v>
      </c>
      <c r="AZ33" s="21">
        <f t="shared" si="2"/>
        <v>2.0346516067337506E-2</v>
      </c>
      <c r="BA33" s="21">
        <f t="shared" si="2"/>
        <v>0.20973440128688065</v>
      </c>
      <c r="BB33" s="21">
        <f t="shared" si="2"/>
        <v>5.4129895019587641E-2</v>
      </c>
      <c r="BC33" s="21">
        <f t="shared" si="2"/>
        <v>0</v>
      </c>
      <c r="BD33" s="35" t="e">
        <f t="shared" si="2"/>
        <v>#DIV/0!</v>
      </c>
      <c r="BE33" s="39">
        <f t="shared" si="2"/>
        <v>0.85101929999999992</v>
      </c>
      <c r="BF33" s="39">
        <f t="shared" si="2"/>
        <v>-8.8313739631649337</v>
      </c>
    </row>
    <row r="34" spans="1:58">
      <c r="A34" s="3" t="s">
        <v>28</v>
      </c>
      <c r="B34" s="46">
        <v>334.75081453999996</v>
      </c>
      <c r="C34" s="46">
        <v>40.556789189999961</v>
      </c>
      <c r="D34" s="21">
        <v>0.12115516207400821</v>
      </c>
      <c r="E34" s="21">
        <v>0.52694434011279201</v>
      </c>
      <c r="F34" s="21">
        <v>0.1962191925165829</v>
      </c>
      <c r="G34" s="21">
        <v>0.21719881380444264</v>
      </c>
      <c r="H34" s="21">
        <v>4.4889495872032094E-2</v>
      </c>
      <c r="I34" s="21">
        <v>0.25585684644124079</v>
      </c>
      <c r="J34" s="21">
        <v>3.1301190885529177E-2</v>
      </c>
      <c r="K34" s="22">
        <v>0.11953331034257933</v>
      </c>
      <c r="L34" s="21">
        <v>6.2870332342569307E-2</v>
      </c>
      <c r="M34" s="21">
        <v>0</v>
      </c>
      <c r="N34" s="21" t="e">
        <v>#DIV/0!</v>
      </c>
      <c r="O34" s="21">
        <v>0.13632353609866144</v>
      </c>
      <c r="P34" s="21">
        <v>3.6202482469658418E-3</v>
      </c>
      <c r="Q34" s="21">
        <v>0</v>
      </c>
      <c r="R34" s="35" t="e">
        <v>#DIV/0!</v>
      </c>
      <c r="S34" s="39">
        <v>2.9651999999999999E-4</v>
      </c>
      <c r="T34" s="39"/>
      <c r="U34" s="75">
        <v>658.35397868356199</v>
      </c>
      <c r="V34" s="75">
        <v>91.891252654373332</v>
      </c>
      <c r="W34" s="76">
        <v>0.13957727245473348</v>
      </c>
      <c r="X34" s="76">
        <v>0.51093529539411808</v>
      </c>
      <c r="Y34" s="76">
        <v>0.18892429364384547</v>
      </c>
      <c r="Z34" s="76">
        <v>0.46483753978809611</v>
      </c>
      <c r="AA34" s="76">
        <v>8.6144281665940611E-2</v>
      </c>
      <c r="AB34" s="76">
        <v>2.4227164817786105E-2</v>
      </c>
      <c r="AC34" s="76">
        <v>0.12407917892541646</v>
      </c>
      <c r="AD34" s="76">
        <v>1.1740676339468754E-2</v>
      </c>
      <c r="AE34" s="76">
        <v>0.15896913736589788</v>
      </c>
      <c r="AF34" s="76">
        <v>1.0346956420195428E-4</v>
      </c>
      <c r="AG34" s="76">
        <v>0.14316089685641892</v>
      </c>
      <c r="AH34" s="76">
        <v>1.2383018914115395E-2</v>
      </c>
      <c r="AI34" s="76">
        <v>9.0839620022977546E-2</v>
      </c>
      <c r="AJ34" s="76">
        <v>0</v>
      </c>
      <c r="AK34" s="76" t="e">
        <v>#DIV/0!</v>
      </c>
      <c r="AL34" s="80">
        <v>17.648640628257382</v>
      </c>
      <c r="AM34" s="81">
        <v>1.3302090957656212</v>
      </c>
      <c r="AN34" s="39">
        <f t="shared" si="1"/>
        <v>-323.60316414356203</v>
      </c>
      <c r="AO34" s="39">
        <f t="shared" si="1"/>
        <v>-51.334463464373371</v>
      </c>
      <c r="AP34" s="52">
        <f t="shared" si="1"/>
        <v>-1.8422110380725262E-2</v>
      </c>
      <c r="AQ34" s="21">
        <f t="shared" si="1"/>
        <v>1.6009044718673926E-2</v>
      </c>
      <c r="AR34" s="21">
        <f t="shared" si="1"/>
        <v>7.294898872737432E-3</v>
      </c>
      <c r="AS34" s="21">
        <f t="shared" si="1"/>
        <v>-0.24763872598365347</v>
      </c>
      <c r="AT34" s="21">
        <f t="shared" si="1"/>
        <v>-4.1254785793908517E-2</v>
      </c>
      <c r="AU34" s="21">
        <f t="shared" si="1"/>
        <v>0.23162968162345468</v>
      </c>
      <c r="AV34" s="21">
        <f t="shared" si="1"/>
        <v>-9.2777988039887294E-2</v>
      </c>
      <c r="AW34" s="22">
        <f t="shared" si="1"/>
        <v>0.10779263400311058</v>
      </c>
      <c r="AX34" s="21">
        <f t="shared" si="1"/>
        <v>-9.6098805023328571E-2</v>
      </c>
      <c r="AY34" s="21">
        <f t="shared" si="1"/>
        <v>-1.0346956420195428E-4</v>
      </c>
      <c r="AZ34" s="21" t="e">
        <f t="shared" si="1"/>
        <v>#DIV/0!</v>
      </c>
      <c r="BA34" s="21">
        <f t="shared" si="1"/>
        <v>0.12394051718454605</v>
      </c>
      <c r="BB34" s="21">
        <f t="shared" si="1"/>
        <v>-8.7219371776011703E-2</v>
      </c>
      <c r="BC34" s="21">
        <f t="shared" si="1"/>
        <v>0</v>
      </c>
      <c r="BD34" s="35" t="e">
        <f t="shared" ref="BD34:BF45" si="3">R34-AK34</f>
        <v>#DIV/0!</v>
      </c>
      <c r="BE34" s="39">
        <f t="shared" si="3"/>
        <v>-17.648344108257383</v>
      </c>
      <c r="BF34" s="39">
        <f t="shared" si="3"/>
        <v>-1.3302090957656212</v>
      </c>
    </row>
    <row r="35" spans="1:58">
      <c r="A35" s="4" t="s">
        <v>101</v>
      </c>
      <c r="B35" s="26">
        <v>3220.2732501700002</v>
      </c>
      <c r="C35" s="26">
        <v>297.32128398000003</v>
      </c>
      <c r="D35" s="47">
        <v>9.2327967499125821E-2</v>
      </c>
      <c r="E35" s="23">
        <v>0.61850675519378784</v>
      </c>
      <c r="F35" s="23">
        <v>0.13627853318765767</v>
      </c>
      <c r="G35" s="23">
        <v>0.12973183185790355</v>
      </c>
      <c r="H35" s="23">
        <v>3.4562226092711597E-2</v>
      </c>
      <c r="I35" s="23">
        <v>0.25176141307873223</v>
      </c>
      <c r="J35" s="23">
        <v>1.4120326236603914E-2</v>
      </c>
      <c r="K35" s="24">
        <v>2.3808301822956665E-2</v>
      </c>
      <c r="L35" s="23">
        <v>9.6371605557181439E-2</v>
      </c>
      <c r="M35" s="23">
        <v>6.89232333896768E-3</v>
      </c>
      <c r="N35" s="23">
        <v>0.11217947775262442</v>
      </c>
      <c r="O35" s="23">
        <v>0.22106078791680789</v>
      </c>
      <c r="P35" s="23">
        <v>2.2045148129462657E-3</v>
      </c>
      <c r="Q35" s="23">
        <v>0</v>
      </c>
      <c r="R35" s="36" t="e">
        <v>#DIV/0!</v>
      </c>
      <c r="S35" s="42">
        <f>SUM(S32:S34)</f>
        <v>0.88559980999999999</v>
      </c>
      <c r="T35" s="42">
        <f>SUM(T32:T34)</f>
        <v>0</v>
      </c>
      <c r="U35" s="77">
        <v>4582.8838670928744</v>
      </c>
      <c r="V35" s="77">
        <v>295.07541714964384</v>
      </c>
      <c r="W35" s="78">
        <v>6.4386405090562163E-2</v>
      </c>
      <c r="X35" s="79">
        <v>0.71854303968541022</v>
      </c>
      <c r="Y35" s="79">
        <v>8.6382546550646921E-2</v>
      </c>
      <c r="Z35" s="79">
        <v>0.21181117338117791</v>
      </c>
      <c r="AA35" s="79">
        <v>1.0192704039220707E-2</v>
      </c>
      <c r="AB35" s="79">
        <v>6.9645786933411558E-2</v>
      </c>
      <c r="AC35" s="79">
        <v>2.2671710777054164E-3</v>
      </c>
      <c r="AD35" s="79">
        <v>1.1073000635561501E-2</v>
      </c>
      <c r="AE35" s="79">
        <v>0.15613249169317883</v>
      </c>
      <c r="AF35" s="79">
        <v>9.556663162748438E-3</v>
      </c>
      <c r="AG35" s="79">
        <v>7.4238101811647486E-2</v>
      </c>
      <c r="AH35" s="79">
        <v>4.9016123135101612E-2</v>
      </c>
      <c r="AI35" s="79">
        <v>-4.6523973193497596E-2</v>
      </c>
      <c r="AJ35" s="79">
        <v>0</v>
      </c>
      <c r="AK35" s="79" t="e">
        <v>#DIV/0!</v>
      </c>
      <c r="AL35" s="84">
        <v>17.648640628257382</v>
      </c>
      <c r="AM35" s="85">
        <v>10.161583058930555</v>
      </c>
      <c r="AN35" s="42">
        <f t="shared" si="1"/>
        <v>-1362.6106169228742</v>
      </c>
      <c r="AO35" s="42">
        <f t="shared" si="1"/>
        <v>2.2458668303561922</v>
      </c>
      <c r="AP35" s="53">
        <f t="shared" si="1"/>
        <v>2.7941562408563658E-2</v>
      </c>
      <c r="AQ35" s="23">
        <f t="shared" si="1"/>
        <v>-0.10003628449162238</v>
      </c>
      <c r="AR35" s="23">
        <f t="shared" si="1"/>
        <v>4.9895986637010753E-2</v>
      </c>
      <c r="AS35" s="23">
        <f t="shared" si="1"/>
        <v>-8.2079341523274368E-2</v>
      </c>
      <c r="AT35" s="23">
        <f t="shared" si="1"/>
        <v>2.436952205349089E-2</v>
      </c>
      <c r="AU35" s="23">
        <f t="shared" si="1"/>
        <v>0.18211562614532067</v>
      </c>
      <c r="AV35" s="23">
        <f t="shared" si="1"/>
        <v>1.1853155158898497E-2</v>
      </c>
      <c r="AW35" s="24">
        <f t="shared" si="1"/>
        <v>1.2735301187395165E-2</v>
      </c>
      <c r="AX35" s="23">
        <f t="shared" si="1"/>
        <v>-5.9760886135997393E-2</v>
      </c>
      <c r="AY35" s="23">
        <f t="shared" si="1"/>
        <v>-2.664339823780758E-3</v>
      </c>
      <c r="AZ35" s="23">
        <f t="shared" si="1"/>
        <v>3.7941375940976935E-2</v>
      </c>
      <c r="BA35" s="23">
        <f t="shared" si="1"/>
        <v>0.17204466478170627</v>
      </c>
      <c r="BB35" s="23">
        <f t="shared" si="1"/>
        <v>4.872848800644386E-2</v>
      </c>
      <c r="BC35" s="23">
        <f t="shared" si="1"/>
        <v>0</v>
      </c>
      <c r="BD35" s="36" t="e">
        <f t="shared" si="3"/>
        <v>#DIV/0!</v>
      </c>
      <c r="BE35" s="42">
        <f t="shared" si="3"/>
        <v>-16.763040818257384</v>
      </c>
      <c r="BF35" s="42">
        <f t="shared" si="3"/>
        <v>-10.161583058930555</v>
      </c>
    </row>
    <row r="36" spans="1:58">
      <c r="A36" s="4" t="s">
        <v>102</v>
      </c>
      <c r="B36" s="26">
        <v>15429.274540129996</v>
      </c>
      <c r="C36" s="26">
        <v>2036.8483108799985</v>
      </c>
      <c r="D36" s="47">
        <v>0.13201193002187889</v>
      </c>
      <c r="E36" s="23">
        <v>0.61489085955560829</v>
      </c>
      <c r="F36" s="23">
        <v>0.19983943972179963</v>
      </c>
      <c r="G36" s="23">
        <v>0.1441976515459085</v>
      </c>
      <c r="H36" s="23">
        <v>4.3327091210982466E-2</v>
      </c>
      <c r="I36" s="23">
        <v>0.24091148906245718</v>
      </c>
      <c r="J36" s="23">
        <v>1.1974606833203278E-2</v>
      </c>
      <c r="K36" s="24">
        <v>0.14638067585432618</v>
      </c>
      <c r="L36" s="23">
        <v>7.8193740568034922E-2</v>
      </c>
      <c r="M36" s="23">
        <v>6.4556516335835959E-3</v>
      </c>
      <c r="N36" s="23">
        <v>6.7626109506229728E-2</v>
      </c>
      <c r="O36" s="23">
        <v>8.778117491184316E-2</v>
      </c>
      <c r="P36" s="23">
        <v>-9.8347131933248788E-2</v>
      </c>
      <c r="Q36" s="23">
        <v>2.9398666270421945E-4</v>
      </c>
      <c r="R36" s="36">
        <v>-1.2407911278801262</v>
      </c>
      <c r="S36" s="42">
        <f>S35+S31+S28</f>
        <v>114.35609063999998</v>
      </c>
      <c r="T36" s="42">
        <f>T35+T31+T28</f>
        <v>0</v>
      </c>
      <c r="U36" s="77">
        <v>19957.518660185102</v>
      </c>
      <c r="V36" s="77">
        <v>2276.5347603152954</v>
      </c>
      <c r="W36" s="78">
        <v>0.11406902827338662</v>
      </c>
      <c r="X36" s="79">
        <v>0.63859677451957741</v>
      </c>
      <c r="Y36" s="79">
        <v>0.15327470386732958</v>
      </c>
      <c r="Z36" s="79">
        <v>0.2084176141764871</v>
      </c>
      <c r="AA36" s="79">
        <v>5.0469944815769704E-2</v>
      </c>
      <c r="AB36" s="79">
        <v>0.15298561130393526</v>
      </c>
      <c r="AC36" s="79">
        <v>3.705885301122451E-2</v>
      </c>
      <c r="AD36" s="79">
        <v>0.12316291875939307</v>
      </c>
      <c r="AE36" s="79">
        <v>9.0275111535798758E-2</v>
      </c>
      <c r="AF36" s="79">
        <v>1.0157934352986809E-2</v>
      </c>
      <c r="AG36" s="79">
        <v>4.2649129219697282E-2</v>
      </c>
      <c r="AH36" s="79">
        <v>1.949379042258477E-2</v>
      </c>
      <c r="AI36" s="79">
        <v>-0.29576057972514019</v>
      </c>
      <c r="AJ36" s="79">
        <v>1.7096776897057624E-4</v>
      </c>
      <c r="AK36" s="79">
        <v>-0.68321207581324062</v>
      </c>
      <c r="AL36" s="84">
        <v>20.352369821283471</v>
      </c>
      <c r="AM36" s="85">
        <v>80.948817258251296</v>
      </c>
      <c r="AN36" s="42">
        <f t="shared" si="1"/>
        <v>-4528.2441200551057</v>
      </c>
      <c r="AO36" s="42">
        <f t="shared" si="1"/>
        <v>-239.68644943529694</v>
      </c>
      <c r="AP36" s="53">
        <f t="shared" si="1"/>
        <v>1.7942901748492265E-2</v>
      </c>
      <c r="AQ36" s="23">
        <f t="shared" si="1"/>
        <v>-2.3705914963969121E-2</v>
      </c>
      <c r="AR36" s="23">
        <f t="shared" si="1"/>
        <v>4.6564735854470046E-2</v>
      </c>
      <c r="AS36" s="23">
        <f t="shared" si="1"/>
        <v>-6.4219962630578609E-2</v>
      </c>
      <c r="AT36" s="23">
        <f t="shared" si="1"/>
        <v>-7.1428536047872387E-3</v>
      </c>
      <c r="AU36" s="23">
        <f t="shared" si="1"/>
        <v>8.7925877758521925E-2</v>
      </c>
      <c r="AV36" s="23">
        <f t="shared" si="1"/>
        <v>-2.5084246178021234E-2</v>
      </c>
      <c r="AW36" s="24">
        <f t="shared" si="1"/>
        <v>2.3217757094933109E-2</v>
      </c>
      <c r="AX36" s="23">
        <f t="shared" si="1"/>
        <v>-1.2081370967763835E-2</v>
      </c>
      <c r="AY36" s="23">
        <f t="shared" si="1"/>
        <v>-3.7022827194032127E-3</v>
      </c>
      <c r="AZ36" s="23">
        <f t="shared" si="1"/>
        <v>2.4976980286532446E-2</v>
      </c>
      <c r="BA36" s="23">
        <f t="shared" si="1"/>
        <v>6.828738448925839E-2</v>
      </c>
      <c r="BB36" s="23">
        <f t="shared" si="1"/>
        <v>0.19741344779189141</v>
      </c>
      <c r="BC36" s="23">
        <f t="shared" si="1"/>
        <v>1.2301889373364321E-4</v>
      </c>
      <c r="BD36" s="36">
        <f t="shared" si="3"/>
        <v>-0.55757905206688563</v>
      </c>
      <c r="BE36" s="42">
        <f t="shared" si="3"/>
        <v>94.003720818716502</v>
      </c>
      <c r="BF36" s="42">
        <f t="shared" si="3"/>
        <v>-80.948817258251296</v>
      </c>
    </row>
    <row r="37" spans="1:58">
      <c r="A37" s="3" t="s">
        <v>30</v>
      </c>
      <c r="B37" s="46">
        <v>929.04933110000024</v>
      </c>
      <c r="C37" s="46">
        <v>135.85949876000018</v>
      </c>
      <c r="D37" s="21">
        <v>0.14623496752227536</v>
      </c>
      <c r="E37" s="21">
        <v>0.78339167798363252</v>
      </c>
      <c r="F37" s="21">
        <v>0.20415792013712758</v>
      </c>
      <c r="G37" s="21">
        <v>5.4234870524064407E-2</v>
      </c>
      <c r="H37" s="21">
        <v>-0.49046921133666616</v>
      </c>
      <c r="I37" s="21">
        <v>0.16237345161070407</v>
      </c>
      <c r="J37" s="21">
        <v>7.9445783392068398E-2</v>
      </c>
      <c r="K37" s="22">
        <v>2.1289370795740763E-2</v>
      </c>
      <c r="L37" s="21">
        <v>5.699375725250292E-2</v>
      </c>
      <c r="M37" s="21">
        <v>6.6305716970985488E-4</v>
      </c>
      <c r="N37" s="21">
        <v>-0.13585564664060076</v>
      </c>
      <c r="O37" s="21">
        <v>0.14030798542813783</v>
      </c>
      <c r="P37" s="21">
        <v>8.478630555261403E-2</v>
      </c>
      <c r="Q37" s="21">
        <v>1.130382171156164E-4</v>
      </c>
      <c r="R37" s="35">
        <v>-1.0579681136809964</v>
      </c>
      <c r="S37" s="39">
        <v>9.3451380000000001E-2</v>
      </c>
      <c r="T37" s="39"/>
      <c r="U37" s="75">
        <v>1510.3017668945226</v>
      </c>
      <c r="V37" s="75">
        <v>185.94498485766212</v>
      </c>
      <c r="W37" s="76">
        <v>0.12311776953025856</v>
      </c>
      <c r="X37" s="76">
        <v>0.79039313395324617</v>
      </c>
      <c r="Y37" s="76">
        <v>0.13095586049008681</v>
      </c>
      <c r="Z37" s="76">
        <v>9.8755727501249183E-2</v>
      </c>
      <c r="AA37" s="76">
        <v>9.9815089680317465E-2</v>
      </c>
      <c r="AB37" s="76">
        <v>0.11085113854550468</v>
      </c>
      <c r="AC37" s="76">
        <v>8.7990478753346757E-2</v>
      </c>
      <c r="AD37" s="76">
        <v>7.4453514642862179E-2</v>
      </c>
      <c r="AE37" s="76">
        <v>5.7831335348968053E-2</v>
      </c>
      <c r="AF37" s="76">
        <v>4.6576087595946123E-4</v>
      </c>
      <c r="AG37" s="76">
        <v>7.491712435344694E-2</v>
      </c>
      <c r="AH37" s="76">
        <v>3.5931863026683039E-2</v>
      </c>
      <c r="AI37" s="76">
        <v>0.15065194666552034</v>
      </c>
      <c r="AJ37" s="76">
        <v>0</v>
      </c>
      <c r="AK37" s="76" t="e">
        <v>#DIV/0!</v>
      </c>
      <c r="AL37" s="80">
        <v>0</v>
      </c>
      <c r="AM37" s="81">
        <v>0</v>
      </c>
      <c r="AN37" s="39">
        <f t="shared" si="1"/>
        <v>-581.2524357945224</v>
      </c>
      <c r="AO37" s="39">
        <f t="shared" si="1"/>
        <v>-50.085486097661942</v>
      </c>
      <c r="AP37" s="52">
        <f t="shared" si="1"/>
        <v>2.3117197992016794E-2</v>
      </c>
      <c r="AQ37" s="21">
        <f t="shared" si="1"/>
        <v>-7.0014559696136569E-3</v>
      </c>
      <c r="AR37" s="21">
        <f t="shared" si="1"/>
        <v>7.3202059647040768E-2</v>
      </c>
      <c r="AS37" s="21">
        <f t="shared" si="1"/>
        <v>-4.4520856977184775E-2</v>
      </c>
      <c r="AT37" s="21">
        <f t="shared" si="1"/>
        <v>-0.59028430101698359</v>
      </c>
      <c r="AU37" s="21">
        <f t="shared" si="1"/>
        <v>5.1522313065199388E-2</v>
      </c>
      <c r="AV37" s="21">
        <f t="shared" si="1"/>
        <v>-8.5446953612783594E-3</v>
      </c>
      <c r="AW37" s="22">
        <f t="shared" si="1"/>
        <v>-5.3164143847121412E-2</v>
      </c>
      <c r="AX37" s="21">
        <f t="shared" si="1"/>
        <v>-8.3757809646513304E-4</v>
      </c>
      <c r="AY37" s="21">
        <f t="shared" si="1"/>
        <v>1.9729629375039365E-4</v>
      </c>
      <c r="AZ37" s="21">
        <f t="shared" si="1"/>
        <v>-0.2107727709940477</v>
      </c>
      <c r="BA37" s="21">
        <f t="shared" si="1"/>
        <v>0.10437612240145479</v>
      </c>
      <c r="BB37" s="21">
        <f t="shared" si="1"/>
        <v>-6.5865641112906312E-2</v>
      </c>
      <c r="BC37" s="21">
        <f t="shared" si="1"/>
        <v>1.130382171156164E-4</v>
      </c>
      <c r="BD37" s="35" t="e">
        <f t="shared" si="3"/>
        <v>#DIV/0!</v>
      </c>
      <c r="BE37" s="39">
        <f t="shared" si="3"/>
        <v>9.3451380000000001E-2</v>
      </c>
      <c r="BF37" s="39">
        <f t="shared" si="3"/>
        <v>0</v>
      </c>
    </row>
    <row r="38" spans="1:58">
      <c r="A38" s="3" t="s">
        <v>31</v>
      </c>
      <c r="B38" s="46">
        <v>751.77386273999991</v>
      </c>
      <c r="C38" s="46">
        <v>220.44511443999968</v>
      </c>
      <c r="D38" s="21">
        <v>0.29323327847092279</v>
      </c>
      <c r="E38" s="21">
        <v>0.8808954525318915</v>
      </c>
      <c r="F38" s="21">
        <v>0.30859690904147952</v>
      </c>
      <c r="G38" s="21">
        <v>4.1015609516307144E-2</v>
      </c>
      <c r="H38" s="21">
        <v>0.17250314386230098</v>
      </c>
      <c r="I38" s="21">
        <v>7.8088938098122479E-2</v>
      </c>
      <c r="J38" s="21">
        <v>0.18333381710368607</v>
      </c>
      <c r="K38" s="22">
        <v>1.4907293837596706E-2</v>
      </c>
      <c r="L38" s="21">
        <v>9.8296316146250826E-2</v>
      </c>
      <c r="M38" s="21">
        <v>5.7553613053668972E-4</v>
      </c>
      <c r="N38" s="21">
        <v>0.33879272157991269</v>
      </c>
      <c r="O38" s="21">
        <v>6.2575952665528844E-2</v>
      </c>
      <c r="P38" s="21">
        <v>0.20268692690295961</v>
      </c>
      <c r="Q38" s="21">
        <v>3.0155464460248763E-5</v>
      </c>
      <c r="R38" s="35">
        <v>-0.90544016366939883</v>
      </c>
      <c r="S38" s="39">
        <v>3.9431132100000004</v>
      </c>
      <c r="T38" s="39"/>
      <c r="U38" s="75">
        <v>878.93311679360374</v>
      </c>
      <c r="V38" s="75">
        <v>149.13460729916926</v>
      </c>
      <c r="W38" s="76">
        <v>0.16967685532571636</v>
      </c>
      <c r="X38" s="76">
        <v>0.95847707980813102</v>
      </c>
      <c r="Y38" s="76">
        <v>0.16273116443567751</v>
      </c>
      <c r="Z38" s="76">
        <v>1.5181150617252635E-2</v>
      </c>
      <c r="AA38" s="76">
        <v>0.32407159547852721</v>
      </c>
      <c r="AB38" s="76">
        <v>2.6341769574616473E-2</v>
      </c>
      <c r="AC38" s="76">
        <v>0.3334242339725807</v>
      </c>
      <c r="AD38" s="76">
        <v>9.8728710510523881E-3</v>
      </c>
      <c r="AE38" s="76">
        <v>0.2613963342472686</v>
      </c>
      <c r="AF38" s="76">
        <v>2.9995292209480571E-5</v>
      </c>
      <c r="AG38" s="76">
        <v>0.28888888888888892</v>
      </c>
      <c r="AH38" s="76">
        <v>1.6438903231354603E-2</v>
      </c>
      <c r="AI38" s="76">
        <v>0.37676398764888891</v>
      </c>
      <c r="AJ38" s="76">
        <v>0</v>
      </c>
      <c r="AK38" s="76" t="e">
        <v>#DIV/0!</v>
      </c>
      <c r="AL38" s="80">
        <v>0</v>
      </c>
      <c r="AM38" s="81">
        <v>0</v>
      </c>
      <c r="AN38" s="39">
        <f t="shared" si="1"/>
        <v>-127.15925405360383</v>
      </c>
      <c r="AO38" s="39">
        <f t="shared" si="1"/>
        <v>71.310507140830424</v>
      </c>
      <c r="AP38" s="52">
        <f t="shared" si="1"/>
        <v>0.12355642314520643</v>
      </c>
      <c r="AQ38" s="21">
        <f t="shared" si="1"/>
        <v>-7.7581627276239518E-2</v>
      </c>
      <c r="AR38" s="21">
        <f t="shared" si="1"/>
        <v>0.14586574460580201</v>
      </c>
      <c r="AS38" s="21">
        <f t="shared" si="1"/>
        <v>2.5834458899054509E-2</v>
      </c>
      <c r="AT38" s="21">
        <f t="shared" si="1"/>
        <v>-0.15156845161622623</v>
      </c>
      <c r="AU38" s="21">
        <f t="shared" si="1"/>
        <v>5.1747168523506006E-2</v>
      </c>
      <c r="AV38" s="21">
        <f t="shared" si="1"/>
        <v>-0.15009041686889463</v>
      </c>
      <c r="AW38" s="22">
        <f t="shared" si="1"/>
        <v>5.0344227865443177E-3</v>
      </c>
      <c r="AX38" s="21">
        <f t="shared" si="1"/>
        <v>-0.16310001810101776</v>
      </c>
      <c r="AY38" s="21">
        <f t="shared" si="1"/>
        <v>5.4554083832720915E-4</v>
      </c>
      <c r="AZ38" s="21">
        <f t="shared" si="1"/>
        <v>4.9903832691023775E-2</v>
      </c>
      <c r="BA38" s="21">
        <f t="shared" si="1"/>
        <v>4.6137049434174238E-2</v>
      </c>
      <c r="BB38" s="21">
        <f t="shared" si="1"/>
        <v>-0.1740770607459293</v>
      </c>
      <c r="BC38" s="21">
        <f t="shared" si="1"/>
        <v>3.0155464460248763E-5</v>
      </c>
      <c r="BD38" s="35" t="e">
        <f t="shared" si="3"/>
        <v>#DIV/0!</v>
      </c>
      <c r="BE38" s="39">
        <f t="shared" si="3"/>
        <v>3.9431132100000004</v>
      </c>
      <c r="BF38" s="39">
        <f t="shared" si="3"/>
        <v>0</v>
      </c>
    </row>
    <row r="39" spans="1:58">
      <c r="A39" s="3" t="s">
        <v>32</v>
      </c>
      <c r="B39" s="46">
        <v>554.7380798099997</v>
      </c>
      <c r="C39" s="46">
        <v>140.85256214000009</v>
      </c>
      <c r="D39" s="21">
        <v>0.25390822672249708</v>
      </c>
      <c r="E39" s="21">
        <v>0.93176429668761096</v>
      </c>
      <c r="F39" s="21">
        <v>0.25657156523431957</v>
      </c>
      <c r="G39" s="21">
        <v>2.4023681640862504E-2</v>
      </c>
      <c r="H39" s="21">
        <v>0.26511631210482045</v>
      </c>
      <c r="I39" s="21">
        <v>4.4212021853795608E-2</v>
      </c>
      <c r="J39" s="21">
        <v>0.19168787149882593</v>
      </c>
      <c r="K39" s="22">
        <v>4.3570991530275955E-3</v>
      </c>
      <c r="L39" s="21">
        <v>0.30339484123776833</v>
      </c>
      <c r="M39" s="21">
        <v>9.0902989780819796E-5</v>
      </c>
      <c r="N39" s="21">
        <v>0.20359685765760047</v>
      </c>
      <c r="O39" s="21">
        <v>3.976401971098719E-2</v>
      </c>
      <c r="P39" s="21">
        <v>0.1794204772758739</v>
      </c>
      <c r="Q39" s="21">
        <v>0</v>
      </c>
      <c r="R39" s="35" t="e">
        <v>#DIV/0!</v>
      </c>
      <c r="S39" s="39">
        <v>9.2978369999999991E-2</v>
      </c>
      <c r="T39" s="39"/>
      <c r="U39" s="75">
        <v>575.49633846153847</v>
      </c>
      <c r="V39" s="75">
        <v>90.911473504273573</v>
      </c>
      <c r="W39" s="76">
        <v>0.15797055068552684</v>
      </c>
      <c r="X39" s="76">
        <v>0.94545245281814849</v>
      </c>
      <c r="Y39" s="76">
        <v>0.15002132328554704</v>
      </c>
      <c r="Z39" s="76">
        <v>3.696641993085608E-2</v>
      </c>
      <c r="AA39" s="76">
        <v>0.28969009069518781</v>
      </c>
      <c r="AB39" s="76">
        <v>1.7581127250995629E-2</v>
      </c>
      <c r="AC39" s="76">
        <v>0.30849654804862997</v>
      </c>
      <c r="AD39" s="76">
        <v>6.1344773108494271E-3</v>
      </c>
      <c r="AE39" s="76">
        <v>0.32366515901583642</v>
      </c>
      <c r="AF39" s="76">
        <v>1.0396080014861524E-4</v>
      </c>
      <c r="AG39" s="76">
        <v>0.11</v>
      </c>
      <c r="AH39" s="76">
        <v>1.1342689139997588E-2</v>
      </c>
      <c r="AI39" s="76">
        <v>0.30211220312303394</v>
      </c>
      <c r="AJ39" s="76">
        <v>0</v>
      </c>
      <c r="AK39" s="76" t="e">
        <v>#DIV/0!</v>
      </c>
      <c r="AL39" s="80">
        <v>0</v>
      </c>
      <c r="AM39" s="81">
        <v>0</v>
      </c>
      <c r="AN39" s="39">
        <f t="shared" si="1"/>
        <v>-20.758258651538767</v>
      </c>
      <c r="AO39" s="39">
        <f t="shared" si="1"/>
        <v>49.941088635726516</v>
      </c>
      <c r="AP39" s="52">
        <f t="shared" si="1"/>
        <v>9.5937676036970232E-2</v>
      </c>
      <c r="AQ39" s="21">
        <f t="shared" si="1"/>
        <v>-1.3688156130537532E-2</v>
      </c>
      <c r="AR39" s="21">
        <f t="shared" si="1"/>
        <v>0.10655024194877252</v>
      </c>
      <c r="AS39" s="21">
        <f t="shared" si="1"/>
        <v>-1.2942738289993577E-2</v>
      </c>
      <c r="AT39" s="21">
        <f t="shared" si="1"/>
        <v>-2.4573778590367357E-2</v>
      </c>
      <c r="AU39" s="21">
        <f t="shared" si="1"/>
        <v>2.6630894602799979E-2</v>
      </c>
      <c r="AV39" s="21">
        <f t="shared" si="1"/>
        <v>-0.11680867654980404</v>
      </c>
      <c r="AW39" s="22">
        <f t="shared" si="1"/>
        <v>-1.7773781578218316E-3</v>
      </c>
      <c r="AX39" s="21">
        <f t="shared" si="1"/>
        <v>-2.0270317778068092E-2</v>
      </c>
      <c r="AY39" s="21">
        <f t="shared" si="1"/>
        <v>-1.3057810367795444E-5</v>
      </c>
      <c r="AZ39" s="21">
        <f t="shared" si="1"/>
        <v>9.3596857657600466E-2</v>
      </c>
      <c r="BA39" s="21">
        <f t="shared" si="1"/>
        <v>2.8421330570989604E-2</v>
      </c>
      <c r="BB39" s="21">
        <f t="shared" si="1"/>
        <v>-0.12269172584716004</v>
      </c>
      <c r="BC39" s="21">
        <f t="shared" si="1"/>
        <v>0</v>
      </c>
      <c r="BD39" s="35" t="e">
        <f t="shared" si="3"/>
        <v>#DIV/0!</v>
      </c>
      <c r="BE39" s="39">
        <f t="shared" si="3"/>
        <v>9.2978369999999991E-2</v>
      </c>
      <c r="BF39" s="39">
        <f t="shared" si="3"/>
        <v>0</v>
      </c>
    </row>
    <row r="40" spans="1:58">
      <c r="A40" s="6">
        <v>40</v>
      </c>
      <c r="B40" s="46"/>
      <c r="C40" s="46"/>
      <c r="D40" s="27"/>
      <c r="E40" s="21" t="e">
        <v>#DIV/0!</v>
      </c>
      <c r="F40" s="21" t="e">
        <v>#DIV/0!</v>
      </c>
      <c r="G40" s="21" t="e">
        <v>#DIV/0!</v>
      </c>
      <c r="H40" s="21" t="e">
        <v>#DIV/0!</v>
      </c>
      <c r="I40" s="21" t="e">
        <v>#DIV/0!</v>
      </c>
      <c r="J40" s="21" t="e">
        <v>#DIV/0!</v>
      </c>
      <c r="K40" s="22" t="e">
        <v>#DIV/0!</v>
      </c>
      <c r="L40" s="21" t="e">
        <v>#DIV/0!</v>
      </c>
      <c r="M40" s="21" t="e">
        <v>#DIV/0!</v>
      </c>
      <c r="N40" s="21" t="e">
        <v>#DIV/0!</v>
      </c>
      <c r="O40" s="21" t="e">
        <v>#DIV/0!</v>
      </c>
      <c r="P40" s="21" t="e">
        <v>#DIV/0!</v>
      </c>
      <c r="Q40" s="21" t="e">
        <v>#DIV/0!</v>
      </c>
      <c r="R40" s="35" t="e">
        <v>#DIV/0!</v>
      </c>
      <c r="S40" s="39"/>
      <c r="T40" s="39"/>
      <c r="U40" s="75"/>
      <c r="V40" s="75"/>
      <c r="W40" s="27"/>
      <c r="X40" s="76" t="e">
        <v>#DIV/0!</v>
      </c>
      <c r="Y40" s="76" t="e">
        <v>#DIV/0!</v>
      </c>
      <c r="Z40" s="76" t="e">
        <v>#DIV/0!</v>
      </c>
      <c r="AA40" s="76" t="e">
        <v>#DIV/0!</v>
      </c>
      <c r="AB40" s="76" t="e">
        <v>#DIV/0!</v>
      </c>
      <c r="AC40" s="76" t="e">
        <v>#DIV/0!</v>
      </c>
      <c r="AD40" s="76" t="e">
        <v>#DIV/0!</v>
      </c>
      <c r="AE40" s="76" t="e">
        <v>#DIV/0!</v>
      </c>
      <c r="AF40" s="76" t="e">
        <v>#DIV/0!</v>
      </c>
      <c r="AG40" s="76" t="e">
        <v>#DIV/0!</v>
      </c>
      <c r="AH40" s="76" t="e">
        <v>#DIV/0!</v>
      </c>
      <c r="AI40" s="76" t="e">
        <v>#DIV/0!</v>
      </c>
      <c r="AJ40" s="76" t="e">
        <v>#DIV/0!</v>
      </c>
      <c r="AK40" s="76" t="e">
        <v>#DIV/0!</v>
      </c>
      <c r="AL40" s="80">
        <v>0</v>
      </c>
      <c r="AM40" s="81">
        <v>0</v>
      </c>
      <c r="AN40" s="39">
        <f t="shared" si="1"/>
        <v>0</v>
      </c>
      <c r="AO40" s="39">
        <f t="shared" si="1"/>
        <v>0</v>
      </c>
      <c r="AP40" s="52">
        <f t="shared" si="1"/>
        <v>0</v>
      </c>
      <c r="AQ40" s="21" t="e">
        <f t="shared" si="1"/>
        <v>#DIV/0!</v>
      </c>
      <c r="AR40" s="21" t="e">
        <f t="shared" si="1"/>
        <v>#DIV/0!</v>
      </c>
      <c r="AS40" s="21" t="e">
        <f t="shared" si="1"/>
        <v>#DIV/0!</v>
      </c>
      <c r="AT40" s="21" t="e">
        <f t="shared" si="1"/>
        <v>#DIV/0!</v>
      </c>
      <c r="AU40" s="21" t="e">
        <f t="shared" si="1"/>
        <v>#DIV/0!</v>
      </c>
      <c r="AV40" s="21" t="e">
        <f t="shared" si="1"/>
        <v>#DIV/0!</v>
      </c>
      <c r="AW40" s="22" t="e">
        <f t="shared" si="1"/>
        <v>#DIV/0!</v>
      </c>
      <c r="AX40" s="21" t="e">
        <f t="shared" si="1"/>
        <v>#DIV/0!</v>
      </c>
      <c r="AY40" s="21" t="e">
        <f t="shared" si="1"/>
        <v>#DIV/0!</v>
      </c>
      <c r="AZ40" s="21" t="e">
        <f t="shared" si="1"/>
        <v>#DIV/0!</v>
      </c>
      <c r="BA40" s="21" t="e">
        <f t="shared" si="1"/>
        <v>#DIV/0!</v>
      </c>
      <c r="BB40" s="21" t="e">
        <f t="shared" si="1"/>
        <v>#DIV/0!</v>
      </c>
      <c r="BC40" s="21" t="e">
        <f t="shared" si="1"/>
        <v>#DIV/0!</v>
      </c>
      <c r="BD40" s="35" t="e">
        <f t="shared" si="3"/>
        <v>#DIV/0!</v>
      </c>
      <c r="BE40" s="39">
        <f t="shared" si="3"/>
        <v>0</v>
      </c>
      <c r="BF40" s="39">
        <f t="shared" si="3"/>
        <v>0</v>
      </c>
    </row>
    <row r="41" spans="1:58">
      <c r="A41" s="4" t="s">
        <v>103</v>
      </c>
      <c r="B41" s="26">
        <v>2235.5612736499997</v>
      </c>
      <c r="C41" s="26">
        <v>497.15717533999992</v>
      </c>
      <c r="D41" s="47">
        <v>0.2223858416228027</v>
      </c>
      <c r="E41" s="23">
        <v>0.85299779106772555</v>
      </c>
      <c r="F41" s="23">
        <v>0.25463431996738389</v>
      </c>
      <c r="G41" s="23">
        <v>4.2292817253197855E-2</v>
      </c>
      <c r="H41" s="23">
        <v>-0.16775574426611059</v>
      </c>
      <c r="I41" s="23">
        <v>0.10470939182271494</v>
      </c>
      <c r="J41" s="23">
        <v>0.11725964532419722</v>
      </c>
      <c r="K41" s="24">
        <v>1.4941589291251505E-2</v>
      </c>
      <c r="L41" s="23">
        <v>8.8680815001007177E-2</v>
      </c>
      <c r="M41" s="23">
        <v>4.9164977178437104E-4</v>
      </c>
      <c r="N41" s="23">
        <v>6.6566847405406887E-2</v>
      </c>
      <c r="O41" s="23">
        <v>8.9219035931120155E-2</v>
      </c>
      <c r="P41" s="23">
        <v>0.12306014281897179</v>
      </c>
      <c r="Q41" s="23">
        <v>5.711682855890754E-5</v>
      </c>
      <c r="R41" s="36">
        <v>-1.0308879044942063</v>
      </c>
      <c r="S41" s="40">
        <f>SUM(S37:S40)</f>
        <v>4.1295429600000002</v>
      </c>
      <c r="T41" s="40">
        <f>SUM(T37:T40)</f>
        <v>0</v>
      </c>
      <c r="U41" s="77">
        <v>2964.731222149665</v>
      </c>
      <c r="V41" s="77">
        <v>425.99106566110493</v>
      </c>
      <c r="W41" s="78">
        <v>0.14368623451546061</v>
      </c>
      <c r="X41" s="79">
        <v>0.87032301592496508</v>
      </c>
      <c r="Y41" s="79">
        <v>0.14535057394319381</v>
      </c>
      <c r="Z41" s="79">
        <v>6.1984777475921897E-2</v>
      </c>
      <c r="AA41" s="79">
        <v>0.13807911493069763</v>
      </c>
      <c r="AB41" s="79">
        <v>6.7692206599113097E-2</v>
      </c>
      <c r="AC41" s="79">
        <v>0.12742207493435537</v>
      </c>
      <c r="AD41" s="79">
        <v>4.2046050023249348E-2</v>
      </c>
      <c r="AE41" s="79">
        <v>7.9530751164380672E-2</v>
      </c>
      <c r="AF41" s="79">
        <v>2.6634198186749705E-4</v>
      </c>
      <c r="AG41" s="79">
        <v>8.4719275693313514E-2</v>
      </c>
      <c r="AH41" s="79">
        <v>2.5379814593996242E-2</v>
      </c>
      <c r="AI41" s="79">
        <v>0.20721046486105588</v>
      </c>
      <c r="AJ41" s="79">
        <v>0</v>
      </c>
      <c r="AK41" s="79" t="e">
        <v>#DIV/0!</v>
      </c>
      <c r="AL41" s="82">
        <v>0</v>
      </c>
      <c r="AM41" s="83">
        <v>0</v>
      </c>
      <c r="AN41" s="42">
        <f t="shared" si="1"/>
        <v>-729.16994849966522</v>
      </c>
      <c r="AO41" s="42">
        <f t="shared" si="1"/>
        <v>71.166109678894998</v>
      </c>
      <c r="AP41" s="53">
        <f t="shared" si="1"/>
        <v>7.8699607107342084E-2</v>
      </c>
      <c r="AQ41" s="23">
        <f t="shared" si="1"/>
        <v>-1.732522485723953E-2</v>
      </c>
      <c r="AR41" s="23">
        <f t="shared" si="1"/>
        <v>0.10928374602419008</v>
      </c>
      <c r="AS41" s="23">
        <f t="shared" si="1"/>
        <v>-1.9691960222724042E-2</v>
      </c>
      <c r="AT41" s="23">
        <f t="shared" si="1"/>
        <v>-0.3058348591968082</v>
      </c>
      <c r="AU41" s="23">
        <f t="shared" si="1"/>
        <v>3.7017185223601839E-2</v>
      </c>
      <c r="AV41" s="23">
        <f t="shared" si="1"/>
        <v>-1.0162429610158147E-2</v>
      </c>
      <c r="AW41" s="24">
        <f t="shared" si="1"/>
        <v>-2.7104460731997841E-2</v>
      </c>
      <c r="AX41" s="23">
        <f t="shared" si="1"/>
        <v>9.1500638366265041E-3</v>
      </c>
      <c r="AY41" s="23">
        <f t="shared" si="1"/>
        <v>2.2530778991687399E-4</v>
      </c>
      <c r="AZ41" s="23">
        <f t="shared" si="1"/>
        <v>-1.8152428287906627E-2</v>
      </c>
      <c r="BA41" s="23">
        <f t="shared" si="1"/>
        <v>6.3839221337123914E-2</v>
      </c>
      <c r="BB41" s="23">
        <f t="shared" si="1"/>
        <v>-8.4150322042084086E-2</v>
      </c>
      <c r="BC41" s="23">
        <f t="shared" si="1"/>
        <v>5.711682855890754E-5</v>
      </c>
      <c r="BD41" s="36" t="e">
        <f t="shared" si="3"/>
        <v>#DIV/0!</v>
      </c>
      <c r="BE41" s="42">
        <f t="shared" si="3"/>
        <v>4.1295429600000002</v>
      </c>
      <c r="BF41" s="42">
        <f t="shared" si="3"/>
        <v>0</v>
      </c>
    </row>
    <row r="42" spans="1:58">
      <c r="A42" s="7" t="s">
        <v>104</v>
      </c>
      <c r="B42" s="26">
        <v>53823.012958199994</v>
      </c>
      <c r="C42" s="26">
        <v>5985.6757518599979</v>
      </c>
      <c r="D42" s="47">
        <v>0.11121034336202232</v>
      </c>
      <c r="E42" s="23">
        <v>0.56964121702051485</v>
      </c>
      <c r="F42" s="23">
        <v>0.20253452401042785</v>
      </c>
      <c r="G42" s="23">
        <v>0.17920596786071583</v>
      </c>
      <c r="H42" s="23">
        <v>-2.9318034616859528E-2</v>
      </c>
      <c r="I42" s="23">
        <v>0.2511528152528173</v>
      </c>
      <c r="J42" s="23">
        <v>4.3492439317541131E-3</v>
      </c>
      <c r="K42" s="24">
        <v>0.20591674979303212</v>
      </c>
      <c r="L42" s="23">
        <v>2.898414198945367E-2</v>
      </c>
      <c r="M42" s="23">
        <v>1.5866186295315849E-2</v>
      </c>
      <c r="N42" s="23">
        <v>-0.14416288581275064</v>
      </c>
      <c r="O42" s="23">
        <v>2.8869704302446866E-2</v>
      </c>
      <c r="P42" s="23">
        <v>-6.992702883302207E-2</v>
      </c>
      <c r="Q42" s="23">
        <v>5.0017486202244576E-4</v>
      </c>
      <c r="R42" s="36">
        <v>-1.1394167345573682</v>
      </c>
      <c r="S42" s="42">
        <f>S41+S36+S24+S13</f>
        <v>3076.8116380900001</v>
      </c>
      <c r="T42" s="42">
        <f>T41+T36+T24+T13</f>
        <v>480.10831857657899</v>
      </c>
      <c r="U42" s="77">
        <v>73321.627336071891</v>
      </c>
      <c r="V42" s="77">
        <v>8201.327799111421</v>
      </c>
      <c r="W42" s="78">
        <v>0.11185414313733638</v>
      </c>
      <c r="X42" s="79">
        <v>0.53155823819674841</v>
      </c>
      <c r="Y42" s="79">
        <v>0.17495264611208219</v>
      </c>
      <c r="Z42" s="79">
        <v>0.22021828198025681</v>
      </c>
      <c r="AA42" s="79">
        <v>2.5739742409246816E-2</v>
      </c>
      <c r="AB42" s="79">
        <v>0.24822347982299461</v>
      </c>
      <c r="AC42" s="79">
        <v>5.4872887604695414E-2</v>
      </c>
      <c r="AD42" s="79">
        <v>0.23054977869181495</v>
      </c>
      <c r="AE42" s="79">
        <v>6.5404876146248445E-2</v>
      </c>
      <c r="AF42" s="79">
        <v>1.1140353438241667E-2</v>
      </c>
      <c r="AG42" s="79">
        <v>1.7997485590443669E-3</v>
      </c>
      <c r="AH42" s="79">
        <v>6.3322655500752476E-3</v>
      </c>
      <c r="AI42" s="79">
        <v>-0.21424783039021361</v>
      </c>
      <c r="AJ42" s="79">
        <v>2.0108214286277063E-4</v>
      </c>
      <c r="AK42" s="79">
        <v>-0.6053063164443202</v>
      </c>
      <c r="AL42" s="77">
        <v>1245.1935076353675</v>
      </c>
      <c r="AM42" s="85">
        <v>200.00317193257831</v>
      </c>
      <c r="AN42" s="42">
        <f t="shared" si="1"/>
        <v>-19498.614377871898</v>
      </c>
      <c r="AO42" s="42">
        <f t="shared" si="1"/>
        <v>-2215.652047251423</v>
      </c>
      <c r="AP42" s="53">
        <f t="shared" si="1"/>
        <v>-6.437997753140634E-4</v>
      </c>
      <c r="AQ42" s="23">
        <f t="shared" si="1"/>
        <v>3.8082978823766434E-2</v>
      </c>
      <c r="AR42" s="23">
        <f t="shared" si="1"/>
        <v>2.7581877898345653E-2</v>
      </c>
      <c r="AS42" s="23">
        <f t="shared" si="1"/>
        <v>-4.1012314119540982E-2</v>
      </c>
      <c r="AT42" s="23">
        <f t="shared" si="1"/>
        <v>-5.5057777026106342E-2</v>
      </c>
      <c r="AU42" s="23">
        <f t="shared" si="1"/>
        <v>2.9293354298226826E-3</v>
      </c>
      <c r="AV42" s="23">
        <f t="shared" si="1"/>
        <v>-5.05236436729413E-2</v>
      </c>
      <c r="AW42" s="24">
        <f t="shared" si="1"/>
        <v>-2.4633028898782827E-2</v>
      </c>
      <c r="AX42" s="23">
        <f t="shared" si="1"/>
        <v>-3.6420734156794775E-2</v>
      </c>
      <c r="AY42" s="23">
        <f t="shared" si="1"/>
        <v>4.7258328570741817E-3</v>
      </c>
      <c r="AZ42" s="23">
        <f t="shared" si="1"/>
        <v>-0.14596263437179499</v>
      </c>
      <c r="BA42" s="23">
        <f t="shared" si="1"/>
        <v>2.2537438752371616E-2</v>
      </c>
      <c r="BB42" s="23">
        <f t="shared" si="1"/>
        <v>0.14432080155719154</v>
      </c>
      <c r="BC42" s="23">
        <f t="shared" si="1"/>
        <v>2.990927191596751E-4</v>
      </c>
      <c r="BD42" s="36">
        <f t="shared" si="3"/>
        <v>-0.53411041811304805</v>
      </c>
      <c r="BE42" s="42">
        <f t="shared" si="3"/>
        <v>1831.6181304546326</v>
      </c>
      <c r="BF42" s="42">
        <f t="shared" si="3"/>
        <v>280.10514664400068</v>
      </c>
    </row>
    <row r="43" spans="1:58">
      <c r="A43" s="3" t="s">
        <v>34</v>
      </c>
      <c r="B43" s="43"/>
      <c r="C43" s="43"/>
      <c r="D43" s="43"/>
      <c r="E43" s="27"/>
      <c r="F43" s="27"/>
      <c r="G43" s="27"/>
      <c r="H43" s="27"/>
      <c r="I43" s="27"/>
      <c r="J43" s="27"/>
      <c r="K43" s="28"/>
      <c r="L43" s="25"/>
      <c r="M43" s="25"/>
      <c r="N43" s="25"/>
      <c r="O43" s="25"/>
      <c r="P43" s="25"/>
      <c r="Q43" s="25"/>
      <c r="R43" s="25"/>
      <c r="S43" s="5"/>
      <c r="T43" s="5"/>
      <c r="U43" s="5"/>
      <c r="V43" s="5"/>
      <c r="W43" s="49"/>
      <c r="X43" s="27"/>
      <c r="Y43" s="27"/>
      <c r="Z43" s="27"/>
      <c r="AA43" s="27"/>
      <c r="AB43" s="27"/>
      <c r="AC43" s="27"/>
      <c r="AD43" s="28"/>
      <c r="AE43" s="25"/>
      <c r="AF43" s="25"/>
      <c r="AG43" s="25"/>
      <c r="AH43" s="25"/>
      <c r="AI43" s="25"/>
      <c r="AJ43" s="25"/>
      <c r="AK43" s="25"/>
      <c r="AL43" s="39">
        <f>VLOOKUP(A43,[1]Sheet3!A:B,2,0)</f>
        <v>0</v>
      </c>
      <c r="AM43" s="39">
        <f>VLOOKUP(A43,[1]Sheet3!A:C,3,0)</f>
        <v>0</v>
      </c>
      <c r="AN43" s="39"/>
      <c r="AO43" s="39"/>
      <c r="AP43" s="52"/>
      <c r="AQ43" s="27"/>
      <c r="AR43" s="27"/>
      <c r="AS43" s="27"/>
      <c r="AT43" s="27"/>
      <c r="AU43" s="27"/>
      <c r="AV43" s="27"/>
      <c r="AW43" s="28"/>
      <c r="AX43" s="25"/>
      <c r="AY43" s="25"/>
      <c r="AZ43" s="25"/>
      <c r="BA43" s="25"/>
      <c r="BB43" s="25"/>
      <c r="BC43" s="25"/>
      <c r="BD43" s="25"/>
      <c r="BE43" s="39">
        <f t="shared" si="3"/>
        <v>0</v>
      </c>
      <c r="BF43" s="39">
        <f t="shared" si="3"/>
        <v>0</v>
      </c>
    </row>
    <row r="44" spans="1:58">
      <c r="A44" s="4" t="s">
        <v>105</v>
      </c>
      <c r="B44" s="44"/>
      <c r="C44" s="44"/>
      <c r="D44" s="44"/>
      <c r="E44" s="29"/>
      <c r="F44" s="29"/>
      <c r="G44" s="29"/>
      <c r="H44" s="29"/>
      <c r="I44" s="29"/>
      <c r="J44" s="29"/>
      <c r="K44" s="30"/>
      <c r="L44" s="29"/>
      <c r="M44" s="29"/>
      <c r="N44" s="29"/>
      <c r="O44" s="29"/>
      <c r="P44" s="29"/>
      <c r="Q44" s="29"/>
      <c r="R44" s="29"/>
      <c r="S44" s="8">
        <v>37.477179030000002</v>
      </c>
      <c r="T44" s="8">
        <v>0</v>
      </c>
      <c r="U44" s="29"/>
      <c r="V44" s="29"/>
      <c r="W44" s="50"/>
      <c r="X44" s="29"/>
      <c r="Y44" s="29"/>
      <c r="Z44" s="29"/>
      <c r="AA44" s="29"/>
      <c r="AB44" s="29"/>
      <c r="AC44" s="29"/>
      <c r="AD44" s="30"/>
      <c r="AE44" s="29"/>
      <c r="AF44" s="29"/>
      <c r="AG44" s="29"/>
      <c r="AH44" s="29"/>
      <c r="AI44" s="29"/>
      <c r="AJ44" s="29"/>
      <c r="AK44" s="29"/>
      <c r="AL44" s="42">
        <v>0</v>
      </c>
      <c r="AM44" s="42">
        <f>VLOOKUP(A44,[1]Sheet3!A:C,3,0)</f>
        <v>0</v>
      </c>
      <c r="AN44" s="29"/>
      <c r="AO44" s="29"/>
      <c r="AP44" s="54"/>
      <c r="AQ44" s="29"/>
      <c r="AR44" s="29"/>
      <c r="AS44" s="29"/>
      <c r="AT44" s="29"/>
      <c r="AU44" s="29"/>
      <c r="AV44" s="29"/>
      <c r="AW44" s="30"/>
      <c r="AX44" s="29"/>
      <c r="AY44" s="29"/>
      <c r="AZ44" s="29"/>
      <c r="BA44" s="29"/>
      <c r="BB44" s="29"/>
      <c r="BC44" s="29"/>
      <c r="BD44" s="29"/>
      <c r="BE44" s="29">
        <f t="shared" si="3"/>
        <v>37.477179030000002</v>
      </c>
      <c r="BF44" s="29">
        <f t="shared" si="3"/>
        <v>0</v>
      </c>
    </row>
    <row r="45" spans="1:58" ht="14.25" thickBot="1">
      <c r="A45" s="9" t="s">
        <v>106</v>
      </c>
      <c r="B45" s="45"/>
      <c r="C45" s="45"/>
      <c r="D45" s="45"/>
      <c r="E45" s="31"/>
      <c r="F45" s="31"/>
      <c r="G45" s="31"/>
      <c r="H45" s="31"/>
      <c r="I45" s="31"/>
      <c r="J45" s="31"/>
      <c r="K45" s="32"/>
      <c r="L45" s="31"/>
      <c r="M45" s="31"/>
      <c r="N45" s="31"/>
      <c r="O45" s="31"/>
      <c r="P45" s="31"/>
      <c r="Q45" s="31"/>
      <c r="R45" s="31"/>
      <c r="S45" s="41">
        <f>S44+S42</f>
        <v>3114.2888171200002</v>
      </c>
      <c r="T45" s="41">
        <f>T44+T42</f>
        <v>480.10831857657899</v>
      </c>
      <c r="U45" s="48"/>
      <c r="V45" s="48"/>
      <c r="W45" s="51"/>
      <c r="X45" s="31"/>
      <c r="Y45" s="31"/>
      <c r="Z45" s="31"/>
      <c r="AA45" s="31"/>
      <c r="AB45" s="31"/>
      <c r="AC45" s="31"/>
      <c r="AD45" s="32"/>
      <c r="AE45" s="31"/>
      <c r="AF45" s="31"/>
      <c r="AG45" s="31"/>
      <c r="AH45" s="31"/>
      <c r="AI45" s="31"/>
      <c r="AJ45" s="31"/>
      <c r="AK45" s="31"/>
      <c r="AL45" s="41">
        <f>SUM(AL42:AL44)</f>
        <v>1245.1935076353675</v>
      </c>
      <c r="AM45" s="41">
        <f>SUM(AM42:AM44)</f>
        <v>200.00317193257831</v>
      </c>
      <c r="AN45" s="41"/>
      <c r="AO45" s="41"/>
      <c r="AP45" s="55"/>
      <c r="AQ45" s="31"/>
      <c r="AR45" s="31"/>
      <c r="AS45" s="31"/>
      <c r="AT45" s="31"/>
      <c r="AU45" s="31"/>
      <c r="AV45" s="31"/>
      <c r="AW45" s="32"/>
      <c r="AX45" s="31"/>
      <c r="AY45" s="31"/>
      <c r="AZ45" s="31"/>
      <c r="BA45" s="31"/>
      <c r="BB45" s="31"/>
      <c r="BC45" s="31"/>
      <c r="BD45" s="31"/>
      <c r="BE45" s="41">
        <f t="shared" si="3"/>
        <v>1869.0953094846327</v>
      </c>
      <c r="BF45" s="41">
        <f t="shared" si="3"/>
        <v>280.10514664400068</v>
      </c>
    </row>
    <row r="46" spans="1:58">
      <c r="K46" s="33"/>
      <c r="AD46" s="33"/>
    </row>
    <row r="47" spans="1:58">
      <c r="E47" s="33">
        <f>E42+G42+I42</f>
        <v>1.0000000001340479</v>
      </c>
      <c r="I47" s="33"/>
      <c r="X47" s="33">
        <f>X42+Z42+AB42</f>
        <v>0.99999999999999989</v>
      </c>
      <c r="AB47" s="33"/>
    </row>
    <row r="48" spans="1:58">
      <c r="G48" s="33"/>
      <c r="Z48" s="33"/>
    </row>
  </sheetData>
  <mergeCells count="12">
    <mergeCell ref="E1:T1"/>
    <mergeCell ref="X1:AM1"/>
    <mergeCell ref="AQ1:BF1"/>
    <mergeCell ref="B1:B2"/>
    <mergeCell ref="C1:C2"/>
    <mergeCell ref="D1:D2"/>
    <mergeCell ref="U1:U2"/>
    <mergeCell ref="V1:V2"/>
    <mergeCell ref="W1:W2"/>
    <mergeCell ref="AN1:AN2"/>
    <mergeCell ref="AO1:AO2"/>
    <mergeCell ref="AP1:AP2"/>
  </mergeCells>
  <phoneticPr fontId="5" type="noConversion"/>
  <conditionalFormatting sqref="AQ3:BD42">
    <cfRule type="cellIs" dxfId="1" priority="2" operator="lessThan">
      <formula>0</formula>
    </cfRule>
  </conditionalFormatting>
  <conditionalFormatting sqref="AQ3:BD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"/>
  <sheetViews>
    <sheetView topLeftCell="A19" workbookViewId="0">
      <selection activeCell="D9" sqref="D9"/>
    </sheetView>
  </sheetViews>
  <sheetFormatPr defaultRowHeight="13.5"/>
  <cols>
    <col min="1" max="1" width="10" style="10" customWidth="1"/>
    <col min="2" max="3" width="9" style="10"/>
  </cols>
  <sheetData>
    <row r="1" spans="1:3" ht="13.5" customHeight="1">
      <c r="A1" s="70"/>
      <c r="B1" s="71" t="s">
        <v>56</v>
      </c>
      <c r="C1" s="72" t="s">
        <v>57</v>
      </c>
    </row>
    <row r="2" spans="1:3">
      <c r="A2" s="57" t="s">
        <v>0</v>
      </c>
      <c r="B2" s="66">
        <v>30.873565811965811</v>
      </c>
      <c r="C2" s="67"/>
    </row>
    <row r="3" spans="1:3">
      <c r="A3" s="58" t="s">
        <v>1</v>
      </c>
      <c r="B3" s="66">
        <v>3.842359177922122</v>
      </c>
      <c r="C3" s="67"/>
    </row>
    <row r="4" spans="1:3">
      <c r="A4" s="58" t="s">
        <v>2</v>
      </c>
      <c r="B4" s="66">
        <v>8.4834451747987707</v>
      </c>
      <c r="C4" s="67"/>
    </row>
    <row r="5" spans="1:3">
      <c r="A5" s="59" t="s">
        <v>3</v>
      </c>
      <c r="B5" s="66">
        <v>5.1106470085470086</v>
      </c>
      <c r="C5" s="67"/>
    </row>
    <row r="6" spans="1:3">
      <c r="A6" s="60" t="s">
        <v>4</v>
      </c>
      <c r="B6" s="68">
        <f>SUM(B2:B5)</f>
        <v>48.310017173233703</v>
      </c>
      <c r="C6" s="69"/>
    </row>
    <row r="7" spans="1:3">
      <c r="A7" s="57" t="s">
        <v>5</v>
      </c>
      <c r="B7" s="66">
        <v>50.70868461538462</v>
      </c>
      <c r="C7" s="67"/>
    </row>
    <row r="8" spans="1:3">
      <c r="A8" s="58" t="s">
        <v>6</v>
      </c>
      <c r="B8" s="66">
        <v>25.658910256410259</v>
      </c>
      <c r="C8" s="67"/>
    </row>
    <row r="9" spans="1:3">
      <c r="A9" s="58" t="s">
        <v>7</v>
      </c>
      <c r="B9" s="66">
        <v>21.914562393162395</v>
      </c>
      <c r="C9" s="67"/>
    </row>
    <row r="10" spans="1:3">
      <c r="A10" s="59" t="s">
        <v>8</v>
      </c>
      <c r="B10" s="66">
        <v>11.677270940170942</v>
      </c>
      <c r="C10" s="67"/>
    </row>
    <row r="11" spans="1:3">
      <c r="A11" s="60" t="s">
        <v>58</v>
      </c>
      <c r="B11" s="68">
        <f>SUM(B7:B10)</f>
        <v>109.95942820512822</v>
      </c>
      <c r="C11" s="69"/>
    </row>
    <row r="12" spans="1:3">
      <c r="A12" s="60" t="s">
        <v>59</v>
      </c>
      <c r="B12" s="68">
        <f>B11+B6</f>
        <v>158.26944537836192</v>
      </c>
      <c r="C12" s="69"/>
    </row>
    <row r="13" spans="1:3">
      <c r="A13" s="60" t="s">
        <v>60</v>
      </c>
      <c r="B13" s="69">
        <v>9.84</v>
      </c>
      <c r="C13" s="69"/>
    </row>
    <row r="14" spans="1:3">
      <c r="A14" s="58" t="s">
        <v>11</v>
      </c>
      <c r="B14" s="66">
        <v>48.504319148569756</v>
      </c>
      <c r="C14" s="67"/>
    </row>
    <row r="15" spans="1:3">
      <c r="A15" s="58" t="s">
        <v>12</v>
      </c>
      <c r="B15" s="66">
        <v>16.71718376068376</v>
      </c>
      <c r="C15" s="67"/>
    </row>
    <row r="16" spans="1:3">
      <c r="A16" s="58" t="s">
        <v>13</v>
      </c>
      <c r="B16" s="66">
        <v>89.88138974358975</v>
      </c>
      <c r="C16" s="67"/>
    </row>
    <row r="17" spans="1:3">
      <c r="A17" s="60" t="s">
        <v>61</v>
      </c>
      <c r="B17" s="68">
        <f>SUM(B14:B16)</f>
        <v>155.10289265284325</v>
      </c>
      <c r="C17" s="69"/>
    </row>
    <row r="18" spans="1:3">
      <c r="A18" s="58" t="s">
        <v>14</v>
      </c>
      <c r="B18" s="66">
        <v>69.41993076923076</v>
      </c>
      <c r="C18" s="67"/>
    </row>
    <row r="19" spans="1:3">
      <c r="A19" s="58" t="s">
        <v>15</v>
      </c>
      <c r="B19" s="66">
        <v>31.664338942728197</v>
      </c>
      <c r="C19" s="67"/>
    </row>
    <row r="20" spans="1:3">
      <c r="A20" s="58" t="s">
        <v>16</v>
      </c>
      <c r="B20" s="66">
        <v>11.673467000689577</v>
      </c>
      <c r="C20" s="67"/>
    </row>
    <row r="21" spans="1:3">
      <c r="A21" s="61" t="s">
        <v>62</v>
      </c>
      <c r="B21" s="68">
        <f>SUM(B18:B20)</f>
        <v>112.75773671264852</v>
      </c>
      <c r="C21" s="69"/>
    </row>
    <row r="22" spans="1:3">
      <c r="A22" s="62" t="s">
        <v>52</v>
      </c>
      <c r="B22" s="66"/>
      <c r="C22" s="67"/>
    </row>
    <row r="23" spans="1:3">
      <c r="A23" s="58" t="s">
        <v>19</v>
      </c>
      <c r="B23" s="66">
        <v>166.28757856929064</v>
      </c>
      <c r="C23" s="67"/>
    </row>
    <row r="24" spans="1:3">
      <c r="A24" s="61" t="s">
        <v>63</v>
      </c>
      <c r="B24" s="68">
        <f>B23</f>
        <v>166.28757856929064</v>
      </c>
      <c r="C24" s="69"/>
    </row>
    <row r="25" spans="1:3">
      <c r="A25" s="61" t="s">
        <v>53</v>
      </c>
      <c r="B25" s="68">
        <f>B24+B21+B17</f>
        <v>434.14820793478242</v>
      </c>
      <c r="C25" s="69"/>
    </row>
    <row r="26" spans="1:3">
      <c r="A26" s="58" t="s">
        <v>21</v>
      </c>
      <c r="B26" s="66">
        <v>0</v>
      </c>
      <c r="C26" s="67"/>
    </row>
    <row r="27" spans="1:3">
      <c r="A27" s="58" t="s">
        <v>22</v>
      </c>
      <c r="B27" s="66">
        <v>0</v>
      </c>
      <c r="C27" s="67"/>
    </row>
    <row r="28" spans="1:3">
      <c r="A28" s="58" t="s">
        <v>23</v>
      </c>
      <c r="B28" s="66">
        <v>0</v>
      </c>
      <c r="C28" s="67"/>
    </row>
    <row r="29" spans="1:3">
      <c r="A29" s="61" t="s">
        <v>64</v>
      </c>
      <c r="B29" s="68">
        <f>SUM(B26:B28)</f>
        <v>0</v>
      </c>
      <c r="C29" s="69"/>
    </row>
    <row r="30" spans="1:3">
      <c r="A30" s="58" t="s">
        <v>24</v>
      </c>
      <c r="B30" s="66">
        <v>26.024007443631799</v>
      </c>
      <c r="C30" s="67"/>
    </row>
    <row r="31" spans="1:3">
      <c r="A31" s="58" t="s">
        <v>25</v>
      </c>
      <c r="B31" s="66">
        <v>8.1622981284013978</v>
      </c>
      <c r="C31" s="67"/>
    </row>
    <row r="32" spans="1:3">
      <c r="A32" s="58" t="s">
        <v>28</v>
      </c>
      <c r="B32" s="66">
        <v>22.350193079137178</v>
      </c>
      <c r="C32" s="67"/>
    </row>
    <row r="33" spans="1:3">
      <c r="A33" s="61" t="s">
        <v>54</v>
      </c>
      <c r="B33" s="68">
        <f>SUM(B30:B32)</f>
        <v>56.536498651170376</v>
      </c>
      <c r="C33" s="69"/>
    </row>
    <row r="34" spans="1:3">
      <c r="A34" s="58" t="s">
        <v>26</v>
      </c>
      <c r="B34" s="66">
        <v>0</v>
      </c>
      <c r="C34" s="67"/>
    </row>
    <row r="35" spans="1:3">
      <c r="A35" s="58" t="s">
        <v>27</v>
      </c>
      <c r="B35" s="66">
        <v>17.627280208840315</v>
      </c>
      <c r="C35" s="67"/>
    </row>
    <row r="36" spans="1:3">
      <c r="A36" s="61" t="s">
        <v>65</v>
      </c>
      <c r="B36" s="68">
        <f>SUM(B34:B35)</f>
        <v>17.627280208840315</v>
      </c>
      <c r="C36" s="69"/>
    </row>
    <row r="37" spans="1:3">
      <c r="A37" s="61" t="s">
        <v>29</v>
      </c>
      <c r="B37" s="68">
        <f>B36+B33+B29</f>
        <v>74.163778860010694</v>
      </c>
      <c r="C37" s="69"/>
    </row>
    <row r="38" spans="1:3">
      <c r="A38" s="63" t="s">
        <v>30</v>
      </c>
      <c r="B38" s="66">
        <v>0</v>
      </c>
      <c r="C38" s="67"/>
    </row>
    <row r="39" spans="1:3">
      <c r="A39" s="63" t="s">
        <v>31</v>
      </c>
      <c r="B39" s="66">
        <v>5.9443076472412733</v>
      </c>
      <c r="C39" s="67"/>
    </row>
    <row r="40" spans="1:3">
      <c r="A40" s="63" t="s">
        <v>32</v>
      </c>
      <c r="B40" s="66">
        <v>0</v>
      </c>
      <c r="C40" s="67"/>
    </row>
    <row r="41" spans="1:3">
      <c r="A41" s="61" t="s">
        <v>66</v>
      </c>
      <c r="B41" s="68">
        <f>SUM(B38:B40)</f>
        <v>5.9443076472412733</v>
      </c>
      <c r="C41" s="69"/>
    </row>
    <row r="42" spans="1:3">
      <c r="A42" s="63" t="s">
        <v>34</v>
      </c>
      <c r="B42" s="66"/>
      <c r="C42" s="67"/>
    </row>
    <row r="43" spans="1:3">
      <c r="A43" s="64" t="s">
        <v>55</v>
      </c>
      <c r="B43" s="68">
        <f>B41+B37+B25+B12</f>
        <v>672.52573982039621</v>
      </c>
      <c r="C43" s="69"/>
    </row>
    <row r="44" spans="1:3">
      <c r="A44" s="65" t="s">
        <v>67</v>
      </c>
      <c r="B44" s="73">
        <f>B43+B13</f>
        <v>682.36573982039624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"/>
  <sheetViews>
    <sheetView topLeftCell="A19" workbookViewId="0">
      <selection activeCell="C44" sqref="C44"/>
    </sheetView>
  </sheetViews>
  <sheetFormatPr defaultRowHeight="13.5"/>
  <cols>
    <col min="1" max="1" width="10" style="10" customWidth="1"/>
    <col min="2" max="3" width="9" style="10"/>
  </cols>
  <sheetData>
    <row r="1" spans="1:3" ht="13.5" customHeight="1">
      <c r="A1" s="70"/>
      <c r="B1" s="71" t="s">
        <v>74</v>
      </c>
      <c r="C1" s="72" t="s">
        <v>75</v>
      </c>
    </row>
    <row r="2" spans="1:3">
      <c r="A2" s="57" t="s">
        <v>0</v>
      </c>
      <c r="B2" s="66">
        <v>29.555716239316244</v>
      </c>
      <c r="C2" s="67">
        <v>50.841619479433525</v>
      </c>
    </row>
    <row r="3" spans="1:3">
      <c r="A3" s="58" t="s">
        <v>1</v>
      </c>
      <c r="B3" s="66">
        <v>2.1480307248169912</v>
      </c>
      <c r="C3" s="67">
        <v>0</v>
      </c>
    </row>
    <row r="4" spans="1:3">
      <c r="A4" s="58" t="s">
        <v>2</v>
      </c>
      <c r="B4" s="66">
        <v>8.1332649698800346</v>
      </c>
      <c r="C4" s="67">
        <v>4.1325950556298698</v>
      </c>
    </row>
    <row r="5" spans="1:3">
      <c r="A5" s="59" t="s">
        <v>3</v>
      </c>
      <c r="B5" s="66">
        <v>2.0889547008547011</v>
      </c>
      <c r="C5" s="67">
        <v>0.84329262926602655</v>
      </c>
    </row>
    <row r="6" spans="1:3">
      <c r="A6" s="60" t="s">
        <v>4</v>
      </c>
      <c r="B6" s="68">
        <f>SUM(B2:B5)</f>
        <v>41.925966634867969</v>
      </c>
      <c r="C6" s="68">
        <f>SUM(C2:C5)</f>
        <v>55.81750716432942</v>
      </c>
    </row>
    <row r="7" spans="1:3">
      <c r="A7" s="57" t="s">
        <v>5</v>
      </c>
      <c r="B7" s="66">
        <v>30.239305982905986</v>
      </c>
      <c r="C7" s="67">
        <v>2.7351858406183309</v>
      </c>
    </row>
    <row r="8" spans="1:3">
      <c r="A8" s="58" t="s">
        <v>6</v>
      </c>
      <c r="B8" s="66">
        <v>22.119852991452994</v>
      </c>
      <c r="C8" s="67">
        <v>0.36668523441497086</v>
      </c>
    </row>
    <row r="9" spans="1:3">
      <c r="A9" s="58" t="s">
        <v>7</v>
      </c>
      <c r="B9" s="66">
        <v>6.9784512820512825</v>
      </c>
      <c r="C9" s="67">
        <v>6.8517382081182383</v>
      </c>
    </row>
    <row r="10" spans="1:3">
      <c r="A10" s="59" t="s">
        <v>8</v>
      </c>
      <c r="B10" s="66">
        <v>9.4632478632478631E-2</v>
      </c>
      <c r="C10" s="67">
        <v>18.641780809321393</v>
      </c>
    </row>
    <row r="11" spans="1:3">
      <c r="A11" s="60" t="s">
        <v>76</v>
      </c>
      <c r="B11" s="68">
        <f>SUM(B7:B10)</f>
        <v>59.432242735042735</v>
      </c>
      <c r="C11" s="68">
        <f>SUM(C7:C10)</f>
        <v>28.595390092472933</v>
      </c>
    </row>
    <row r="12" spans="1:3">
      <c r="A12" s="60" t="s">
        <v>10</v>
      </c>
      <c r="B12" s="68">
        <f>B11+B6</f>
        <v>101.3582093699107</v>
      </c>
      <c r="C12" s="68">
        <f>C11+C6</f>
        <v>84.412897256802353</v>
      </c>
    </row>
    <row r="13" spans="1:3">
      <c r="A13" s="60" t="s">
        <v>35</v>
      </c>
      <c r="B13" s="69">
        <v>11.98662905982906</v>
      </c>
      <c r="C13" s="69"/>
    </row>
    <row r="14" spans="1:3">
      <c r="A14" s="58" t="s">
        <v>11</v>
      </c>
      <c r="B14" s="66">
        <v>33.181451599014927</v>
      </c>
      <c r="C14" s="67">
        <v>65.015986901008276</v>
      </c>
    </row>
    <row r="15" spans="1:3">
      <c r="A15" s="58" t="s">
        <v>12</v>
      </c>
      <c r="B15" s="66">
        <v>14.692786324786326</v>
      </c>
      <c r="C15" s="67">
        <v>0</v>
      </c>
    </row>
    <row r="16" spans="1:3">
      <c r="A16" s="58" t="s">
        <v>13</v>
      </c>
      <c r="B16" s="66">
        <v>20.752325641025642</v>
      </c>
      <c r="C16" s="67">
        <v>0</v>
      </c>
    </row>
    <row r="17" spans="1:3">
      <c r="A17" s="60" t="s">
        <v>61</v>
      </c>
      <c r="B17" s="68">
        <f>SUM(B14:B16)</f>
        <v>68.626563564826895</v>
      </c>
      <c r="C17" s="68">
        <f>SUM(C14:C16)</f>
        <v>65.015986901008276</v>
      </c>
    </row>
    <row r="18" spans="1:3">
      <c r="A18" s="58" t="s">
        <v>14</v>
      </c>
      <c r="B18" s="66">
        <v>37.034476068376065</v>
      </c>
      <c r="C18" s="67">
        <v>0</v>
      </c>
    </row>
    <row r="19" spans="1:3">
      <c r="A19" s="58" t="s">
        <v>15</v>
      </c>
      <c r="B19" s="66">
        <v>42.371488297239623</v>
      </c>
      <c r="C19" s="67">
        <v>136.44092875989926</v>
      </c>
    </row>
    <row r="20" spans="1:3">
      <c r="A20" s="58" t="s">
        <v>16</v>
      </c>
      <c r="B20" s="66">
        <v>2.8842296378411878</v>
      </c>
      <c r="C20" s="67">
        <v>2.403993257601412</v>
      </c>
    </row>
    <row r="21" spans="1:3">
      <c r="A21" s="61" t="s">
        <v>77</v>
      </c>
      <c r="B21" s="68">
        <f>SUM(B18:B20)</f>
        <v>82.290194003456875</v>
      </c>
      <c r="C21" s="68">
        <f>SUM(C18:C20)</f>
        <v>138.84492201750066</v>
      </c>
    </row>
    <row r="22" spans="1:3">
      <c r="A22" s="62" t="s">
        <v>18</v>
      </c>
      <c r="B22" s="66"/>
      <c r="C22" s="67"/>
    </row>
    <row r="23" spans="1:3">
      <c r="A23" s="58" t="s">
        <v>19</v>
      </c>
      <c r="B23" s="66">
        <v>146.99285842562108</v>
      </c>
      <c r="C23" s="67">
        <v>41.726193824688728</v>
      </c>
    </row>
    <row r="24" spans="1:3">
      <c r="A24" s="61" t="s">
        <v>63</v>
      </c>
      <c r="B24" s="68">
        <f>B23</f>
        <v>146.99285842562108</v>
      </c>
      <c r="C24" s="68">
        <f>C23</f>
        <v>41.726193824688728</v>
      </c>
    </row>
    <row r="25" spans="1:3">
      <c r="A25" s="61" t="s">
        <v>78</v>
      </c>
      <c r="B25" s="68">
        <f>B24+B21+B17</f>
        <v>297.90961599390482</v>
      </c>
      <c r="C25" s="68">
        <f>C24+C21+C17</f>
        <v>245.58710274319765</v>
      </c>
    </row>
    <row r="26" spans="1:3">
      <c r="A26" s="58" t="s">
        <v>21</v>
      </c>
      <c r="B26" s="66">
        <v>0</v>
      </c>
      <c r="C26" s="67">
        <v>0</v>
      </c>
    </row>
    <row r="27" spans="1:3">
      <c r="A27" s="58" t="s">
        <v>22</v>
      </c>
      <c r="B27" s="66">
        <v>0</v>
      </c>
      <c r="C27" s="67">
        <v>0</v>
      </c>
    </row>
    <row r="28" spans="1:3">
      <c r="A28" s="58" t="s">
        <v>23</v>
      </c>
      <c r="B28" s="66">
        <v>0</v>
      </c>
      <c r="C28" s="67">
        <v>0</v>
      </c>
    </row>
    <row r="29" spans="1:3">
      <c r="A29" s="61" t="s">
        <v>64</v>
      </c>
      <c r="B29" s="68">
        <f>SUM(B26:B28)</f>
        <v>0</v>
      </c>
      <c r="C29" s="68">
        <f>SUM(C26:C28)</f>
        <v>0</v>
      </c>
    </row>
    <row r="30" spans="1:3">
      <c r="A30" s="58" t="s">
        <v>24</v>
      </c>
      <c r="B30" s="66">
        <v>2.3025117929631711</v>
      </c>
      <c r="C30" s="67">
        <v>0</v>
      </c>
    </row>
    <row r="31" spans="1:3">
      <c r="A31" s="58" t="s">
        <v>25</v>
      </c>
      <c r="B31" s="66">
        <v>0</v>
      </c>
      <c r="C31" s="67">
        <v>0</v>
      </c>
    </row>
    <row r="32" spans="1:3">
      <c r="A32" s="58" t="s">
        <v>28</v>
      </c>
      <c r="B32" s="66">
        <v>11.789952658417992</v>
      </c>
      <c r="C32" s="67">
        <v>0</v>
      </c>
    </row>
    <row r="33" spans="1:3">
      <c r="A33" s="61" t="s">
        <v>54</v>
      </c>
      <c r="B33" s="68">
        <f>SUM(B30:B32)</f>
        <v>14.092464451381163</v>
      </c>
      <c r="C33" s="68">
        <f>SUM(C30:C32)</f>
        <v>0</v>
      </c>
    </row>
    <row r="34" spans="1:3">
      <c r="A34" s="58" t="s">
        <v>26</v>
      </c>
      <c r="B34" s="66">
        <v>0.18286572703574427</v>
      </c>
      <c r="C34" s="67">
        <v>0</v>
      </c>
    </row>
    <row r="35" spans="1:3">
      <c r="A35" s="58" t="s">
        <v>27</v>
      </c>
      <c r="B35" s="66">
        <v>0.53094995796646161</v>
      </c>
      <c r="C35" s="67">
        <v>0</v>
      </c>
    </row>
    <row r="36" spans="1:3">
      <c r="A36" s="61" t="s">
        <v>65</v>
      </c>
      <c r="B36" s="68">
        <f>SUM(B34:B35)</f>
        <v>0.71381568500220594</v>
      </c>
      <c r="C36" s="68">
        <f>SUM(C34:C35)</f>
        <v>0</v>
      </c>
    </row>
    <row r="37" spans="1:3">
      <c r="A37" s="61" t="s">
        <v>79</v>
      </c>
      <c r="B37" s="68">
        <f>B36+B33+B29</f>
        <v>14.80628013638337</v>
      </c>
      <c r="C37" s="68">
        <f>C36+C33+C29</f>
        <v>0</v>
      </c>
    </row>
    <row r="38" spans="1:3">
      <c r="A38" s="63" t="s">
        <v>30</v>
      </c>
      <c r="B38" s="66">
        <v>0</v>
      </c>
      <c r="C38" s="67">
        <v>0</v>
      </c>
    </row>
    <row r="39" spans="1:3">
      <c r="A39" s="63" t="s">
        <v>31</v>
      </c>
      <c r="B39" s="66">
        <v>0</v>
      </c>
      <c r="C39" s="67">
        <v>0</v>
      </c>
    </row>
    <row r="40" spans="1:3">
      <c r="A40" s="63" t="s">
        <v>32</v>
      </c>
      <c r="B40" s="66">
        <v>0</v>
      </c>
      <c r="C40" s="67">
        <v>0</v>
      </c>
    </row>
    <row r="41" spans="1:3">
      <c r="A41" s="61" t="s">
        <v>80</v>
      </c>
      <c r="B41" s="68">
        <f>SUM(B38:B40)</f>
        <v>0</v>
      </c>
      <c r="C41" s="68">
        <f>SUM(C38:C40)</f>
        <v>0</v>
      </c>
    </row>
    <row r="42" spans="1:3">
      <c r="A42" s="63" t="s">
        <v>34</v>
      </c>
      <c r="B42" s="66"/>
      <c r="C42" s="67"/>
    </row>
    <row r="43" spans="1:3">
      <c r="A43" s="64" t="s">
        <v>81</v>
      </c>
      <c r="B43" s="74">
        <f>B41+B37+B25+B12</f>
        <v>414.07410550019887</v>
      </c>
      <c r="C43" s="74">
        <f>C41+C37+C25+C12</f>
        <v>330</v>
      </c>
    </row>
    <row r="44" spans="1:3">
      <c r="A44" s="65" t="s">
        <v>33</v>
      </c>
      <c r="B44" s="73">
        <f>B43+B13</f>
        <v>426.06073456002792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2014-03-05T02:18:02Z</dcterms:modified>
</cp:coreProperties>
</file>