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E4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<sst xmlns="http://schemas.openxmlformats.org/spreadsheetml/2006/main" count="117" uniqueCount="74">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</sst>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14" fontId="21" fillId="33" borderId="17" xfId="0" applyNumberFormat="1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3" xfId="0" applyNumberFormat="1" applyFont="1" applyFill="1" applyBorder="1" applyAlignment="1">
      <alignment horizontal="left" vertical="top" wrapText="1"/>
    </xf>
    <xf numFmtId="0" fontId="21" fillId="33" borderId="15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0" fillId="0" borderId="19" xfId="0" applyFont="1" applyBorder="1" applyAlignment="1">
      <alignment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21100435.27999999</v>
      </c>
      <c r="F3" s="25">
        <f>RA!I7</f>
        <v>2175215.9511000002</v>
      </c>
      <c r="G3" s="16">
        <f>SUM(G4:G40)</f>
        <v>18925219.328899998</v>
      </c>
      <c r="H3" s="27">
        <f>RA!J7</f>
        <v>10.3088676713782</v>
      </c>
      <c r="I3" s="20">
        <f>SUM(I4:I40)</f>
        <v>21100442.29510434</v>
      </c>
      <c r="J3" s="21">
        <f>SUM(J4:J40)</f>
        <v>18925219.356913444</v>
      </c>
      <c r="K3" s="22">
        <f>E3-I3</f>
        <v>-7.0151043497025967</v>
      </c>
      <c r="L3" s="22">
        <f>G3-J3</f>
        <v>-2.8013445436954498E-2</v>
      </c>
    </row>
    <row r="4" spans="1:13" x14ac:dyDescent="0.15">
      <c r="A4" s="44">
        <f>RA!A8</f>
        <v>42148</v>
      </c>
      <c r="B4" s="12">
        <v>12</v>
      </c>
      <c r="C4" s="42" t="s">
        <v>6</v>
      </c>
      <c r="D4" s="42"/>
      <c r="E4" s="15">
        <f>VLOOKUP(C4,RA!B8:D36,3,0)</f>
        <v>769784.08510000003</v>
      </c>
      <c r="F4" s="25">
        <f>VLOOKUP(C4,RA!B8:I39,8,0)</f>
        <v>103853.1332</v>
      </c>
      <c r="G4" s="16">
        <f t="shared" ref="G4:G40" si="0">E4-F4</f>
        <v>665930.95189999999</v>
      </c>
      <c r="H4" s="27">
        <f>RA!J8</f>
        <v>13.4912029503064</v>
      </c>
      <c r="I4" s="20">
        <f>VLOOKUP(B4,RMS!B:D,3,FALSE)</f>
        <v>769784.97988803405</v>
      </c>
      <c r="J4" s="21">
        <f>VLOOKUP(B4,RMS!B:E,4,FALSE)</f>
        <v>665930.97002051305</v>
      </c>
      <c r="K4" s="22">
        <f t="shared" ref="K4:K40" si="1">E4-I4</f>
        <v>-0.89478803402744234</v>
      </c>
      <c r="L4" s="22">
        <f t="shared" ref="L4:L40" si="2">G4-J4</f>
        <v>-1.8120513064786792E-2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133781.122</v>
      </c>
      <c r="F5" s="25">
        <f>VLOOKUP(C5,RA!B9:I40,8,0)</f>
        <v>30053.044699999999</v>
      </c>
      <c r="G5" s="16">
        <f t="shared" si="0"/>
        <v>103728.0773</v>
      </c>
      <c r="H5" s="27">
        <f>RA!J9</f>
        <v>22.464338952098199</v>
      </c>
      <c r="I5" s="20">
        <f>VLOOKUP(B5,RMS!B:D,3,FALSE)</f>
        <v>133781.187712518</v>
      </c>
      <c r="J5" s="21">
        <f>VLOOKUP(B5,RMS!B:E,4,FALSE)</f>
        <v>103728.05425096401</v>
      </c>
      <c r="K5" s="22">
        <f t="shared" si="1"/>
        <v>-6.571251800050959E-2</v>
      </c>
      <c r="L5" s="22">
        <f t="shared" si="2"/>
        <v>2.3049035997246392E-2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199824.0638</v>
      </c>
      <c r="F6" s="25">
        <f>VLOOKUP(C6,RA!B10:I41,8,0)</f>
        <v>56142.922500000001</v>
      </c>
      <c r="G6" s="16">
        <f t="shared" si="0"/>
        <v>143681.14130000002</v>
      </c>
      <c r="H6" s="27">
        <f>RA!J10</f>
        <v>28.0961769230118</v>
      </c>
      <c r="I6" s="20">
        <f>VLOOKUP(B6,RMS!B:D,3,FALSE)</f>
        <v>199826.561523932</v>
      </c>
      <c r="J6" s="21">
        <f>VLOOKUP(B6,RMS!B:E,4,FALSE)</f>
        <v>143681.14082735</v>
      </c>
      <c r="K6" s="22">
        <f>E6-I6</f>
        <v>-2.4977239319996443</v>
      </c>
      <c r="L6" s="22">
        <f t="shared" si="2"/>
        <v>4.7265001921914518E-4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75165.4709</v>
      </c>
      <c r="F7" s="25">
        <f>VLOOKUP(C7,RA!B11:I42,8,0)</f>
        <v>17540.562300000001</v>
      </c>
      <c r="G7" s="16">
        <f t="shared" si="0"/>
        <v>57624.908599999995</v>
      </c>
      <c r="H7" s="27">
        <f>RA!J11</f>
        <v>23.335930833634901</v>
      </c>
      <c r="I7" s="20">
        <f>VLOOKUP(B7,RMS!B:D,3,FALSE)</f>
        <v>75165.510996581201</v>
      </c>
      <c r="J7" s="21">
        <f>VLOOKUP(B7,RMS!B:E,4,FALSE)</f>
        <v>57624.907348717898</v>
      </c>
      <c r="K7" s="22">
        <f t="shared" si="1"/>
        <v>-4.009658120048698E-2</v>
      </c>
      <c r="L7" s="22">
        <f t="shared" si="2"/>
        <v>1.2512820976553485E-3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182090.80919999999</v>
      </c>
      <c r="F8" s="25">
        <f>VLOOKUP(C8,RA!B12:I43,8,0)</f>
        <v>27898.713800000001</v>
      </c>
      <c r="G8" s="16">
        <f t="shared" si="0"/>
        <v>154192.09539999999</v>
      </c>
      <c r="H8" s="27">
        <f>RA!J12</f>
        <v>15.321319028989199</v>
      </c>
      <c r="I8" s="20">
        <f>VLOOKUP(B8,RMS!B:D,3,FALSE)</f>
        <v>182090.79903589701</v>
      </c>
      <c r="J8" s="21">
        <f>VLOOKUP(B8,RMS!B:E,4,FALSE)</f>
        <v>154192.09759743599</v>
      </c>
      <c r="K8" s="22">
        <f t="shared" si="1"/>
        <v>1.0164102975977585E-2</v>
      </c>
      <c r="L8" s="22">
        <f t="shared" si="2"/>
        <v>-2.1974359988234937E-3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292500.80060000002</v>
      </c>
      <c r="F9" s="25">
        <f>VLOOKUP(C9,RA!B13:I44,8,0)</f>
        <v>88842.520099999994</v>
      </c>
      <c r="G9" s="16">
        <f t="shared" si="0"/>
        <v>203658.28050000002</v>
      </c>
      <c r="H9" s="27">
        <f>RA!J13</f>
        <v>30.3734280103711</v>
      </c>
      <c r="I9" s="20">
        <f>VLOOKUP(B9,RMS!B:D,3,FALSE)</f>
        <v>292501.090442735</v>
      </c>
      <c r="J9" s="21">
        <f>VLOOKUP(B9,RMS!B:E,4,FALSE)</f>
        <v>203658.278964103</v>
      </c>
      <c r="K9" s="22">
        <f t="shared" si="1"/>
        <v>-0.28984273498645052</v>
      </c>
      <c r="L9" s="22">
        <f t="shared" si="2"/>
        <v>1.5358970267698169E-3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179404.28219999999</v>
      </c>
      <c r="F10" s="25">
        <f>VLOOKUP(C10,RA!B14:I45,8,0)</f>
        <v>36744.399299999997</v>
      </c>
      <c r="G10" s="16">
        <f t="shared" si="0"/>
        <v>142659.8829</v>
      </c>
      <c r="H10" s="27">
        <f>RA!J14</f>
        <v>20.481339045763299</v>
      </c>
      <c r="I10" s="20">
        <f>VLOOKUP(B10,RMS!B:D,3,FALSE)</f>
        <v>179404.273129915</v>
      </c>
      <c r="J10" s="21">
        <f>VLOOKUP(B10,RMS!B:E,4,FALSE)</f>
        <v>142659.88274786301</v>
      </c>
      <c r="K10" s="22">
        <f t="shared" si="1"/>
        <v>9.0700849832501262E-3</v>
      </c>
      <c r="L10" s="22">
        <f t="shared" si="2"/>
        <v>1.5213698497973382E-4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121655.1885</v>
      </c>
      <c r="F11" s="25">
        <f>VLOOKUP(C11,RA!B15:I46,8,0)</f>
        <v>28689.186300000001</v>
      </c>
      <c r="G11" s="16">
        <f t="shared" si="0"/>
        <v>92966.002200000003</v>
      </c>
      <c r="H11" s="27">
        <f>RA!J15</f>
        <v>23.582377910663499</v>
      </c>
      <c r="I11" s="20">
        <f>VLOOKUP(B11,RMS!B:D,3,FALSE)</f>
        <v>121655.354508547</v>
      </c>
      <c r="J11" s="21">
        <f>VLOOKUP(B11,RMS!B:E,4,FALSE)</f>
        <v>92966.000794871798</v>
      </c>
      <c r="K11" s="22">
        <f t="shared" si="1"/>
        <v>-0.16600854699208867</v>
      </c>
      <c r="L11" s="22">
        <f t="shared" si="2"/>
        <v>1.405128205078654E-3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1190734.6494</v>
      </c>
      <c r="F12" s="25">
        <f>VLOOKUP(C12,RA!B16:I47,8,0)</f>
        <v>53640.823400000001</v>
      </c>
      <c r="G12" s="16">
        <f t="shared" si="0"/>
        <v>1137093.8259999999</v>
      </c>
      <c r="H12" s="27">
        <f>RA!J16</f>
        <v>4.5048511376593501</v>
      </c>
      <c r="I12" s="20">
        <f>VLOOKUP(B12,RMS!B:D,3,FALSE)</f>
        <v>1190733.9587623901</v>
      </c>
      <c r="J12" s="21">
        <f>VLOOKUP(B12,RMS!B:E,4,FALSE)</f>
        <v>1137093.8260247901</v>
      </c>
      <c r="K12" s="22">
        <f t="shared" si="1"/>
        <v>0.69063760992139578</v>
      </c>
      <c r="L12" s="22">
        <f t="shared" si="2"/>
        <v>-2.4790177121758461E-5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429644.81800000003</v>
      </c>
      <c r="F13" s="25">
        <f>VLOOKUP(C13,RA!B17:I48,8,0)</f>
        <v>39477.8076</v>
      </c>
      <c r="G13" s="16">
        <f t="shared" si="0"/>
        <v>390167.01040000003</v>
      </c>
      <c r="H13" s="27">
        <f>RA!J17</f>
        <v>9.1884752116339996</v>
      </c>
      <c r="I13" s="20">
        <f>VLOOKUP(B13,RMS!B:D,3,FALSE)</f>
        <v>429644.67095812003</v>
      </c>
      <c r="J13" s="21">
        <f>VLOOKUP(B13,RMS!B:E,4,FALSE)</f>
        <v>390167.00999230798</v>
      </c>
      <c r="K13" s="22">
        <f t="shared" si="1"/>
        <v>0.14704188000177965</v>
      </c>
      <c r="L13" s="22">
        <f t="shared" si="2"/>
        <v>4.0769204497337341E-4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2188024.9994999999</v>
      </c>
      <c r="F14" s="25">
        <f>VLOOKUP(C14,RA!B18:I49,8,0)</f>
        <v>283118.24050000001</v>
      </c>
      <c r="G14" s="16">
        <f t="shared" si="0"/>
        <v>1904906.7589999998</v>
      </c>
      <c r="H14" s="27">
        <f>RA!J18</f>
        <v>12.9394426738587</v>
      </c>
      <c r="I14" s="20">
        <f>VLOOKUP(B14,RMS!B:D,3,FALSE)</f>
        <v>2188025.0505812699</v>
      </c>
      <c r="J14" s="21">
        <f>VLOOKUP(B14,RMS!B:E,4,FALSE)</f>
        <v>1904906.7776526299</v>
      </c>
      <c r="K14" s="22">
        <f t="shared" si="1"/>
        <v>-5.1081269979476929E-2</v>
      </c>
      <c r="L14" s="22">
        <f t="shared" si="2"/>
        <v>-1.8652630038559437E-2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668612.90670000005</v>
      </c>
      <c r="F15" s="25">
        <f>VLOOKUP(C15,RA!B19:I50,8,0)</f>
        <v>58750.158799999997</v>
      </c>
      <c r="G15" s="16">
        <f t="shared" si="0"/>
        <v>609862.74790000007</v>
      </c>
      <c r="H15" s="27">
        <f>RA!J19</f>
        <v>8.7868717775681002</v>
      </c>
      <c r="I15" s="20">
        <f>VLOOKUP(B15,RMS!B:D,3,FALSE)</f>
        <v>668612.89673504303</v>
      </c>
      <c r="J15" s="21">
        <f>VLOOKUP(B15,RMS!B:E,4,FALSE)</f>
        <v>609862.74946410302</v>
      </c>
      <c r="K15" s="22">
        <f t="shared" si="1"/>
        <v>9.9649570183828473E-3</v>
      </c>
      <c r="L15" s="22">
        <f t="shared" si="2"/>
        <v>-1.5641029458492994E-3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1145841.3448000001</v>
      </c>
      <c r="F16" s="25">
        <f>VLOOKUP(C16,RA!B20:I51,8,0)</f>
        <v>102291.09639999999</v>
      </c>
      <c r="G16" s="16">
        <f t="shared" si="0"/>
        <v>1043550.2484</v>
      </c>
      <c r="H16" s="27">
        <f>RA!J20</f>
        <v>8.9271605413971393</v>
      </c>
      <c r="I16" s="20">
        <f>VLOOKUP(B16,RMS!B:D,3,FALSE)</f>
        <v>1145841.7161000001</v>
      </c>
      <c r="J16" s="21">
        <f>VLOOKUP(B16,RMS!B:E,4,FALSE)</f>
        <v>1043550.2484</v>
      </c>
      <c r="K16" s="22">
        <f t="shared" si="1"/>
        <v>-0.37129999999888241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439465.20250000001</v>
      </c>
      <c r="F17" s="25">
        <f>VLOOKUP(C17,RA!B21:I52,8,0)</f>
        <v>23240.998100000001</v>
      </c>
      <c r="G17" s="16">
        <f t="shared" si="0"/>
        <v>416224.20439999999</v>
      </c>
      <c r="H17" s="27">
        <f>RA!J21</f>
        <v>5.2884728910931198</v>
      </c>
      <c r="I17" s="20">
        <f>VLOOKUP(B17,RMS!B:D,3,FALSE)</f>
        <v>439464.82433309098</v>
      </c>
      <c r="J17" s="21">
        <f>VLOOKUP(B17,RMS!B:E,4,FALSE)</f>
        <v>416224.20425793802</v>
      </c>
      <c r="K17" s="22">
        <f t="shared" si="1"/>
        <v>0.37816690903855488</v>
      </c>
      <c r="L17" s="22">
        <f t="shared" si="2"/>
        <v>1.4206196647137403E-4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1694731.9669000001</v>
      </c>
      <c r="F18" s="25">
        <f>VLOOKUP(C18,RA!B22:I53,8,0)</f>
        <v>209444.83439999999</v>
      </c>
      <c r="G18" s="16">
        <f t="shared" si="0"/>
        <v>1485287.1325000001</v>
      </c>
      <c r="H18" s="27">
        <f>RA!J22</f>
        <v>12.3585816808021</v>
      </c>
      <c r="I18" s="20">
        <f>VLOOKUP(B18,RMS!B:D,3,FALSE)</f>
        <v>1694733.87524957</v>
      </c>
      <c r="J18" s="21">
        <f>VLOOKUP(B18,RMS!B:E,4,FALSE)</f>
        <v>1485287.1321487201</v>
      </c>
      <c r="K18" s="22">
        <f t="shared" si="1"/>
        <v>-1.9083495698869228</v>
      </c>
      <c r="L18" s="22">
        <f t="shared" si="2"/>
        <v>3.5127997398376465E-4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3299449.5655999999</v>
      </c>
      <c r="F19" s="25">
        <f>VLOOKUP(C19,RA!B23:I54,8,0)</f>
        <v>357422.23009999999</v>
      </c>
      <c r="G19" s="16">
        <f t="shared" si="0"/>
        <v>2942027.3355</v>
      </c>
      <c r="H19" s="27">
        <f>RA!J23</f>
        <v>10.8327835596118</v>
      </c>
      <c r="I19" s="20">
        <f>VLOOKUP(B19,RMS!B:D,3,FALSE)</f>
        <v>3299451.8526777802</v>
      </c>
      <c r="J19" s="21">
        <f>VLOOKUP(B19,RMS!B:E,4,FALSE)</f>
        <v>2942027.37562051</v>
      </c>
      <c r="K19" s="22">
        <f t="shared" si="1"/>
        <v>-2.2870777803473175</v>
      </c>
      <c r="L19" s="22">
        <f t="shared" si="2"/>
        <v>-4.0120509918779135E-2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299142.54739999998</v>
      </c>
      <c r="F20" s="25">
        <f>VLOOKUP(C20,RA!B24:I55,8,0)</f>
        <v>50319.441500000001</v>
      </c>
      <c r="G20" s="16">
        <f t="shared" si="0"/>
        <v>248823.10589999997</v>
      </c>
      <c r="H20" s="27">
        <f>RA!J24</f>
        <v>16.8212251775456</v>
      </c>
      <c r="I20" s="20">
        <f>VLOOKUP(B20,RMS!B:D,3,FALSE)</f>
        <v>299142.52771487797</v>
      </c>
      <c r="J20" s="21">
        <f>VLOOKUP(B20,RMS!B:E,4,FALSE)</f>
        <v>248823.105205684</v>
      </c>
      <c r="K20" s="22">
        <f t="shared" si="1"/>
        <v>1.9685122009832412E-2</v>
      </c>
      <c r="L20" s="22">
        <f t="shared" si="2"/>
        <v>6.9431596784852445E-4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268536.80160000001</v>
      </c>
      <c r="F21" s="25">
        <f>VLOOKUP(C21,RA!B25:I56,8,0)</f>
        <v>21644.5874</v>
      </c>
      <c r="G21" s="16">
        <f t="shared" si="0"/>
        <v>246892.21420000002</v>
      </c>
      <c r="H21" s="27">
        <f>RA!J25</f>
        <v>8.0601940855171108</v>
      </c>
      <c r="I21" s="20">
        <f>VLOOKUP(B21,RMS!B:D,3,FALSE)</f>
        <v>268536.80123946798</v>
      </c>
      <c r="J21" s="21">
        <f>VLOOKUP(B21,RMS!B:E,4,FALSE)</f>
        <v>246892.20875634099</v>
      </c>
      <c r="K21" s="22">
        <f t="shared" si="1"/>
        <v>3.6053202347829938E-4</v>
      </c>
      <c r="L21" s="22">
        <f t="shared" si="2"/>
        <v>5.4436590289697051E-3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668987.87320000003</v>
      </c>
      <c r="F22" s="25">
        <f>VLOOKUP(C22,RA!B26:I57,8,0)</f>
        <v>146772.00520000001</v>
      </c>
      <c r="G22" s="16">
        <f t="shared" si="0"/>
        <v>522215.86800000002</v>
      </c>
      <c r="H22" s="27">
        <f>RA!J26</f>
        <v>21.939411920568698</v>
      </c>
      <c r="I22" s="20">
        <f>VLOOKUP(B22,RMS!B:D,3,FALSE)</f>
        <v>668987.93390258704</v>
      </c>
      <c r="J22" s="21">
        <f>VLOOKUP(B22,RMS!B:E,4,FALSE)</f>
        <v>522215.84132163698</v>
      </c>
      <c r="K22" s="22">
        <f t="shared" si="1"/>
        <v>-6.0702587012201548E-2</v>
      </c>
      <c r="L22" s="22">
        <f t="shared" si="2"/>
        <v>2.6678363035898656E-2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309998.4559</v>
      </c>
      <c r="F23" s="25">
        <f>VLOOKUP(C23,RA!B27:I58,8,0)</f>
        <v>86735.481400000004</v>
      </c>
      <c r="G23" s="16">
        <f t="shared" si="0"/>
        <v>223262.97450000001</v>
      </c>
      <c r="H23" s="27">
        <f>RA!J27</f>
        <v>27.979326912511901</v>
      </c>
      <c r="I23" s="20">
        <f>VLOOKUP(B23,RMS!B:D,3,FALSE)</f>
        <v>309998.28135103203</v>
      </c>
      <c r="J23" s="21">
        <f>VLOOKUP(B23,RMS!B:E,4,FALSE)</f>
        <v>223262.98829395199</v>
      </c>
      <c r="K23" s="22">
        <f t="shared" si="1"/>
        <v>0.17454896797426045</v>
      </c>
      <c r="L23" s="22">
        <f t="shared" si="2"/>
        <v>-1.3793951977277175E-2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939098.85060000001</v>
      </c>
      <c r="F24" s="25">
        <f>VLOOKUP(C24,RA!B28:I59,8,0)</f>
        <v>37486.290099999998</v>
      </c>
      <c r="G24" s="16">
        <f t="shared" si="0"/>
        <v>901612.56050000002</v>
      </c>
      <c r="H24" s="27">
        <f>RA!J28</f>
        <v>3.9917299521823102</v>
      </c>
      <c r="I24" s="20">
        <f>VLOOKUP(B24,RMS!B:D,3,FALSE)</f>
        <v>939098.84723893797</v>
      </c>
      <c r="J24" s="21">
        <f>VLOOKUP(B24,RMS!B:E,4,FALSE)</f>
        <v>901612.57607876102</v>
      </c>
      <c r="K24" s="22">
        <f t="shared" si="1"/>
        <v>3.3610620303079486E-3</v>
      </c>
      <c r="L24" s="22">
        <f t="shared" si="2"/>
        <v>-1.557876099832356E-2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768273.64580000006</v>
      </c>
      <c r="F25" s="25">
        <f>VLOOKUP(C25,RA!B29:I60,8,0)</f>
        <v>113424.80130000001</v>
      </c>
      <c r="G25" s="16">
        <f t="shared" si="0"/>
        <v>654848.84450000001</v>
      </c>
      <c r="H25" s="27">
        <f>RA!J29</f>
        <v>14.7635939251686</v>
      </c>
      <c r="I25" s="20">
        <f>VLOOKUP(B25,RMS!B:D,3,FALSE)</f>
        <v>768273.64541504404</v>
      </c>
      <c r="J25" s="21">
        <f>VLOOKUP(B25,RMS!B:E,4,FALSE)</f>
        <v>654848.84218294802</v>
      </c>
      <c r="K25" s="22">
        <f t="shared" si="1"/>
        <v>3.8495601620525122E-4</v>
      </c>
      <c r="L25" s="22">
        <f t="shared" si="2"/>
        <v>2.3170519853010774E-3</v>
      </c>
      <c r="M25" s="34"/>
    </row>
    <row r="26" spans="1:13" x14ac:dyDescent="0.15">
      <c r="A26" s="44"/>
      <c r="B26" s="12">
        <v>37</v>
      </c>
      <c r="C26" s="42" t="s">
        <v>28</v>
      </c>
      <c r="D26" s="42"/>
      <c r="E26" s="15">
        <f>VLOOKUP(C26,RA!B30:D57,3,0)</f>
        <v>1493280.9765999999</v>
      </c>
      <c r="F26" s="25">
        <f>VLOOKUP(C26,RA!B30:I61,8,0)</f>
        <v>182242.30600000001</v>
      </c>
      <c r="G26" s="16">
        <f t="shared" si="0"/>
        <v>1311038.6705999998</v>
      </c>
      <c r="H26" s="27">
        <f>RA!J30</f>
        <v>12.204153729657801</v>
      </c>
      <c r="I26" s="20">
        <f>VLOOKUP(B26,RMS!B:D,3,FALSE)</f>
        <v>1493281.0000539799</v>
      </c>
      <c r="J26" s="21">
        <f>VLOOKUP(B26,RMS!B:E,4,FALSE)</f>
        <v>1311038.64587508</v>
      </c>
      <c r="K26" s="22">
        <f t="shared" si="1"/>
        <v>-2.3453979985788465E-2</v>
      </c>
      <c r="L26" s="22">
        <f t="shared" si="2"/>
        <v>2.4724919814616442E-2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983764.40859999997</v>
      </c>
      <c r="F27" s="25">
        <f>VLOOKUP(C27,RA!B31:I62,8,0)</f>
        <v>40559.344899999996</v>
      </c>
      <c r="G27" s="16">
        <f t="shared" si="0"/>
        <v>943205.06369999994</v>
      </c>
      <c r="H27" s="27">
        <f>RA!J31</f>
        <v>4.1228717511462101</v>
      </c>
      <c r="I27" s="20">
        <f>VLOOKUP(B27,RMS!B:D,3,FALSE)</f>
        <v>983764.27604424802</v>
      </c>
      <c r="J27" s="21">
        <f>VLOOKUP(B27,RMS!B:E,4,FALSE)</f>
        <v>943205.07210088498</v>
      </c>
      <c r="K27" s="22">
        <f t="shared" si="1"/>
        <v>0.13255575194489211</v>
      </c>
      <c r="L27" s="22">
        <f t="shared" si="2"/>
        <v>-8.4008850390091538E-3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151627.34390000001</v>
      </c>
      <c r="F28" s="25">
        <f>VLOOKUP(C28,RA!B32:I63,8,0)</f>
        <v>43993.906900000002</v>
      </c>
      <c r="G28" s="16">
        <f t="shared" si="0"/>
        <v>107633.43700000001</v>
      </c>
      <c r="H28" s="27">
        <f>RA!J32</f>
        <v>29.014494199024199</v>
      </c>
      <c r="I28" s="20">
        <f>VLOOKUP(B28,RMS!B:D,3,FALSE)</f>
        <v>151627.283046305</v>
      </c>
      <c r="J28" s="21">
        <f>VLOOKUP(B28,RMS!B:E,4,FALSE)</f>
        <v>107633.44113986799</v>
      </c>
      <c r="K28" s="22">
        <f t="shared" si="1"/>
        <v>6.0853695002151653E-2</v>
      </c>
      <c r="L28" s="22">
        <f t="shared" si="2"/>
        <v>-4.1398679895792156E-3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180337.834</v>
      </c>
      <c r="F30" s="25">
        <f>VLOOKUP(C30,RA!B34:I66,8,0)</f>
        <v>24154.9509</v>
      </c>
      <c r="G30" s="16">
        <f t="shared" si="0"/>
        <v>156182.88310000001</v>
      </c>
      <c r="H30" s="27">
        <f>RA!J34</f>
        <v>0</v>
      </c>
      <c r="I30" s="20">
        <f>VLOOKUP(B30,RMS!B:D,3,FALSE)</f>
        <v>180337.83309999999</v>
      </c>
      <c r="J30" s="21">
        <f>VLOOKUP(B30,RMS!B:E,4,FALSE)</f>
        <v>156182.878</v>
      </c>
      <c r="K30" s="22">
        <f t="shared" si="1"/>
        <v>9.0000001364387572E-4</v>
      </c>
      <c r="L30" s="22">
        <f t="shared" si="2"/>
        <v>5.100000009406358E-3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70916.350000000006</v>
      </c>
      <c r="F31" s="25">
        <f>VLOOKUP(C31,RA!B35:I67,8,0)</f>
        <v>2745.21</v>
      </c>
      <c r="G31" s="16">
        <f t="shared" si="0"/>
        <v>68171.14</v>
      </c>
      <c r="H31" s="27">
        <f>RA!J35</f>
        <v>13.3942780415118</v>
      </c>
      <c r="I31" s="20">
        <f>VLOOKUP(B31,RMS!B:D,3,FALSE)</f>
        <v>70916.350000000006</v>
      </c>
      <c r="J31" s="21">
        <f>VLOOKUP(B31,RMS!B:E,4,FALSE)</f>
        <v>68171.14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407441.13</v>
      </c>
      <c r="F32" s="25">
        <f>VLOOKUP(C32,RA!B34:I67,8,0)</f>
        <v>-51068.49</v>
      </c>
      <c r="G32" s="16">
        <f t="shared" si="0"/>
        <v>458509.62</v>
      </c>
      <c r="H32" s="27">
        <f>RA!J35</f>
        <v>13.3942780415118</v>
      </c>
      <c r="I32" s="20">
        <f>VLOOKUP(B32,RMS!B:D,3,FALSE)</f>
        <v>407441.13</v>
      </c>
      <c r="J32" s="21">
        <f>VLOOKUP(B32,RMS!B:E,4,FALSE)</f>
        <v>458509.62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444464.93</v>
      </c>
      <c r="F33" s="25">
        <f>VLOOKUP(C33,RA!B34:I68,8,0)</f>
        <v>-41438.449999999997</v>
      </c>
      <c r="G33" s="16">
        <f t="shared" si="0"/>
        <v>485903.38</v>
      </c>
      <c r="H33" s="27">
        <f>RA!J34</f>
        <v>0</v>
      </c>
      <c r="I33" s="20">
        <f>VLOOKUP(B33,RMS!B:D,3,FALSE)</f>
        <v>444464.93</v>
      </c>
      <c r="J33" s="21">
        <f>VLOOKUP(B33,RMS!B:E,4,FALSE)</f>
        <v>485903.38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243179.63</v>
      </c>
      <c r="F34" s="25">
        <f>VLOOKUP(C34,RA!B35:I69,8,0)</f>
        <v>-31254.799999999999</v>
      </c>
      <c r="G34" s="16">
        <f t="shared" si="0"/>
        <v>274434.43</v>
      </c>
      <c r="H34" s="27">
        <f>RA!J35</f>
        <v>13.3942780415118</v>
      </c>
      <c r="I34" s="20">
        <f>VLOOKUP(B34,RMS!B:D,3,FALSE)</f>
        <v>243179.63</v>
      </c>
      <c r="J34" s="21">
        <f>VLOOKUP(B34,RMS!B:E,4,FALSE)</f>
        <v>274434.43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44.68</v>
      </c>
      <c r="F35" s="25">
        <f>VLOOKUP(C35,RA!B36:I70,8,0)</f>
        <v>44.62</v>
      </c>
      <c r="G35" s="16">
        <f t="shared" si="0"/>
        <v>6.0000000000002274E-2</v>
      </c>
      <c r="H35" s="27">
        <f>RA!J36</f>
        <v>3.87105371328333</v>
      </c>
      <c r="I35" s="20">
        <f>VLOOKUP(B35,RMS!B:D,3,FALSE)</f>
        <v>44.68</v>
      </c>
      <c r="J35" s="21">
        <f>VLOOKUP(B35,RMS!B:E,4,FALSE)</f>
        <v>0.06</v>
      </c>
      <c r="K35" s="22">
        <f t="shared" si="1"/>
        <v>0</v>
      </c>
      <c r="L35" s="22">
        <f t="shared" si="2"/>
        <v>2.2759572004815709E-15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164708.9742</v>
      </c>
      <c r="F36" s="25">
        <f>VLOOKUP(C36,RA!B8:I70,8,0)</f>
        <v>11266.750899999999</v>
      </c>
      <c r="G36" s="16">
        <f t="shared" si="0"/>
        <v>153442.22330000001</v>
      </c>
      <c r="H36" s="27">
        <f>RA!J36</f>
        <v>3.87105371328333</v>
      </c>
      <c r="I36" s="20">
        <f>VLOOKUP(B36,RMS!B:D,3,FALSE)</f>
        <v>164708.974358974</v>
      </c>
      <c r="J36" s="21">
        <f>VLOOKUP(B36,RMS!B:E,4,FALSE)</f>
        <v>153442.224358974</v>
      </c>
      <c r="K36" s="22">
        <f t="shared" si="1"/>
        <v>-1.5897399862296879E-4</v>
      </c>
      <c r="L36" s="22">
        <f t="shared" si="2"/>
        <v>-1.0589739831630141E-3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475858.55359999998</v>
      </c>
      <c r="F37" s="25">
        <f>VLOOKUP(C37,RA!B8:I71,8,0)</f>
        <v>28563.872200000002</v>
      </c>
      <c r="G37" s="16">
        <f t="shared" si="0"/>
        <v>447294.6814</v>
      </c>
      <c r="H37" s="27">
        <f>RA!J37</f>
        <v>-12.533955518923699</v>
      </c>
      <c r="I37" s="20">
        <f>VLOOKUP(B37,RMS!B:D,3,FALSE)</f>
        <v>475858.54999658099</v>
      </c>
      <c r="J37" s="21">
        <f>VLOOKUP(B37,RMS!B:E,4,FALSE)</f>
        <v>447294.67976923101</v>
      </c>
      <c r="K37" s="22">
        <f t="shared" si="1"/>
        <v>3.6034189979545772E-3</v>
      </c>
      <c r="L37" s="22">
        <f t="shared" si="2"/>
        <v>1.6307689948007464E-3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154434.25</v>
      </c>
      <c r="F38" s="25">
        <f>VLOOKUP(C38,RA!B9:I72,8,0)</f>
        <v>-17150.36</v>
      </c>
      <c r="G38" s="16">
        <f t="shared" si="0"/>
        <v>171584.61</v>
      </c>
      <c r="H38" s="27">
        <f>RA!J38</f>
        <v>-9.3232215194121206</v>
      </c>
      <c r="I38" s="20">
        <f>VLOOKUP(B38,RMS!B:D,3,FALSE)</f>
        <v>154434.25</v>
      </c>
      <c r="J38" s="21">
        <f>VLOOKUP(B38,RMS!B:E,4,FALSE)</f>
        <v>171584.61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56640.24</v>
      </c>
      <c r="F39" s="25">
        <f>VLOOKUP(C39,RA!B10:I73,8,0)</f>
        <v>7788.86</v>
      </c>
      <c r="G39" s="16">
        <f t="shared" si="0"/>
        <v>48851.38</v>
      </c>
      <c r="H39" s="27">
        <f>RA!J39</f>
        <v>-12.852556770482799</v>
      </c>
      <c r="I39" s="20">
        <f>VLOOKUP(B39,RMS!B:D,3,FALSE)</f>
        <v>56640.24</v>
      </c>
      <c r="J39" s="21">
        <f>VLOOKUP(B39,RMS!B:E,4,FALSE)</f>
        <v>48851.38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8986.5288999999993</v>
      </c>
      <c r="F40" s="25">
        <f>VLOOKUP(C40,RA!B8:I74,8,0)</f>
        <v>1234.9509</v>
      </c>
      <c r="G40" s="16">
        <f t="shared" si="0"/>
        <v>7751.5779999999995</v>
      </c>
      <c r="H40" s="27">
        <f>RA!J40</f>
        <v>99.865711727842395</v>
      </c>
      <c r="I40" s="20">
        <f>VLOOKUP(B40,RMS!B:D,3,FALSE)</f>
        <v>8986.5290068829909</v>
      </c>
      <c r="J40" s="21">
        <f>VLOOKUP(B40,RMS!B:E,4,FALSE)</f>
        <v>7751.57771726798</v>
      </c>
      <c r="K40" s="22">
        <f t="shared" si="1"/>
        <v>-1.0688299153116532E-4</v>
      </c>
      <c r="L40" s="22">
        <f t="shared" si="2"/>
        <v>2.8273201951378724E-4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9" t="s">
        <v>46</v>
      </c>
      <c r="W1" s="55"/>
    </row>
    <row r="2" spans="1:23" ht="12.75" x14ac:dyDescent="0.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9"/>
      <c r="W2" s="55"/>
    </row>
    <row r="3" spans="1:23" ht="23.25" thickBot="1" x14ac:dyDescent="0.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60" t="s">
        <v>47</v>
      </c>
      <c r="W3" s="55"/>
    </row>
    <row r="4" spans="1:23" ht="15" thickTop="1" thickBot="1" x14ac:dyDescent="0.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8"/>
      <c r="W4" s="55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4" t="s">
        <v>4</v>
      </c>
      <c r="C6" s="53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1"/>
      <c r="C7" s="57"/>
      <c r="D7" s="68">
        <v>21100435.280000001</v>
      </c>
      <c r="E7" s="68">
        <v>22538719.7973</v>
      </c>
      <c r="F7" s="69">
        <v>93.618605980130695</v>
      </c>
      <c r="G7" s="68">
        <v>20968333.714600001</v>
      </c>
      <c r="H7" s="69">
        <v>0.63000506953978497</v>
      </c>
      <c r="I7" s="68">
        <v>2175215.9511000002</v>
      </c>
      <c r="J7" s="69">
        <v>10.3088676713782</v>
      </c>
      <c r="K7" s="68">
        <v>1702583.2557999999</v>
      </c>
      <c r="L7" s="69">
        <v>8.1197832835639794</v>
      </c>
      <c r="M7" s="69">
        <v>0.277597405994646</v>
      </c>
      <c r="N7" s="68">
        <v>489504131.19059998</v>
      </c>
      <c r="O7" s="68">
        <v>3412808882.1135001</v>
      </c>
      <c r="P7" s="68">
        <v>1146653</v>
      </c>
      <c r="Q7" s="68">
        <v>1143091</v>
      </c>
      <c r="R7" s="69">
        <v>0.31161123655072398</v>
      </c>
      <c r="S7" s="68">
        <v>18.401761718671601</v>
      </c>
      <c r="T7" s="68">
        <v>18.368875613490101</v>
      </c>
      <c r="U7" s="70">
        <v>0.17871172165100499</v>
      </c>
      <c r="V7" s="58"/>
      <c r="W7" s="58"/>
    </row>
    <row r="8" spans="1:23" ht="14.25" thickBot="1" x14ac:dyDescent="0.2">
      <c r="A8" s="48">
        <v>42148</v>
      </c>
      <c r="B8" s="45" t="s">
        <v>6</v>
      </c>
      <c r="C8" s="46"/>
      <c r="D8" s="71">
        <v>769784.08510000003</v>
      </c>
      <c r="E8" s="71">
        <v>783486.37600000005</v>
      </c>
      <c r="F8" s="72">
        <v>98.251113060835195</v>
      </c>
      <c r="G8" s="71">
        <v>610797.12100000004</v>
      </c>
      <c r="H8" s="72">
        <v>26.0294226403206</v>
      </c>
      <c r="I8" s="71">
        <v>103853.1332</v>
      </c>
      <c r="J8" s="72">
        <v>13.4912029503064</v>
      </c>
      <c r="K8" s="71">
        <v>141426.07579999999</v>
      </c>
      <c r="L8" s="72">
        <v>23.1543455163077</v>
      </c>
      <c r="M8" s="72">
        <v>-0.26567195891890799</v>
      </c>
      <c r="N8" s="71">
        <v>13852972.504000001</v>
      </c>
      <c r="O8" s="71">
        <v>128184447.8081</v>
      </c>
      <c r="P8" s="71">
        <v>32740</v>
      </c>
      <c r="Q8" s="71">
        <v>28728</v>
      </c>
      <c r="R8" s="72">
        <v>13.9654692286271</v>
      </c>
      <c r="S8" s="71">
        <v>23.512036808185702</v>
      </c>
      <c r="T8" s="71">
        <v>21.390276159147898</v>
      </c>
      <c r="U8" s="73">
        <v>9.02414650992357</v>
      </c>
      <c r="V8" s="58"/>
      <c r="W8" s="58"/>
    </row>
    <row r="9" spans="1:23" ht="12" customHeight="1" thickBot="1" x14ac:dyDescent="0.2">
      <c r="A9" s="49"/>
      <c r="B9" s="45" t="s">
        <v>7</v>
      </c>
      <c r="C9" s="46"/>
      <c r="D9" s="71">
        <v>133781.122</v>
      </c>
      <c r="E9" s="71">
        <v>160698.75399999999</v>
      </c>
      <c r="F9" s="72">
        <v>83.249632414698098</v>
      </c>
      <c r="G9" s="71">
        <v>120929.7681</v>
      </c>
      <c r="H9" s="72">
        <v>10.6271219253252</v>
      </c>
      <c r="I9" s="71">
        <v>30053.044699999999</v>
      </c>
      <c r="J9" s="72">
        <v>22.464338952098199</v>
      </c>
      <c r="K9" s="71">
        <v>25660.170300000002</v>
      </c>
      <c r="L9" s="72">
        <v>21.219068475167301</v>
      </c>
      <c r="M9" s="72">
        <v>0.17119428081114499</v>
      </c>
      <c r="N9" s="71">
        <v>2393059.4208999998</v>
      </c>
      <c r="O9" s="71">
        <v>19891790.321699999</v>
      </c>
      <c r="P9" s="71">
        <v>6971</v>
      </c>
      <c r="Q9" s="71">
        <v>7574</v>
      </c>
      <c r="R9" s="72">
        <v>-7.9614470557169303</v>
      </c>
      <c r="S9" s="71">
        <v>19.191094821402999</v>
      </c>
      <c r="T9" s="71">
        <v>18.898583694217098</v>
      </c>
      <c r="U9" s="73">
        <v>1.5242023965181799</v>
      </c>
      <c r="V9" s="58"/>
      <c r="W9" s="58"/>
    </row>
    <row r="10" spans="1:23" ht="14.25" thickBot="1" x14ac:dyDescent="0.2">
      <c r="A10" s="49"/>
      <c r="B10" s="45" t="s">
        <v>8</v>
      </c>
      <c r="C10" s="46"/>
      <c r="D10" s="71">
        <v>199824.0638</v>
      </c>
      <c r="E10" s="71">
        <v>276855.05849999998</v>
      </c>
      <c r="F10" s="72">
        <v>72.176417827669894</v>
      </c>
      <c r="G10" s="71">
        <v>223973.0104</v>
      </c>
      <c r="H10" s="72">
        <v>-10.782078857122899</v>
      </c>
      <c r="I10" s="71">
        <v>56142.922500000001</v>
      </c>
      <c r="J10" s="72">
        <v>28.0961769230118</v>
      </c>
      <c r="K10" s="71">
        <v>51090.7837</v>
      </c>
      <c r="L10" s="72">
        <v>22.8111340776085</v>
      </c>
      <c r="M10" s="72">
        <v>9.8885521695373998E-2</v>
      </c>
      <c r="N10" s="71">
        <v>3784562.0041</v>
      </c>
      <c r="O10" s="71">
        <v>31653598.8013</v>
      </c>
      <c r="P10" s="71">
        <v>109563</v>
      </c>
      <c r="Q10" s="71">
        <v>110709</v>
      </c>
      <c r="R10" s="72">
        <v>-1.03514619407636</v>
      </c>
      <c r="S10" s="71">
        <v>1.8238279692962001</v>
      </c>
      <c r="T10" s="71">
        <v>1.78962955857247</v>
      </c>
      <c r="U10" s="73">
        <v>1.87508971786013</v>
      </c>
      <c r="V10" s="58"/>
      <c r="W10" s="58"/>
    </row>
    <row r="11" spans="1:23" ht="14.25" thickBot="1" x14ac:dyDescent="0.2">
      <c r="A11" s="49"/>
      <c r="B11" s="45" t="s">
        <v>9</v>
      </c>
      <c r="C11" s="46"/>
      <c r="D11" s="71">
        <v>75165.4709</v>
      </c>
      <c r="E11" s="71">
        <v>96071.359700000001</v>
      </c>
      <c r="F11" s="72">
        <v>78.239207954085003</v>
      </c>
      <c r="G11" s="71">
        <v>79892.585999999996</v>
      </c>
      <c r="H11" s="72">
        <v>-5.9168382658185497</v>
      </c>
      <c r="I11" s="71">
        <v>17540.562300000001</v>
      </c>
      <c r="J11" s="72">
        <v>23.335930833634901</v>
      </c>
      <c r="K11" s="71">
        <v>15140.654</v>
      </c>
      <c r="L11" s="72">
        <v>18.9512628868967</v>
      </c>
      <c r="M11" s="72">
        <v>0.15850757173369101</v>
      </c>
      <c r="N11" s="71">
        <v>1605865.0707</v>
      </c>
      <c r="O11" s="71">
        <v>10317725.9211</v>
      </c>
      <c r="P11" s="71">
        <v>3456</v>
      </c>
      <c r="Q11" s="71">
        <v>3294</v>
      </c>
      <c r="R11" s="72">
        <v>4.9180327868852496</v>
      </c>
      <c r="S11" s="71">
        <v>21.749268200231501</v>
      </c>
      <c r="T11" s="71">
        <v>21.695307771706101</v>
      </c>
      <c r="U11" s="73">
        <v>0.24810227189516401</v>
      </c>
      <c r="V11" s="58"/>
      <c r="W11" s="58"/>
    </row>
    <row r="12" spans="1:23" ht="14.25" thickBot="1" x14ac:dyDescent="0.2">
      <c r="A12" s="49"/>
      <c r="B12" s="45" t="s">
        <v>10</v>
      </c>
      <c r="C12" s="46"/>
      <c r="D12" s="71">
        <v>182090.80919999999</v>
      </c>
      <c r="E12" s="71">
        <v>283511.94270000001</v>
      </c>
      <c r="F12" s="72">
        <v>64.226856712233996</v>
      </c>
      <c r="G12" s="71">
        <v>580996.16689999995</v>
      </c>
      <c r="H12" s="72">
        <v>-68.658862213915199</v>
      </c>
      <c r="I12" s="71">
        <v>27898.713800000001</v>
      </c>
      <c r="J12" s="72">
        <v>15.321319028989199</v>
      </c>
      <c r="K12" s="71">
        <v>-21624.757799999999</v>
      </c>
      <c r="L12" s="72">
        <v>-3.7220138500022202</v>
      </c>
      <c r="M12" s="72">
        <v>-2.29012838238586</v>
      </c>
      <c r="N12" s="71">
        <v>6496296.6913999999</v>
      </c>
      <c r="O12" s="71">
        <v>37586250.7315</v>
      </c>
      <c r="P12" s="71">
        <v>1844</v>
      </c>
      <c r="Q12" s="71">
        <v>1649</v>
      </c>
      <c r="R12" s="72">
        <v>11.8253486961795</v>
      </c>
      <c r="S12" s="71">
        <v>98.747727331887205</v>
      </c>
      <c r="T12" s="71">
        <v>100.49538429351099</v>
      </c>
      <c r="U12" s="73">
        <v>-1.76981993291877</v>
      </c>
      <c r="V12" s="58"/>
      <c r="W12" s="58"/>
    </row>
    <row r="13" spans="1:23" ht="14.25" thickBot="1" x14ac:dyDescent="0.2">
      <c r="A13" s="49"/>
      <c r="B13" s="45" t="s">
        <v>11</v>
      </c>
      <c r="C13" s="46"/>
      <c r="D13" s="71">
        <v>292500.80060000002</v>
      </c>
      <c r="E13" s="71">
        <v>414455.22690000001</v>
      </c>
      <c r="F13" s="72">
        <v>70.574764562101905</v>
      </c>
      <c r="G13" s="71">
        <v>346978.35639999999</v>
      </c>
      <c r="H13" s="72">
        <v>-15.7005631029037</v>
      </c>
      <c r="I13" s="71">
        <v>88842.520099999994</v>
      </c>
      <c r="J13" s="72">
        <v>30.3734280103711</v>
      </c>
      <c r="K13" s="71">
        <v>87905.740399999995</v>
      </c>
      <c r="L13" s="72">
        <v>25.334646607946201</v>
      </c>
      <c r="M13" s="72">
        <v>1.0656638528239001E-2</v>
      </c>
      <c r="N13" s="71">
        <v>7024276.0716000004</v>
      </c>
      <c r="O13" s="71">
        <v>57300722.6677</v>
      </c>
      <c r="P13" s="71">
        <v>11562</v>
      </c>
      <c r="Q13" s="71">
        <v>11298</v>
      </c>
      <c r="R13" s="72">
        <v>2.33669676048858</v>
      </c>
      <c r="S13" s="71">
        <v>25.298460525860602</v>
      </c>
      <c r="T13" s="71">
        <v>25.322462064082099</v>
      </c>
      <c r="U13" s="73">
        <v>-9.4873512943696003E-2</v>
      </c>
      <c r="V13" s="58"/>
      <c r="W13" s="58"/>
    </row>
    <row r="14" spans="1:23" ht="14.25" thickBot="1" x14ac:dyDescent="0.2">
      <c r="A14" s="49"/>
      <c r="B14" s="45" t="s">
        <v>12</v>
      </c>
      <c r="C14" s="46"/>
      <c r="D14" s="71">
        <v>179404.28219999999</v>
      </c>
      <c r="E14" s="71">
        <v>227738.10579999999</v>
      </c>
      <c r="F14" s="72">
        <v>78.776576089358201</v>
      </c>
      <c r="G14" s="71">
        <v>199198.2641</v>
      </c>
      <c r="H14" s="72">
        <v>-9.9368244946467801</v>
      </c>
      <c r="I14" s="71">
        <v>36744.399299999997</v>
      </c>
      <c r="J14" s="72">
        <v>20.481339045763299</v>
      </c>
      <c r="K14" s="71">
        <v>34740.704700000002</v>
      </c>
      <c r="L14" s="72">
        <v>17.4402647819058</v>
      </c>
      <c r="M14" s="72">
        <v>5.7675703970391998E-2</v>
      </c>
      <c r="N14" s="71">
        <v>4657595.2929999996</v>
      </c>
      <c r="O14" s="71">
        <v>28993630.339600001</v>
      </c>
      <c r="P14" s="71">
        <v>2875</v>
      </c>
      <c r="Q14" s="71">
        <v>3407</v>
      </c>
      <c r="R14" s="72">
        <v>-15.6149104784268</v>
      </c>
      <c r="S14" s="71">
        <v>62.401489460869598</v>
      </c>
      <c r="T14" s="71">
        <v>52.773995597299702</v>
      </c>
      <c r="U14" s="73">
        <v>15.428307796414099</v>
      </c>
      <c r="V14" s="58"/>
      <c r="W14" s="58"/>
    </row>
    <row r="15" spans="1:23" ht="14.25" thickBot="1" x14ac:dyDescent="0.2">
      <c r="A15" s="49"/>
      <c r="B15" s="45" t="s">
        <v>13</v>
      </c>
      <c r="C15" s="46"/>
      <c r="D15" s="71">
        <v>121655.1885</v>
      </c>
      <c r="E15" s="71">
        <v>173265.68400000001</v>
      </c>
      <c r="F15" s="72">
        <v>70.213088761419101</v>
      </c>
      <c r="G15" s="71">
        <v>156390.23629999999</v>
      </c>
      <c r="H15" s="72">
        <v>-22.2104963978496</v>
      </c>
      <c r="I15" s="71">
        <v>28689.186300000001</v>
      </c>
      <c r="J15" s="72">
        <v>23.582377910663499</v>
      </c>
      <c r="K15" s="71">
        <v>24578.599699999999</v>
      </c>
      <c r="L15" s="72">
        <v>15.7161983263785</v>
      </c>
      <c r="M15" s="72">
        <v>0.16724250568269799</v>
      </c>
      <c r="N15" s="71">
        <v>3413984.9388000001</v>
      </c>
      <c r="O15" s="71">
        <v>23256961.0757</v>
      </c>
      <c r="P15" s="71">
        <v>4994</v>
      </c>
      <c r="Q15" s="71">
        <v>5004</v>
      </c>
      <c r="R15" s="72">
        <v>-0.19984012789767699</v>
      </c>
      <c r="S15" s="71">
        <v>24.3602700240288</v>
      </c>
      <c r="T15" s="71">
        <v>24.506447881694601</v>
      </c>
      <c r="U15" s="73">
        <v>-0.60006665575389495</v>
      </c>
      <c r="V15" s="58"/>
      <c r="W15" s="58"/>
    </row>
    <row r="16" spans="1:23" ht="14.25" thickBot="1" x14ac:dyDescent="0.2">
      <c r="A16" s="49"/>
      <c r="B16" s="45" t="s">
        <v>14</v>
      </c>
      <c r="C16" s="46"/>
      <c r="D16" s="71">
        <v>1190734.6494</v>
      </c>
      <c r="E16" s="71">
        <v>1330781.436</v>
      </c>
      <c r="F16" s="72">
        <v>89.476349548356595</v>
      </c>
      <c r="G16" s="71">
        <v>1075106.0034</v>
      </c>
      <c r="H16" s="72">
        <v>10.755092580110899</v>
      </c>
      <c r="I16" s="71">
        <v>53640.823400000001</v>
      </c>
      <c r="J16" s="72">
        <v>4.5048511376593501</v>
      </c>
      <c r="K16" s="71">
        <v>16270.672399999999</v>
      </c>
      <c r="L16" s="72">
        <v>1.51340168769818</v>
      </c>
      <c r="M16" s="72">
        <v>2.2967797569324802</v>
      </c>
      <c r="N16" s="71">
        <v>26933547.500999998</v>
      </c>
      <c r="O16" s="71">
        <v>167326872.1631</v>
      </c>
      <c r="P16" s="71">
        <v>59179</v>
      </c>
      <c r="Q16" s="71">
        <v>55551</v>
      </c>
      <c r="R16" s="72">
        <v>6.5309355367139998</v>
      </c>
      <c r="S16" s="71">
        <v>20.120898450463802</v>
      </c>
      <c r="T16" s="71">
        <v>20.097469350686801</v>
      </c>
      <c r="U16" s="73">
        <v>0.11644161832422199</v>
      </c>
      <c r="V16" s="58"/>
      <c r="W16" s="58"/>
    </row>
    <row r="17" spans="1:23" ht="12" thickBot="1" x14ac:dyDescent="0.2">
      <c r="A17" s="49"/>
      <c r="B17" s="45" t="s">
        <v>15</v>
      </c>
      <c r="C17" s="46"/>
      <c r="D17" s="71">
        <v>429644.81800000003</v>
      </c>
      <c r="E17" s="71">
        <v>706201.37219999998</v>
      </c>
      <c r="F17" s="72">
        <v>60.838853464918301</v>
      </c>
      <c r="G17" s="71">
        <v>507759.95760000002</v>
      </c>
      <c r="H17" s="72">
        <v>-15.384265425186801</v>
      </c>
      <c r="I17" s="71">
        <v>39477.8076</v>
      </c>
      <c r="J17" s="72">
        <v>9.1884752116339996</v>
      </c>
      <c r="K17" s="71">
        <v>37765.074500000002</v>
      </c>
      <c r="L17" s="72">
        <v>7.43758422355753</v>
      </c>
      <c r="M17" s="72">
        <v>4.5352302959180003E-2</v>
      </c>
      <c r="N17" s="71">
        <v>18352362.935600001</v>
      </c>
      <c r="O17" s="71">
        <v>178463517.16620001</v>
      </c>
      <c r="P17" s="71">
        <v>12999</v>
      </c>
      <c r="Q17" s="71">
        <v>13798</v>
      </c>
      <c r="R17" s="72">
        <v>-5.7906943035222502</v>
      </c>
      <c r="S17" s="71">
        <v>33.052143857219797</v>
      </c>
      <c r="T17" s="71">
        <v>33.2531190969706</v>
      </c>
      <c r="U17" s="73">
        <v>-0.60805507993358898</v>
      </c>
      <c r="V17" s="40"/>
      <c r="W17" s="40"/>
    </row>
    <row r="18" spans="1:23" ht="12" thickBot="1" x14ac:dyDescent="0.2">
      <c r="A18" s="49"/>
      <c r="B18" s="45" t="s">
        <v>16</v>
      </c>
      <c r="C18" s="46"/>
      <c r="D18" s="71">
        <v>2188024.9994999999</v>
      </c>
      <c r="E18" s="71">
        <v>2447311.1850000001</v>
      </c>
      <c r="F18" s="72">
        <v>89.405262923276297</v>
      </c>
      <c r="G18" s="71">
        <v>2145895.8794</v>
      </c>
      <c r="H18" s="72">
        <v>1.96324157683641</v>
      </c>
      <c r="I18" s="71">
        <v>283118.24050000001</v>
      </c>
      <c r="J18" s="72">
        <v>12.9394426738587</v>
      </c>
      <c r="K18" s="71">
        <v>243912.8124</v>
      </c>
      <c r="L18" s="72">
        <v>11.366479368430401</v>
      </c>
      <c r="M18" s="72">
        <v>0.16073541899761201</v>
      </c>
      <c r="N18" s="71">
        <v>42043490.120700002</v>
      </c>
      <c r="O18" s="71">
        <v>398839377.64230001</v>
      </c>
      <c r="P18" s="71">
        <v>110768</v>
      </c>
      <c r="Q18" s="71">
        <v>112970</v>
      </c>
      <c r="R18" s="72">
        <v>-1.9491900504558699</v>
      </c>
      <c r="S18" s="71">
        <v>19.753222947963302</v>
      </c>
      <c r="T18" s="71">
        <v>20.477359118350002</v>
      </c>
      <c r="U18" s="73">
        <v>-3.6659140247356898</v>
      </c>
      <c r="V18" s="40"/>
      <c r="W18" s="40"/>
    </row>
    <row r="19" spans="1:23" ht="12" thickBot="1" x14ac:dyDescent="0.2">
      <c r="A19" s="49"/>
      <c r="B19" s="45" t="s">
        <v>17</v>
      </c>
      <c r="C19" s="46"/>
      <c r="D19" s="71">
        <v>668612.90670000005</v>
      </c>
      <c r="E19" s="71">
        <v>835408.47510000004</v>
      </c>
      <c r="F19" s="72">
        <v>80.034249906306698</v>
      </c>
      <c r="G19" s="71">
        <v>587798.81999999995</v>
      </c>
      <c r="H19" s="72">
        <v>13.7485962799313</v>
      </c>
      <c r="I19" s="71">
        <v>58750.158799999997</v>
      </c>
      <c r="J19" s="72">
        <v>8.7868717775681002</v>
      </c>
      <c r="K19" s="71">
        <v>51002.346799999999</v>
      </c>
      <c r="L19" s="72">
        <v>8.6768372212792109</v>
      </c>
      <c r="M19" s="72">
        <v>0.15191089206899</v>
      </c>
      <c r="N19" s="71">
        <v>14534694.587099999</v>
      </c>
      <c r="O19" s="71">
        <v>116347375.307</v>
      </c>
      <c r="P19" s="71">
        <v>15834</v>
      </c>
      <c r="Q19" s="71">
        <v>15635</v>
      </c>
      <c r="R19" s="72">
        <v>1.2727854173329101</v>
      </c>
      <c r="S19" s="71">
        <v>42.226405627131498</v>
      </c>
      <c r="T19" s="71">
        <v>41.811869990406102</v>
      </c>
      <c r="U19" s="73">
        <v>0.98169766185118501</v>
      </c>
      <c r="V19" s="40"/>
      <c r="W19" s="40"/>
    </row>
    <row r="20" spans="1:23" ht="12" thickBot="1" x14ac:dyDescent="0.2">
      <c r="A20" s="49"/>
      <c r="B20" s="45" t="s">
        <v>18</v>
      </c>
      <c r="C20" s="46"/>
      <c r="D20" s="71">
        <v>1145841.3448000001</v>
      </c>
      <c r="E20" s="71">
        <v>1025468.873</v>
      </c>
      <c r="F20" s="72">
        <v>111.73828625805599</v>
      </c>
      <c r="G20" s="71">
        <v>946734.8615</v>
      </c>
      <c r="H20" s="72">
        <v>21.030860000712099</v>
      </c>
      <c r="I20" s="71">
        <v>102291.09639999999</v>
      </c>
      <c r="J20" s="72">
        <v>8.9271605413971393</v>
      </c>
      <c r="K20" s="71">
        <v>63106.027399999999</v>
      </c>
      <c r="L20" s="72">
        <v>6.6656494828990702</v>
      </c>
      <c r="M20" s="72">
        <v>0.62094019564286496</v>
      </c>
      <c r="N20" s="71">
        <v>28946496.955800001</v>
      </c>
      <c r="O20" s="71">
        <v>181149391.65270001</v>
      </c>
      <c r="P20" s="71">
        <v>49249</v>
      </c>
      <c r="Q20" s="71">
        <v>48841</v>
      </c>
      <c r="R20" s="72">
        <v>0.83536373129133901</v>
      </c>
      <c r="S20" s="71">
        <v>23.266286519523199</v>
      </c>
      <c r="T20" s="71">
        <v>22.407239151532501</v>
      </c>
      <c r="U20" s="73">
        <v>3.6922409911434499</v>
      </c>
      <c r="V20" s="40"/>
      <c r="W20" s="40"/>
    </row>
    <row r="21" spans="1:23" ht="12" thickBot="1" x14ac:dyDescent="0.2">
      <c r="A21" s="49"/>
      <c r="B21" s="45" t="s">
        <v>19</v>
      </c>
      <c r="C21" s="46"/>
      <c r="D21" s="71">
        <v>439465.20250000001</v>
      </c>
      <c r="E21" s="71">
        <v>456814.46039999998</v>
      </c>
      <c r="F21" s="72">
        <v>96.202121560510903</v>
      </c>
      <c r="G21" s="71">
        <v>361477.70270000002</v>
      </c>
      <c r="H21" s="72">
        <v>21.5746363378667</v>
      </c>
      <c r="I21" s="71">
        <v>23240.998100000001</v>
      </c>
      <c r="J21" s="72">
        <v>5.2884728910931198</v>
      </c>
      <c r="K21" s="71">
        <v>33515.777399999999</v>
      </c>
      <c r="L21" s="72">
        <v>9.2718796068635108</v>
      </c>
      <c r="M21" s="72">
        <v>-0.30656544759125898</v>
      </c>
      <c r="N21" s="71">
        <v>8220331.7801000001</v>
      </c>
      <c r="O21" s="71">
        <v>71259012.730499998</v>
      </c>
      <c r="P21" s="71">
        <v>37283</v>
      </c>
      <c r="Q21" s="71">
        <v>37923</v>
      </c>
      <c r="R21" s="72">
        <v>-1.6876301980328501</v>
      </c>
      <c r="S21" s="71">
        <v>11.787281133492501</v>
      </c>
      <c r="T21" s="71">
        <v>11.686768981884301</v>
      </c>
      <c r="U21" s="73">
        <v>0.85271701310778203</v>
      </c>
      <c r="V21" s="40"/>
      <c r="W21" s="40"/>
    </row>
    <row r="22" spans="1:23" ht="12" thickBot="1" x14ac:dyDescent="0.2">
      <c r="A22" s="49"/>
      <c r="B22" s="45" t="s">
        <v>20</v>
      </c>
      <c r="C22" s="46"/>
      <c r="D22" s="71">
        <v>1694731.9669000001</v>
      </c>
      <c r="E22" s="71">
        <v>1587904.8663999999</v>
      </c>
      <c r="F22" s="72">
        <v>106.727550419453</v>
      </c>
      <c r="G22" s="71">
        <v>1615034.9624000001</v>
      </c>
      <c r="H22" s="72">
        <v>4.9346922113418001</v>
      </c>
      <c r="I22" s="71">
        <v>209444.83439999999</v>
      </c>
      <c r="J22" s="72">
        <v>12.3585816808021</v>
      </c>
      <c r="K22" s="71">
        <v>195767.46059999999</v>
      </c>
      <c r="L22" s="72">
        <v>12.1215617715843</v>
      </c>
      <c r="M22" s="72">
        <v>6.9865409491857003E-2</v>
      </c>
      <c r="N22" s="71">
        <v>31278860.240400001</v>
      </c>
      <c r="O22" s="71">
        <v>209725734.50009999</v>
      </c>
      <c r="P22" s="71">
        <v>103280</v>
      </c>
      <c r="Q22" s="71">
        <v>100171</v>
      </c>
      <c r="R22" s="72">
        <v>3.1036926855077902</v>
      </c>
      <c r="S22" s="71">
        <v>16.409101151239302</v>
      </c>
      <c r="T22" s="71">
        <v>16.571549830789401</v>
      </c>
      <c r="U22" s="73">
        <v>-0.98999133500821801</v>
      </c>
      <c r="V22" s="40"/>
      <c r="W22" s="40"/>
    </row>
    <row r="23" spans="1:23" ht="12" thickBot="1" x14ac:dyDescent="0.2">
      <c r="A23" s="49"/>
      <c r="B23" s="45" t="s">
        <v>21</v>
      </c>
      <c r="C23" s="46"/>
      <c r="D23" s="71">
        <v>3299449.5655999999</v>
      </c>
      <c r="E23" s="71">
        <v>3606041.5285</v>
      </c>
      <c r="F23" s="72">
        <v>91.497824956344004</v>
      </c>
      <c r="G23" s="71">
        <v>3023578.8286000001</v>
      </c>
      <c r="H23" s="72">
        <v>9.1239803107014303</v>
      </c>
      <c r="I23" s="71">
        <v>357422.23009999999</v>
      </c>
      <c r="J23" s="72">
        <v>10.8327835596118</v>
      </c>
      <c r="K23" s="71">
        <v>130396.5539</v>
      </c>
      <c r="L23" s="72">
        <v>4.3126560044203401</v>
      </c>
      <c r="M23" s="72">
        <v>1.7410404601190901</v>
      </c>
      <c r="N23" s="71">
        <v>72428325.029300004</v>
      </c>
      <c r="O23" s="71">
        <v>469432395.97610003</v>
      </c>
      <c r="P23" s="71">
        <v>106619</v>
      </c>
      <c r="Q23" s="71">
        <v>99040</v>
      </c>
      <c r="R23" s="72">
        <v>7.6524636510500796</v>
      </c>
      <c r="S23" s="71">
        <v>30.946168746658699</v>
      </c>
      <c r="T23" s="71">
        <v>31.022196775040399</v>
      </c>
      <c r="U23" s="73">
        <v>-0.245678322910101</v>
      </c>
      <c r="V23" s="40"/>
      <c r="W23" s="40"/>
    </row>
    <row r="24" spans="1:23" ht="12" thickBot="1" x14ac:dyDescent="0.2">
      <c r="A24" s="49"/>
      <c r="B24" s="45" t="s">
        <v>22</v>
      </c>
      <c r="C24" s="46"/>
      <c r="D24" s="71">
        <v>299142.54739999998</v>
      </c>
      <c r="E24" s="71">
        <v>364876.6263</v>
      </c>
      <c r="F24" s="72">
        <v>81.984573918430797</v>
      </c>
      <c r="G24" s="71">
        <v>278015.83510000003</v>
      </c>
      <c r="H24" s="72">
        <v>7.5991039475866096</v>
      </c>
      <c r="I24" s="71">
        <v>50319.441500000001</v>
      </c>
      <c r="J24" s="72">
        <v>16.8212251775456</v>
      </c>
      <c r="K24" s="71">
        <v>50168.0579</v>
      </c>
      <c r="L24" s="72">
        <v>18.045036133267399</v>
      </c>
      <c r="M24" s="72">
        <v>3.017529606224E-3</v>
      </c>
      <c r="N24" s="71">
        <v>5816825.5384</v>
      </c>
      <c r="O24" s="71">
        <v>44796421.5352</v>
      </c>
      <c r="P24" s="71">
        <v>29981</v>
      </c>
      <c r="Q24" s="71">
        <v>31251</v>
      </c>
      <c r="R24" s="72">
        <v>-4.0638699561614002</v>
      </c>
      <c r="S24" s="71">
        <v>9.9777374804042598</v>
      </c>
      <c r="T24" s="71">
        <v>9.9067133403731091</v>
      </c>
      <c r="U24" s="73">
        <v>0.71182610457166795</v>
      </c>
      <c r="V24" s="40"/>
      <c r="W24" s="40"/>
    </row>
    <row r="25" spans="1:23" ht="12" thickBot="1" x14ac:dyDescent="0.2">
      <c r="A25" s="49"/>
      <c r="B25" s="45" t="s">
        <v>23</v>
      </c>
      <c r="C25" s="46"/>
      <c r="D25" s="71">
        <v>268536.80160000001</v>
      </c>
      <c r="E25" s="71">
        <v>301085.9327</v>
      </c>
      <c r="F25" s="72">
        <v>89.189421502321807</v>
      </c>
      <c r="G25" s="71">
        <v>249058.35930000001</v>
      </c>
      <c r="H25" s="72">
        <v>7.8208345846113598</v>
      </c>
      <c r="I25" s="71">
        <v>21644.5874</v>
      </c>
      <c r="J25" s="72">
        <v>8.0601940855171108</v>
      </c>
      <c r="K25" s="71">
        <v>16196.044099999999</v>
      </c>
      <c r="L25" s="72">
        <v>6.5029112636573903</v>
      </c>
      <c r="M25" s="72">
        <v>0.33641198223213098</v>
      </c>
      <c r="N25" s="71">
        <v>5765857.4177000001</v>
      </c>
      <c r="O25" s="71">
        <v>52559572.640600003</v>
      </c>
      <c r="P25" s="71">
        <v>22282</v>
      </c>
      <c r="Q25" s="71">
        <v>24632</v>
      </c>
      <c r="R25" s="72">
        <v>-9.5404352062357898</v>
      </c>
      <c r="S25" s="71">
        <v>12.0517368997397</v>
      </c>
      <c r="T25" s="71">
        <v>12.1363047864566</v>
      </c>
      <c r="U25" s="73">
        <v>-0.70170704372718296</v>
      </c>
      <c r="V25" s="40"/>
      <c r="W25" s="40"/>
    </row>
    <row r="26" spans="1:23" ht="12" thickBot="1" x14ac:dyDescent="0.2">
      <c r="A26" s="49"/>
      <c r="B26" s="45" t="s">
        <v>24</v>
      </c>
      <c r="C26" s="46"/>
      <c r="D26" s="71">
        <v>668987.87320000003</v>
      </c>
      <c r="E26" s="71">
        <v>725393.06180000002</v>
      </c>
      <c r="F26" s="72">
        <v>92.224189674486894</v>
      </c>
      <c r="G26" s="71">
        <v>622381.30119999999</v>
      </c>
      <c r="H26" s="72">
        <v>7.4884274174270598</v>
      </c>
      <c r="I26" s="71">
        <v>146772.00520000001</v>
      </c>
      <c r="J26" s="72">
        <v>21.939411920568698</v>
      </c>
      <c r="K26" s="71">
        <v>120809.8269</v>
      </c>
      <c r="L26" s="72">
        <v>19.410902394893501</v>
      </c>
      <c r="M26" s="72">
        <v>0.214901212642993</v>
      </c>
      <c r="N26" s="71">
        <v>13415688.5658</v>
      </c>
      <c r="O26" s="71">
        <v>105520879.83670001</v>
      </c>
      <c r="P26" s="71">
        <v>47323</v>
      </c>
      <c r="Q26" s="71">
        <v>47026</v>
      </c>
      <c r="R26" s="72">
        <v>0.63156551694807395</v>
      </c>
      <c r="S26" s="71">
        <v>14.1366327832132</v>
      </c>
      <c r="T26" s="71">
        <v>13.9067306447497</v>
      </c>
      <c r="U26" s="73">
        <v>1.62628641479975</v>
      </c>
      <c r="V26" s="40"/>
      <c r="W26" s="40"/>
    </row>
    <row r="27" spans="1:23" ht="12" thickBot="1" x14ac:dyDescent="0.2">
      <c r="A27" s="49"/>
      <c r="B27" s="45" t="s">
        <v>25</v>
      </c>
      <c r="C27" s="46"/>
      <c r="D27" s="71">
        <v>309998.4559</v>
      </c>
      <c r="E27" s="71">
        <v>336982.68449999997</v>
      </c>
      <c r="F27" s="72">
        <v>91.992399063459899</v>
      </c>
      <c r="G27" s="71">
        <v>259974.5619</v>
      </c>
      <c r="H27" s="72">
        <v>19.241841830371801</v>
      </c>
      <c r="I27" s="71">
        <v>86735.481400000004</v>
      </c>
      <c r="J27" s="72">
        <v>27.979326912511901</v>
      </c>
      <c r="K27" s="71">
        <v>82993.536800000002</v>
      </c>
      <c r="L27" s="72">
        <v>31.9237144563104</v>
      </c>
      <c r="M27" s="72">
        <v>4.5087180812856002E-2</v>
      </c>
      <c r="N27" s="71">
        <v>5937943.5133999996</v>
      </c>
      <c r="O27" s="71">
        <v>40027318.0999</v>
      </c>
      <c r="P27" s="71">
        <v>40417</v>
      </c>
      <c r="Q27" s="71">
        <v>42350</v>
      </c>
      <c r="R27" s="72">
        <v>-4.5643447461629298</v>
      </c>
      <c r="S27" s="71">
        <v>7.6700016305020204</v>
      </c>
      <c r="T27" s="71">
        <v>7.72146204014168</v>
      </c>
      <c r="U27" s="73">
        <v>-0.67093088266124001</v>
      </c>
      <c r="V27" s="40"/>
      <c r="W27" s="40"/>
    </row>
    <row r="28" spans="1:23" ht="12" thickBot="1" x14ac:dyDescent="0.2">
      <c r="A28" s="49"/>
      <c r="B28" s="45" t="s">
        <v>26</v>
      </c>
      <c r="C28" s="46"/>
      <c r="D28" s="71">
        <v>939098.85060000001</v>
      </c>
      <c r="E28" s="71">
        <v>1122646.1088</v>
      </c>
      <c r="F28" s="72">
        <v>83.650479277374899</v>
      </c>
      <c r="G28" s="71">
        <v>937345.86250000005</v>
      </c>
      <c r="H28" s="72">
        <v>0.18701614528116001</v>
      </c>
      <c r="I28" s="71">
        <v>37486.290099999998</v>
      </c>
      <c r="J28" s="72">
        <v>3.9917299521823102</v>
      </c>
      <c r="K28" s="71">
        <v>35766.024400000002</v>
      </c>
      <c r="L28" s="72">
        <v>3.8156699496819901</v>
      </c>
      <c r="M28" s="72">
        <v>4.8097761181419001E-2</v>
      </c>
      <c r="N28" s="71">
        <v>20633253.8312</v>
      </c>
      <c r="O28" s="71">
        <v>139356592.32679999</v>
      </c>
      <c r="P28" s="71">
        <v>49876</v>
      </c>
      <c r="Q28" s="71">
        <v>53802</v>
      </c>
      <c r="R28" s="72">
        <v>-7.2971265008735697</v>
      </c>
      <c r="S28" s="71">
        <v>18.828672118854801</v>
      </c>
      <c r="T28" s="71">
        <v>18.878962564588701</v>
      </c>
      <c r="U28" s="73">
        <v>-0.26709502091522502</v>
      </c>
      <c r="V28" s="40"/>
      <c r="W28" s="40"/>
    </row>
    <row r="29" spans="1:23" ht="12" thickBot="1" x14ac:dyDescent="0.2">
      <c r="A29" s="49"/>
      <c r="B29" s="45" t="s">
        <v>27</v>
      </c>
      <c r="C29" s="46"/>
      <c r="D29" s="71">
        <v>768273.64580000006</v>
      </c>
      <c r="E29" s="71">
        <v>797519.58100000001</v>
      </c>
      <c r="F29" s="72">
        <v>96.332888132561095</v>
      </c>
      <c r="G29" s="71">
        <v>703281.3432</v>
      </c>
      <c r="H29" s="72">
        <v>9.2412948570878708</v>
      </c>
      <c r="I29" s="71">
        <v>113424.80130000001</v>
      </c>
      <c r="J29" s="72">
        <v>14.7635939251686</v>
      </c>
      <c r="K29" s="71">
        <v>110378.353</v>
      </c>
      <c r="L29" s="72">
        <v>15.6947648430097</v>
      </c>
      <c r="M29" s="72">
        <v>2.7600052158778001E-2</v>
      </c>
      <c r="N29" s="71">
        <v>17866655.122499999</v>
      </c>
      <c r="O29" s="71">
        <v>106380238.55940001</v>
      </c>
      <c r="P29" s="71">
        <v>121063</v>
      </c>
      <c r="Q29" s="71">
        <v>124542</v>
      </c>
      <c r="R29" s="72">
        <v>-2.7934351463763201</v>
      </c>
      <c r="S29" s="71">
        <v>6.3460648240998498</v>
      </c>
      <c r="T29" s="71">
        <v>6.4921384063207599</v>
      </c>
      <c r="U29" s="73">
        <v>-2.3017978269963502</v>
      </c>
      <c r="V29" s="40"/>
      <c r="W29" s="40"/>
    </row>
    <row r="30" spans="1:23" ht="12" thickBot="1" x14ac:dyDescent="0.2">
      <c r="A30" s="49"/>
      <c r="B30" s="45" t="s">
        <v>28</v>
      </c>
      <c r="C30" s="46"/>
      <c r="D30" s="71">
        <v>1493280.9765999999</v>
      </c>
      <c r="E30" s="71">
        <v>1710187.6222000001</v>
      </c>
      <c r="F30" s="72">
        <v>87.316792451054596</v>
      </c>
      <c r="G30" s="71">
        <v>1515534.2919999999</v>
      </c>
      <c r="H30" s="72">
        <v>-1.46834786368529</v>
      </c>
      <c r="I30" s="71">
        <v>182242.30600000001</v>
      </c>
      <c r="J30" s="72">
        <v>12.204153729657801</v>
      </c>
      <c r="K30" s="71">
        <v>153785.3481</v>
      </c>
      <c r="L30" s="72">
        <v>10.1472694423202</v>
      </c>
      <c r="M30" s="72">
        <v>0.185043362398189</v>
      </c>
      <c r="N30" s="71">
        <v>33029883.777800001</v>
      </c>
      <c r="O30" s="71">
        <v>187599393.82480001</v>
      </c>
      <c r="P30" s="71">
        <v>85472</v>
      </c>
      <c r="Q30" s="71">
        <v>84651</v>
      </c>
      <c r="R30" s="72">
        <v>0.96986450248668399</v>
      </c>
      <c r="S30" s="71">
        <v>17.470996075907902</v>
      </c>
      <c r="T30" s="71">
        <v>17.867187983603301</v>
      </c>
      <c r="U30" s="73">
        <v>-2.2677121898144499</v>
      </c>
      <c r="V30" s="40"/>
      <c r="W30" s="40"/>
    </row>
    <row r="31" spans="1:23" ht="12" thickBot="1" x14ac:dyDescent="0.2">
      <c r="A31" s="49"/>
      <c r="B31" s="45" t="s">
        <v>29</v>
      </c>
      <c r="C31" s="46"/>
      <c r="D31" s="71">
        <v>983764.40859999997</v>
      </c>
      <c r="E31" s="71">
        <v>1245111.0874000001</v>
      </c>
      <c r="F31" s="72">
        <v>79.010171747347002</v>
      </c>
      <c r="G31" s="71">
        <v>1349863.0390000001</v>
      </c>
      <c r="H31" s="72">
        <v>-27.121168579533201</v>
      </c>
      <c r="I31" s="71">
        <v>40559.344899999996</v>
      </c>
      <c r="J31" s="72">
        <v>4.1228717511462101</v>
      </c>
      <c r="K31" s="71">
        <v>-11375.934800000001</v>
      </c>
      <c r="L31" s="72">
        <v>-0.84274733593916895</v>
      </c>
      <c r="M31" s="72">
        <v>-4.5653636921336798</v>
      </c>
      <c r="N31" s="71">
        <v>32451785.651299998</v>
      </c>
      <c r="O31" s="71">
        <v>188866292.67469999</v>
      </c>
      <c r="P31" s="71">
        <v>36264</v>
      </c>
      <c r="Q31" s="71">
        <v>34218</v>
      </c>
      <c r="R31" s="72">
        <v>5.9793091355427004</v>
      </c>
      <c r="S31" s="71">
        <v>27.1278515497463</v>
      </c>
      <c r="T31" s="71">
        <v>25.311000371149699</v>
      </c>
      <c r="U31" s="73">
        <v>6.6973647922870798</v>
      </c>
      <c r="V31" s="40"/>
      <c r="W31" s="40"/>
    </row>
    <row r="32" spans="1:23" ht="12" thickBot="1" x14ac:dyDescent="0.2">
      <c r="A32" s="49"/>
      <c r="B32" s="45" t="s">
        <v>30</v>
      </c>
      <c r="C32" s="46"/>
      <c r="D32" s="71">
        <v>151627.34390000001</v>
      </c>
      <c r="E32" s="71">
        <v>220831.5551</v>
      </c>
      <c r="F32" s="72">
        <v>68.661991639436707</v>
      </c>
      <c r="G32" s="71">
        <v>171345.42850000001</v>
      </c>
      <c r="H32" s="72">
        <v>-11.5077973031536</v>
      </c>
      <c r="I32" s="71">
        <v>43993.906900000002</v>
      </c>
      <c r="J32" s="72">
        <v>29.014494199024199</v>
      </c>
      <c r="K32" s="71">
        <v>50272.273800000003</v>
      </c>
      <c r="L32" s="72">
        <v>29.3397228277964</v>
      </c>
      <c r="M32" s="72">
        <v>-0.124887267382762</v>
      </c>
      <c r="N32" s="71">
        <v>2757840.6701000002</v>
      </c>
      <c r="O32" s="71">
        <v>19383030.8684</v>
      </c>
      <c r="P32" s="71">
        <v>28635</v>
      </c>
      <c r="Q32" s="71">
        <v>27999</v>
      </c>
      <c r="R32" s="72">
        <v>2.27150969677488</v>
      </c>
      <c r="S32" s="71">
        <v>5.2951752715208702</v>
      </c>
      <c r="T32" s="71">
        <v>5.3347574199078496</v>
      </c>
      <c r="U32" s="73">
        <v>-0.74751346947612296</v>
      </c>
      <c r="V32" s="40"/>
      <c r="W32" s="40"/>
    </row>
    <row r="33" spans="1:23" ht="12" thickBot="1" x14ac:dyDescent="0.2">
      <c r="A33" s="49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38.618099999999998</v>
      </c>
      <c r="O33" s="71">
        <v>176.99430000000001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49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49"/>
      <c r="B35" s="45" t="s">
        <v>32</v>
      </c>
      <c r="C35" s="46"/>
      <c r="D35" s="71">
        <v>180337.834</v>
      </c>
      <c r="E35" s="71">
        <v>194467.18479999999</v>
      </c>
      <c r="F35" s="72">
        <v>92.734326454856003</v>
      </c>
      <c r="G35" s="71">
        <v>133426.2985</v>
      </c>
      <c r="H35" s="72">
        <v>35.159137312049502</v>
      </c>
      <c r="I35" s="71">
        <v>24154.9509</v>
      </c>
      <c r="J35" s="72">
        <v>13.3942780415118</v>
      </c>
      <c r="K35" s="71">
        <v>19145.6698</v>
      </c>
      <c r="L35" s="72">
        <v>14.3492474986106</v>
      </c>
      <c r="M35" s="72">
        <v>0.26164042064488102</v>
      </c>
      <c r="N35" s="71">
        <v>3494189.8856000002</v>
      </c>
      <c r="O35" s="71">
        <v>29789524.674199998</v>
      </c>
      <c r="P35" s="71">
        <v>12947</v>
      </c>
      <c r="Q35" s="71">
        <v>13853</v>
      </c>
      <c r="R35" s="72">
        <v>-6.5400996174113901</v>
      </c>
      <c r="S35" s="71">
        <v>13.9289282459257</v>
      </c>
      <c r="T35" s="71">
        <v>13.8251011044539</v>
      </c>
      <c r="U35" s="73">
        <v>0.745406535511144</v>
      </c>
      <c r="V35" s="40"/>
      <c r="W35" s="40"/>
    </row>
    <row r="36" spans="1:23" ht="12" customHeight="1" thickBot="1" x14ac:dyDescent="0.2">
      <c r="A36" s="49"/>
      <c r="B36" s="45" t="s">
        <v>70</v>
      </c>
      <c r="C36" s="46"/>
      <c r="D36" s="71">
        <v>70916.350000000006</v>
      </c>
      <c r="E36" s="74"/>
      <c r="F36" s="74"/>
      <c r="G36" s="74"/>
      <c r="H36" s="74"/>
      <c r="I36" s="71">
        <v>2745.21</v>
      </c>
      <c r="J36" s="72">
        <v>3.87105371328333</v>
      </c>
      <c r="K36" s="74"/>
      <c r="L36" s="74"/>
      <c r="M36" s="74"/>
      <c r="N36" s="71">
        <v>2411251.5499999998</v>
      </c>
      <c r="O36" s="71">
        <v>6277437.4400000004</v>
      </c>
      <c r="P36" s="71">
        <v>75</v>
      </c>
      <c r="Q36" s="71">
        <v>67</v>
      </c>
      <c r="R36" s="72">
        <v>11.9402985074627</v>
      </c>
      <c r="S36" s="71">
        <v>945.55133333333299</v>
      </c>
      <c r="T36" s="71">
        <v>1123.23119402985</v>
      </c>
      <c r="U36" s="73">
        <v>-18.791138506478099</v>
      </c>
      <c r="V36" s="40"/>
      <c r="W36" s="40"/>
    </row>
    <row r="37" spans="1:23" ht="12" customHeight="1" thickBot="1" x14ac:dyDescent="0.2">
      <c r="A37" s="49"/>
      <c r="B37" s="45" t="s">
        <v>36</v>
      </c>
      <c r="C37" s="46"/>
      <c r="D37" s="71">
        <v>407441.13</v>
      </c>
      <c r="E37" s="71">
        <v>176173.90460000001</v>
      </c>
      <c r="F37" s="72">
        <v>231.272123374394</v>
      </c>
      <c r="G37" s="71">
        <v>482665.17</v>
      </c>
      <c r="H37" s="72">
        <v>-15.5851394870693</v>
      </c>
      <c r="I37" s="71">
        <v>-51068.49</v>
      </c>
      <c r="J37" s="72">
        <v>-12.533955518923699</v>
      </c>
      <c r="K37" s="71">
        <v>-59582.17</v>
      </c>
      <c r="L37" s="72">
        <v>-12.3444105154718</v>
      </c>
      <c r="M37" s="72">
        <v>-0.142889726909913</v>
      </c>
      <c r="N37" s="71">
        <v>11454748.279999999</v>
      </c>
      <c r="O37" s="71">
        <v>80586210.780000001</v>
      </c>
      <c r="P37" s="71">
        <v>155</v>
      </c>
      <c r="Q37" s="71">
        <v>155</v>
      </c>
      <c r="R37" s="72">
        <v>0</v>
      </c>
      <c r="S37" s="71">
        <v>2628.6524516129002</v>
      </c>
      <c r="T37" s="71">
        <v>2841.09180645161</v>
      </c>
      <c r="U37" s="73">
        <v>-8.0816828679029094</v>
      </c>
      <c r="V37" s="40"/>
      <c r="W37" s="40"/>
    </row>
    <row r="38" spans="1:23" ht="12" customHeight="1" thickBot="1" x14ac:dyDescent="0.2">
      <c r="A38" s="49"/>
      <c r="B38" s="45" t="s">
        <v>37</v>
      </c>
      <c r="C38" s="46"/>
      <c r="D38" s="71">
        <v>444464.93</v>
      </c>
      <c r="E38" s="71">
        <v>142302.55900000001</v>
      </c>
      <c r="F38" s="72">
        <v>312.33797418920602</v>
      </c>
      <c r="G38" s="71">
        <v>290869.32</v>
      </c>
      <c r="H38" s="72">
        <v>52.805710138147298</v>
      </c>
      <c r="I38" s="71">
        <v>-41438.449999999997</v>
      </c>
      <c r="J38" s="72">
        <v>-9.3232215194121206</v>
      </c>
      <c r="K38" s="71">
        <v>-3194.11</v>
      </c>
      <c r="L38" s="72">
        <v>-1.09812543997421</v>
      </c>
      <c r="M38" s="72">
        <v>11.973394779766499</v>
      </c>
      <c r="N38" s="71">
        <v>16653857.039999999</v>
      </c>
      <c r="O38" s="71">
        <v>63447940.240000002</v>
      </c>
      <c r="P38" s="71">
        <v>159</v>
      </c>
      <c r="Q38" s="71">
        <v>193</v>
      </c>
      <c r="R38" s="72">
        <v>-17.616580310880799</v>
      </c>
      <c r="S38" s="71">
        <v>2795.3769182389901</v>
      </c>
      <c r="T38" s="71">
        <v>2834.9706217616599</v>
      </c>
      <c r="U38" s="73">
        <v>-1.41639945813128</v>
      </c>
      <c r="V38" s="40"/>
      <c r="W38" s="40"/>
    </row>
    <row r="39" spans="1:23" ht="12" thickBot="1" x14ac:dyDescent="0.2">
      <c r="A39" s="49"/>
      <c r="B39" s="45" t="s">
        <v>38</v>
      </c>
      <c r="C39" s="46"/>
      <c r="D39" s="71">
        <v>243179.63</v>
      </c>
      <c r="E39" s="71">
        <v>112496.0273</v>
      </c>
      <c r="F39" s="72">
        <v>216.16730460311999</v>
      </c>
      <c r="G39" s="71">
        <v>310265.23</v>
      </c>
      <c r="H39" s="72">
        <v>-21.622016749991602</v>
      </c>
      <c r="I39" s="71">
        <v>-31254.799999999999</v>
      </c>
      <c r="J39" s="72">
        <v>-12.852556770482799</v>
      </c>
      <c r="K39" s="71">
        <v>-40150.54</v>
      </c>
      <c r="L39" s="72">
        <v>-12.9407152712536</v>
      </c>
      <c r="M39" s="72">
        <v>-0.221559660218767</v>
      </c>
      <c r="N39" s="71">
        <v>9456748.9700000007</v>
      </c>
      <c r="O39" s="71">
        <v>48988206.340000004</v>
      </c>
      <c r="P39" s="71">
        <v>130</v>
      </c>
      <c r="Q39" s="71">
        <v>156</v>
      </c>
      <c r="R39" s="72">
        <v>-16.6666666666667</v>
      </c>
      <c r="S39" s="71">
        <v>1870.61253846154</v>
      </c>
      <c r="T39" s="71">
        <v>2117.1714102564101</v>
      </c>
      <c r="U39" s="73">
        <v>-13.1806489438829</v>
      </c>
      <c r="V39" s="40"/>
      <c r="W39" s="40"/>
    </row>
    <row r="40" spans="1:23" ht="12" customHeight="1" thickBot="1" x14ac:dyDescent="0.2">
      <c r="A40" s="49"/>
      <c r="B40" s="45" t="s">
        <v>73</v>
      </c>
      <c r="C40" s="46"/>
      <c r="D40" s="71">
        <v>44.68</v>
      </c>
      <c r="E40" s="74"/>
      <c r="F40" s="74"/>
      <c r="G40" s="71">
        <v>3.2</v>
      </c>
      <c r="H40" s="72">
        <v>1296.25</v>
      </c>
      <c r="I40" s="71">
        <v>44.62</v>
      </c>
      <c r="J40" s="72">
        <v>99.865711727842395</v>
      </c>
      <c r="K40" s="71">
        <v>2.84</v>
      </c>
      <c r="L40" s="72">
        <v>88.75</v>
      </c>
      <c r="M40" s="72">
        <v>14.7112676056338</v>
      </c>
      <c r="N40" s="71">
        <v>331.69</v>
      </c>
      <c r="O40" s="71">
        <v>2928.93</v>
      </c>
      <c r="P40" s="71">
        <v>31</v>
      </c>
      <c r="Q40" s="71">
        <v>14</v>
      </c>
      <c r="R40" s="72">
        <v>121.428571428571</v>
      </c>
      <c r="S40" s="71">
        <v>1.4412903225806499</v>
      </c>
      <c r="T40" s="71">
        <v>1.18</v>
      </c>
      <c r="U40" s="73">
        <v>18.128916741271301</v>
      </c>
      <c r="V40" s="40"/>
      <c r="W40" s="40"/>
    </row>
    <row r="41" spans="1:23" ht="12" customHeight="1" thickBot="1" x14ac:dyDescent="0.2">
      <c r="A41" s="49"/>
      <c r="B41" s="45" t="s">
        <v>33</v>
      </c>
      <c r="C41" s="46"/>
      <c r="D41" s="71">
        <v>164708.9742</v>
      </c>
      <c r="E41" s="71">
        <v>142451.0675</v>
      </c>
      <c r="F41" s="72">
        <v>115.624949037325</v>
      </c>
      <c r="G41" s="71">
        <v>259408.54500000001</v>
      </c>
      <c r="H41" s="72">
        <v>-36.5059565790325</v>
      </c>
      <c r="I41" s="71">
        <v>11266.750899999999</v>
      </c>
      <c r="J41" s="72">
        <v>6.8403989246628401</v>
      </c>
      <c r="K41" s="71">
        <v>12439.607599999999</v>
      </c>
      <c r="L41" s="72">
        <v>4.7953731053847903</v>
      </c>
      <c r="M41" s="72">
        <v>-9.4284059249585994E-2</v>
      </c>
      <c r="N41" s="71">
        <v>3598938.898</v>
      </c>
      <c r="O41" s="71">
        <v>34164147.658100002</v>
      </c>
      <c r="P41" s="71">
        <v>260</v>
      </c>
      <c r="Q41" s="71">
        <v>292</v>
      </c>
      <c r="R41" s="72">
        <v>-10.958904109589</v>
      </c>
      <c r="S41" s="71">
        <v>633.49605461538499</v>
      </c>
      <c r="T41" s="71">
        <v>523.43841301369901</v>
      </c>
      <c r="U41" s="73">
        <v>17.373058727020101</v>
      </c>
      <c r="V41" s="40"/>
      <c r="W41" s="40"/>
    </row>
    <row r="42" spans="1:23" ht="12" thickBot="1" x14ac:dyDescent="0.2">
      <c r="A42" s="49"/>
      <c r="B42" s="45" t="s">
        <v>34</v>
      </c>
      <c r="C42" s="46"/>
      <c r="D42" s="71">
        <v>475858.55359999998</v>
      </c>
      <c r="E42" s="71">
        <v>442589.12949999998</v>
      </c>
      <c r="F42" s="72">
        <v>107.51699982726301</v>
      </c>
      <c r="G42" s="71">
        <v>502463.1054</v>
      </c>
      <c r="H42" s="72">
        <v>-5.2948269264109999</v>
      </c>
      <c r="I42" s="71">
        <v>28563.872200000002</v>
      </c>
      <c r="J42" s="72">
        <v>6.0025971969835403</v>
      </c>
      <c r="K42" s="71">
        <v>33170.780700000003</v>
      </c>
      <c r="L42" s="72">
        <v>6.6016350939027602</v>
      </c>
      <c r="M42" s="72">
        <v>-0.13888453641369999</v>
      </c>
      <c r="N42" s="71">
        <v>10607587.681600001</v>
      </c>
      <c r="O42" s="71">
        <v>81501750.267900005</v>
      </c>
      <c r="P42" s="71">
        <v>2175</v>
      </c>
      <c r="Q42" s="71">
        <v>2107</v>
      </c>
      <c r="R42" s="72">
        <v>3.2273374466065499</v>
      </c>
      <c r="S42" s="71">
        <v>218.785541885057</v>
      </c>
      <c r="T42" s="71">
        <v>219.610019031799</v>
      </c>
      <c r="U42" s="73">
        <v>-0.37684261018238102</v>
      </c>
      <c r="V42" s="40"/>
      <c r="W42" s="40"/>
    </row>
    <row r="43" spans="1:23" ht="12" thickBot="1" x14ac:dyDescent="0.2">
      <c r="A43" s="49"/>
      <c r="B43" s="45" t="s">
        <v>39</v>
      </c>
      <c r="C43" s="46"/>
      <c r="D43" s="71">
        <v>154434.25</v>
      </c>
      <c r="E43" s="71">
        <v>75830.294200000004</v>
      </c>
      <c r="F43" s="72">
        <v>203.65772232491199</v>
      </c>
      <c r="G43" s="71">
        <v>158833.4</v>
      </c>
      <c r="H43" s="72">
        <v>-2.7696630557552702</v>
      </c>
      <c r="I43" s="71">
        <v>-17150.36</v>
      </c>
      <c r="J43" s="72">
        <v>-11.105282668838001</v>
      </c>
      <c r="K43" s="71">
        <v>-16202.65</v>
      </c>
      <c r="L43" s="72">
        <v>-10.201034543112501</v>
      </c>
      <c r="M43" s="72">
        <v>5.8491049303663001E-2</v>
      </c>
      <c r="N43" s="71">
        <v>5345066.3600000003</v>
      </c>
      <c r="O43" s="71">
        <v>36816930.689999998</v>
      </c>
      <c r="P43" s="71">
        <v>98</v>
      </c>
      <c r="Q43" s="71">
        <v>110</v>
      </c>
      <c r="R43" s="72">
        <v>-10.909090909090899</v>
      </c>
      <c r="S43" s="71">
        <v>1575.8596938775499</v>
      </c>
      <c r="T43" s="71">
        <v>1750.3579999999999</v>
      </c>
      <c r="U43" s="73">
        <v>-11.0732133577882</v>
      </c>
      <c r="V43" s="40"/>
      <c r="W43" s="40"/>
    </row>
    <row r="44" spans="1:23" ht="12" thickBot="1" x14ac:dyDescent="0.2">
      <c r="A44" s="49"/>
      <c r="B44" s="45" t="s">
        <v>40</v>
      </c>
      <c r="C44" s="46"/>
      <c r="D44" s="71">
        <v>56640.24</v>
      </c>
      <c r="E44" s="71">
        <v>15760.6664</v>
      </c>
      <c r="F44" s="72">
        <v>359.37718978684802</v>
      </c>
      <c r="G44" s="71">
        <v>83968.39</v>
      </c>
      <c r="H44" s="72">
        <v>-32.545759183902398</v>
      </c>
      <c r="I44" s="71">
        <v>7788.86</v>
      </c>
      <c r="J44" s="72">
        <v>13.7514600926832</v>
      </c>
      <c r="K44" s="71">
        <v>9785.9500000000007</v>
      </c>
      <c r="L44" s="72">
        <v>11.6543261100993</v>
      </c>
      <c r="M44" s="72">
        <v>-0.20407727405106299</v>
      </c>
      <c r="N44" s="71">
        <v>2512083.75</v>
      </c>
      <c r="O44" s="71">
        <v>13362894.140000001</v>
      </c>
      <c r="P44" s="71">
        <v>67</v>
      </c>
      <c r="Q44" s="71">
        <v>59</v>
      </c>
      <c r="R44" s="72">
        <v>13.559322033898299</v>
      </c>
      <c r="S44" s="71">
        <v>845.37671641790996</v>
      </c>
      <c r="T44" s="71">
        <v>1039.67915254237</v>
      </c>
      <c r="U44" s="73">
        <v>-22.984124396963999</v>
      </c>
      <c r="V44" s="40"/>
      <c r="W44" s="40"/>
    </row>
    <row r="45" spans="1:23" ht="12" thickBot="1" x14ac:dyDescent="0.2">
      <c r="A45" s="47"/>
      <c r="B45" s="45" t="s">
        <v>35</v>
      </c>
      <c r="C45" s="46"/>
      <c r="D45" s="76">
        <v>8986.5288999999993</v>
      </c>
      <c r="E45" s="77"/>
      <c r="F45" s="77"/>
      <c r="G45" s="76">
        <v>77088.508199999997</v>
      </c>
      <c r="H45" s="78">
        <v>-88.342582948050904</v>
      </c>
      <c r="I45" s="76">
        <v>1234.9509</v>
      </c>
      <c r="J45" s="78">
        <v>13.7422459076496</v>
      </c>
      <c r="K45" s="76">
        <v>7519.6513000000004</v>
      </c>
      <c r="L45" s="78">
        <v>9.7545684507097494</v>
      </c>
      <c r="M45" s="78">
        <v>-0.83577019056721402</v>
      </c>
      <c r="N45" s="76">
        <v>326833.23460000003</v>
      </c>
      <c r="O45" s="76">
        <v>3652187.7878</v>
      </c>
      <c r="P45" s="76">
        <v>27</v>
      </c>
      <c r="Q45" s="76">
        <v>22</v>
      </c>
      <c r="R45" s="78">
        <v>22.727272727272702</v>
      </c>
      <c r="S45" s="76">
        <v>332.83440370370403</v>
      </c>
      <c r="T45" s="76">
        <v>351.66050909090899</v>
      </c>
      <c r="U45" s="79">
        <v>-5.65629790001059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3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77609</v>
      </c>
      <c r="D2" s="32">
        <v>769784.97988803405</v>
      </c>
      <c r="E2" s="32">
        <v>665930.97002051305</v>
      </c>
      <c r="F2" s="32">
        <v>103854.009867521</v>
      </c>
      <c r="G2" s="32">
        <v>665930.97002051305</v>
      </c>
      <c r="H2" s="32">
        <v>0.13491301153034599</v>
      </c>
    </row>
    <row r="3" spans="1:8" ht="14.25" x14ac:dyDescent="0.2">
      <c r="A3" s="32">
        <v>2</v>
      </c>
      <c r="B3" s="33">
        <v>13</v>
      </c>
      <c r="C3" s="32">
        <v>17447.669999999998</v>
      </c>
      <c r="D3" s="32">
        <v>133781.187712518</v>
      </c>
      <c r="E3" s="32">
        <v>103728.05425096401</v>
      </c>
      <c r="F3" s="32">
        <v>30053.1334615536</v>
      </c>
      <c r="G3" s="32">
        <v>103728.05425096401</v>
      </c>
      <c r="H3" s="32">
        <v>0.224643942660568</v>
      </c>
    </row>
    <row r="4" spans="1:8" ht="14.25" x14ac:dyDescent="0.2">
      <c r="A4" s="32">
        <v>3</v>
      </c>
      <c r="B4" s="33">
        <v>14</v>
      </c>
      <c r="C4" s="32">
        <v>134351</v>
      </c>
      <c r="D4" s="32">
        <v>199826.561523932</v>
      </c>
      <c r="E4" s="32">
        <v>143681.14082735</v>
      </c>
      <c r="F4" s="32">
        <v>56145.420696581197</v>
      </c>
      <c r="G4" s="32">
        <v>143681.14082735</v>
      </c>
      <c r="H4" s="32">
        <v>0.28097075918436998</v>
      </c>
    </row>
    <row r="5" spans="1:8" ht="14.25" x14ac:dyDescent="0.2">
      <c r="A5" s="32">
        <v>4</v>
      </c>
      <c r="B5" s="33">
        <v>15</v>
      </c>
      <c r="C5" s="32">
        <v>4391</v>
      </c>
      <c r="D5" s="32">
        <v>75165.510996581201</v>
      </c>
      <c r="E5" s="32">
        <v>57624.907348717898</v>
      </c>
      <c r="F5" s="32">
        <v>17540.603647863201</v>
      </c>
      <c r="G5" s="32">
        <v>57624.907348717898</v>
      </c>
      <c r="H5" s="32">
        <v>0.23335973394315199</v>
      </c>
    </row>
    <row r="6" spans="1:8" ht="14.25" x14ac:dyDescent="0.2">
      <c r="A6" s="32">
        <v>5</v>
      </c>
      <c r="B6" s="33">
        <v>16</v>
      </c>
      <c r="C6" s="32">
        <v>2818</v>
      </c>
      <c r="D6" s="32">
        <v>182090.79903589701</v>
      </c>
      <c r="E6" s="32">
        <v>154192.09759743599</v>
      </c>
      <c r="F6" s="32">
        <v>27898.701438461499</v>
      </c>
      <c r="G6" s="32">
        <v>154192.09759743599</v>
      </c>
      <c r="H6" s="32">
        <v>0.15321313095540601</v>
      </c>
    </row>
    <row r="7" spans="1:8" ht="14.25" x14ac:dyDescent="0.2">
      <c r="A7" s="32">
        <v>6</v>
      </c>
      <c r="B7" s="33">
        <v>17</v>
      </c>
      <c r="C7" s="32">
        <v>23634</v>
      </c>
      <c r="D7" s="32">
        <v>292501.090442735</v>
      </c>
      <c r="E7" s="32">
        <v>203658.278964103</v>
      </c>
      <c r="F7" s="32">
        <v>88842.811478632502</v>
      </c>
      <c r="G7" s="32">
        <v>203658.278964103</v>
      </c>
      <c r="H7" s="32">
        <v>0.30373497529242799</v>
      </c>
    </row>
    <row r="8" spans="1:8" ht="14.25" x14ac:dyDescent="0.2">
      <c r="A8" s="32">
        <v>7</v>
      </c>
      <c r="B8" s="33">
        <v>18</v>
      </c>
      <c r="C8" s="32">
        <v>79226</v>
      </c>
      <c r="D8" s="32">
        <v>179404.273129915</v>
      </c>
      <c r="E8" s="32">
        <v>142659.88274786301</v>
      </c>
      <c r="F8" s="32">
        <v>36744.390382051301</v>
      </c>
      <c r="G8" s="32">
        <v>142659.88274786301</v>
      </c>
      <c r="H8" s="32">
        <v>0.20481335110364399</v>
      </c>
    </row>
    <row r="9" spans="1:8" ht="14.25" x14ac:dyDescent="0.2">
      <c r="A9" s="32">
        <v>8</v>
      </c>
      <c r="B9" s="33">
        <v>19</v>
      </c>
      <c r="C9" s="32">
        <v>18665</v>
      </c>
      <c r="D9" s="32">
        <v>121655.354508547</v>
      </c>
      <c r="E9" s="32">
        <v>92966.000794871798</v>
      </c>
      <c r="F9" s="32">
        <v>28689.353713675198</v>
      </c>
      <c r="G9" s="32">
        <v>92966.000794871798</v>
      </c>
      <c r="H9" s="32">
        <v>0.23582483343681901</v>
      </c>
    </row>
    <row r="10" spans="1:8" ht="14.25" x14ac:dyDescent="0.2">
      <c r="A10" s="32">
        <v>9</v>
      </c>
      <c r="B10" s="33">
        <v>21</v>
      </c>
      <c r="C10" s="32">
        <v>278621</v>
      </c>
      <c r="D10" s="32">
        <v>1190733.9587623901</v>
      </c>
      <c r="E10" s="32">
        <v>1137093.8260247901</v>
      </c>
      <c r="F10" s="32">
        <v>53640.1327376068</v>
      </c>
      <c r="G10" s="32">
        <v>1137093.8260247901</v>
      </c>
      <c r="H10" s="35">
        <v>4.5047957474361897E-2</v>
      </c>
    </row>
    <row r="11" spans="1:8" ht="14.25" x14ac:dyDescent="0.2">
      <c r="A11" s="32">
        <v>10</v>
      </c>
      <c r="B11" s="33">
        <v>22</v>
      </c>
      <c r="C11" s="32">
        <v>32199</v>
      </c>
      <c r="D11" s="32">
        <v>429644.67095812003</v>
      </c>
      <c r="E11" s="32">
        <v>390167.00999230798</v>
      </c>
      <c r="F11" s="32">
        <v>39477.660965812</v>
      </c>
      <c r="G11" s="32">
        <v>390167.00999230798</v>
      </c>
      <c r="H11" s="32">
        <v>9.1884442271274194E-2</v>
      </c>
    </row>
    <row r="12" spans="1:8" ht="14.25" x14ac:dyDescent="0.2">
      <c r="A12" s="32">
        <v>11</v>
      </c>
      <c r="B12" s="33">
        <v>23</v>
      </c>
      <c r="C12" s="32">
        <v>282043.61099999998</v>
      </c>
      <c r="D12" s="32">
        <v>2188025.0505812699</v>
      </c>
      <c r="E12" s="32">
        <v>1904906.7776526299</v>
      </c>
      <c r="F12" s="32">
        <v>283118.27292864397</v>
      </c>
      <c r="G12" s="32">
        <v>1904906.7776526299</v>
      </c>
      <c r="H12" s="32">
        <v>0.129394438538732</v>
      </c>
    </row>
    <row r="13" spans="1:8" ht="14.25" x14ac:dyDescent="0.2">
      <c r="A13" s="32">
        <v>12</v>
      </c>
      <c r="B13" s="33">
        <v>24</v>
      </c>
      <c r="C13" s="32">
        <v>35380.684000000001</v>
      </c>
      <c r="D13" s="32">
        <v>668612.89673504303</v>
      </c>
      <c r="E13" s="32">
        <v>609862.74946410302</v>
      </c>
      <c r="F13" s="32">
        <v>58750.147270940201</v>
      </c>
      <c r="G13" s="32">
        <v>609862.74946410302</v>
      </c>
      <c r="H13" s="32">
        <v>8.7868701842019101E-2</v>
      </c>
    </row>
    <row r="14" spans="1:8" ht="14.25" x14ac:dyDescent="0.2">
      <c r="A14" s="32">
        <v>13</v>
      </c>
      <c r="B14" s="33">
        <v>25</v>
      </c>
      <c r="C14" s="32">
        <v>98558</v>
      </c>
      <c r="D14" s="32">
        <v>1145841.7161000001</v>
      </c>
      <c r="E14" s="32">
        <v>1043550.2484</v>
      </c>
      <c r="F14" s="32">
        <v>102291.46769999999</v>
      </c>
      <c r="G14" s="32">
        <v>1043550.2484</v>
      </c>
      <c r="H14" s="32">
        <v>8.9271900527553197E-2</v>
      </c>
    </row>
    <row r="15" spans="1:8" ht="14.25" x14ac:dyDescent="0.2">
      <c r="A15" s="32">
        <v>14</v>
      </c>
      <c r="B15" s="33">
        <v>26</v>
      </c>
      <c r="C15" s="32">
        <v>86412</v>
      </c>
      <c r="D15" s="32">
        <v>439464.82433309098</v>
      </c>
      <c r="E15" s="32">
        <v>416224.20425793802</v>
      </c>
      <c r="F15" s="32">
        <v>23240.620075153201</v>
      </c>
      <c r="G15" s="32">
        <v>416224.20425793802</v>
      </c>
      <c r="H15" s="32">
        <v>5.2883914225494398E-2</v>
      </c>
    </row>
    <row r="16" spans="1:8" ht="14.25" x14ac:dyDescent="0.2">
      <c r="A16" s="32">
        <v>15</v>
      </c>
      <c r="B16" s="33">
        <v>27</v>
      </c>
      <c r="C16" s="32">
        <v>243040.75599999999</v>
      </c>
      <c r="D16" s="32">
        <v>1694733.87524957</v>
      </c>
      <c r="E16" s="32">
        <v>1485287.1321487201</v>
      </c>
      <c r="F16" s="32">
        <v>209446.743100855</v>
      </c>
      <c r="G16" s="32">
        <v>1485287.1321487201</v>
      </c>
      <c r="H16" s="32">
        <v>0.123586803898642</v>
      </c>
    </row>
    <row r="17" spans="1:8" ht="14.25" x14ac:dyDescent="0.2">
      <c r="A17" s="32">
        <v>16</v>
      </c>
      <c r="B17" s="33">
        <v>29</v>
      </c>
      <c r="C17" s="32">
        <v>255368</v>
      </c>
      <c r="D17" s="32">
        <v>3299451.8526777802</v>
      </c>
      <c r="E17" s="32">
        <v>2942027.37562051</v>
      </c>
      <c r="F17" s="32">
        <v>357424.477057265</v>
      </c>
      <c r="G17" s="32">
        <v>2942027.37562051</v>
      </c>
      <c r="H17" s="32">
        <v>0.10832844151588</v>
      </c>
    </row>
    <row r="18" spans="1:8" ht="14.25" x14ac:dyDescent="0.2">
      <c r="A18" s="32">
        <v>17</v>
      </c>
      <c r="B18" s="33">
        <v>31</v>
      </c>
      <c r="C18" s="32">
        <v>37856.754999999997</v>
      </c>
      <c r="D18" s="32">
        <v>299142.52771487797</v>
      </c>
      <c r="E18" s="32">
        <v>248823.105205684</v>
      </c>
      <c r="F18" s="32">
        <v>50319.422509194097</v>
      </c>
      <c r="G18" s="32">
        <v>248823.105205684</v>
      </c>
      <c r="H18" s="32">
        <v>0.16821219936055101</v>
      </c>
    </row>
    <row r="19" spans="1:8" ht="14.25" x14ac:dyDescent="0.2">
      <c r="A19" s="32">
        <v>18</v>
      </c>
      <c r="B19" s="33">
        <v>32</v>
      </c>
      <c r="C19" s="32">
        <v>18004.186000000002</v>
      </c>
      <c r="D19" s="32">
        <v>268536.80123946798</v>
      </c>
      <c r="E19" s="32">
        <v>246892.20875634099</v>
      </c>
      <c r="F19" s="32">
        <v>21644.5924831263</v>
      </c>
      <c r="G19" s="32">
        <v>246892.20875634099</v>
      </c>
      <c r="H19" s="32">
        <v>8.0601959892360298E-2</v>
      </c>
    </row>
    <row r="20" spans="1:8" ht="14.25" x14ac:dyDescent="0.2">
      <c r="A20" s="32">
        <v>19</v>
      </c>
      <c r="B20" s="33">
        <v>33</v>
      </c>
      <c r="C20" s="32">
        <v>48134.417999999998</v>
      </c>
      <c r="D20" s="32">
        <v>668987.93390258704</v>
      </c>
      <c r="E20" s="32">
        <v>522215.84132163698</v>
      </c>
      <c r="F20" s="32">
        <v>146772.09258095</v>
      </c>
      <c r="G20" s="32">
        <v>522215.84132163698</v>
      </c>
      <c r="H20" s="32">
        <v>0.219394229914948</v>
      </c>
    </row>
    <row r="21" spans="1:8" ht="14.25" x14ac:dyDescent="0.2">
      <c r="A21" s="32">
        <v>20</v>
      </c>
      <c r="B21" s="33">
        <v>34</v>
      </c>
      <c r="C21" s="32">
        <v>53743.93</v>
      </c>
      <c r="D21" s="32">
        <v>309998.28135103203</v>
      </c>
      <c r="E21" s="32">
        <v>223262.98829395199</v>
      </c>
      <c r="F21" s="32">
        <v>86735.2930570803</v>
      </c>
      <c r="G21" s="32">
        <v>223262.98829395199</v>
      </c>
      <c r="H21" s="32">
        <v>0.27979281910554799</v>
      </c>
    </row>
    <row r="22" spans="1:8" ht="14.25" x14ac:dyDescent="0.2">
      <c r="A22" s="32">
        <v>21</v>
      </c>
      <c r="B22" s="33">
        <v>35</v>
      </c>
      <c r="C22" s="32">
        <v>39428.875999999997</v>
      </c>
      <c r="D22" s="32">
        <v>939098.84723893797</v>
      </c>
      <c r="E22" s="32">
        <v>901612.57607876102</v>
      </c>
      <c r="F22" s="32">
        <v>37486.271160176999</v>
      </c>
      <c r="G22" s="32">
        <v>901612.57607876102</v>
      </c>
      <c r="H22" s="32">
        <v>3.9917279496605798E-2</v>
      </c>
    </row>
    <row r="23" spans="1:8" ht="14.25" x14ac:dyDescent="0.2">
      <c r="A23" s="32">
        <v>22</v>
      </c>
      <c r="B23" s="33">
        <v>36</v>
      </c>
      <c r="C23" s="32">
        <v>162321.79699999999</v>
      </c>
      <c r="D23" s="32">
        <v>768273.64541504404</v>
      </c>
      <c r="E23" s="32">
        <v>654848.84218294802</v>
      </c>
      <c r="F23" s="32">
        <v>113424.80323209699</v>
      </c>
      <c r="G23" s="32">
        <v>654848.84218294802</v>
      </c>
      <c r="H23" s="32">
        <v>0.14763594184051601</v>
      </c>
    </row>
    <row r="24" spans="1:8" ht="14.25" x14ac:dyDescent="0.2">
      <c r="A24" s="32">
        <v>23</v>
      </c>
      <c r="B24" s="33">
        <v>37</v>
      </c>
      <c r="C24" s="32">
        <v>147279.821</v>
      </c>
      <c r="D24" s="32">
        <v>1493281.0000539799</v>
      </c>
      <c r="E24" s="32">
        <v>1311038.64587508</v>
      </c>
      <c r="F24" s="32">
        <v>182242.35417890601</v>
      </c>
      <c r="G24" s="32">
        <v>1311038.64587508</v>
      </c>
      <c r="H24" s="32">
        <v>0.122041567643543</v>
      </c>
    </row>
    <row r="25" spans="1:8" ht="14.25" x14ac:dyDescent="0.2">
      <c r="A25" s="32">
        <v>24</v>
      </c>
      <c r="B25" s="33">
        <v>38</v>
      </c>
      <c r="C25" s="32">
        <v>208698.51699999999</v>
      </c>
      <c r="D25" s="32">
        <v>983764.27604424802</v>
      </c>
      <c r="E25" s="32">
        <v>943205.07210088498</v>
      </c>
      <c r="F25" s="32">
        <v>40559.203943362802</v>
      </c>
      <c r="G25" s="32">
        <v>943205.07210088498</v>
      </c>
      <c r="H25" s="32">
        <v>4.1228579783820697E-2</v>
      </c>
    </row>
    <row r="26" spans="1:8" ht="14.25" x14ac:dyDescent="0.2">
      <c r="A26" s="32">
        <v>25</v>
      </c>
      <c r="B26" s="33">
        <v>39</v>
      </c>
      <c r="C26" s="32">
        <v>92148.907999999996</v>
      </c>
      <c r="D26" s="32">
        <v>151627.283046305</v>
      </c>
      <c r="E26" s="32">
        <v>107633.44113986799</v>
      </c>
      <c r="F26" s="32">
        <v>43993.841906437199</v>
      </c>
      <c r="G26" s="32">
        <v>107633.44113986799</v>
      </c>
      <c r="H26" s="32">
        <v>0.29014462979595801</v>
      </c>
    </row>
    <row r="27" spans="1:8" ht="14.25" x14ac:dyDescent="0.2">
      <c r="A27" s="32">
        <v>26</v>
      </c>
      <c r="B27" s="33">
        <v>42</v>
      </c>
      <c r="C27" s="32">
        <v>11375.357</v>
      </c>
      <c r="D27" s="32">
        <v>180337.83309999999</v>
      </c>
      <c r="E27" s="32">
        <v>156182.878</v>
      </c>
      <c r="F27" s="32">
        <v>24154.955099999999</v>
      </c>
      <c r="G27" s="32">
        <v>156182.878</v>
      </c>
      <c r="H27" s="32">
        <v>0.133942804373199</v>
      </c>
    </row>
    <row r="28" spans="1:8" ht="14.25" x14ac:dyDescent="0.2">
      <c r="A28" s="32">
        <v>27</v>
      </c>
      <c r="B28" s="33">
        <v>75</v>
      </c>
      <c r="C28" s="32">
        <v>262</v>
      </c>
      <c r="D28" s="32">
        <v>164708.974358974</v>
      </c>
      <c r="E28" s="32">
        <v>153442.224358974</v>
      </c>
      <c r="F28" s="32">
        <v>11266.75</v>
      </c>
      <c r="G28" s="32">
        <v>153442.224358974</v>
      </c>
      <c r="H28" s="32">
        <v>6.8403983716422895E-2</v>
      </c>
    </row>
    <row r="29" spans="1:8" ht="14.25" x14ac:dyDescent="0.2">
      <c r="A29" s="32">
        <v>28</v>
      </c>
      <c r="B29" s="33">
        <v>76</v>
      </c>
      <c r="C29" s="32">
        <v>2388</v>
      </c>
      <c r="D29" s="32">
        <v>475858.54999658099</v>
      </c>
      <c r="E29" s="32">
        <v>447294.67976923101</v>
      </c>
      <c r="F29" s="32">
        <v>28563.870227350399</v>
      </c>
      <c r="G29" s="32">
        <v>447294.67976923101</v>
      </c>
      <c r="H29" s="32">
        <v>6.0025968278925798E-2</v>
      </c>
    </row>
    <row r="30" spans="1:8" ht="14.25" x14ac:dyDescent="0.2">
      <c r="A30" s="32">
        <v>29</v>
      </c>
      <c r="B30" s="33">
        <v>99</v>
      </c>
      <c r="C30" s="32">
        <v>27</v>
      </c>
      <c r="D30" s="32">
        <v>8986.5290068829909</v>
      </c>
      <c r="E30" s="32">
        <v>7751.57771726798</v>
      </c>
      <c r="F30" s="32">
        <v>1234.95128961501</v>
      </c>
      <c r="G30" s="32">
        <v>7751.57771726798</v>
      </c>
      <c r="H30" s="32">
        <v>0.137422500797486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71</v>
      </c>
      <c r="D32" s="38">
        <v>70916.350000000006</v>
      </c>
      <c r="E32" s="38">
        <v>68171.14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139</v>
      </c>
      <c r="D33" s="38">
        <v>407441.13</v>
      </c>
      <c r="E33" s="38">
        <v>458509.62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151</v>
      </c>
      <c r="D34" s="38">
        <v>444464.93</v>
      </c>
      <c r="E34" s="38">
        <v>485903.38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120</v>
      </c>
      <c r="D35" s="38">
        <v>243179.63</v>
      </c>
      <c r="E35" s="38">
        <v>274434.43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228</v>
      </c>
      <c r="D36" s="38">
        <v>44.68</v>
      </c>
      <c r="E36" s="38">
        <v>0.06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86</v>
      </c>
      <c r="D37" s="38">
        <v>154434.25</v>
      </c>
      <c r="E37" s="38">
        <v>171584.61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53</v>
      </c>
      <c r="D38" s="38">
        <v>56640.24</v>
      </c>
      <c r="E38" s="38">
        <v>48851.38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2015-05-25T00:46:51Z</dcterms:modified>
</cp:coreProperties>
</file>