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<sst xmlns="http://schemas.openxmlformats.org/spreadsheetml/2006/main" count="120" uniqueCount="79">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</sst>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718" Type="http://schemas.openxmlformats.org/officeDocument/2006/relationships/image" Target="cid:420775fc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729" Type="http://schemas.openxmlformats.org/officeDocument/2006/relationships/hyperlink" Target="cid:568c44a8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40" Type="http://schemas.openxmlformats.org/officeDocument/2006/relationships/image" Target="cid:7052b15f13" TargetMode="External"/><Relationship Id="rId782" Type="http://schemas.openxmlformats.org/officeDocument/2006/relationships/image" Target="cid:fb682104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51" Type="http://schemas.openxmlformats.org/officeDocument/2006/relationships/hyperlink" Target="cid:946c3ec42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762" Type="http://schemas.openxmlformats.org/officeDocument/2006/relationships/image" Target="cid:b35bc591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773" Type="http://schemas.openxmlformats.org/officeDocument/2006/relationships/hyperlink" Target="cid:d76c2dbf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7" sqref="L37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SUM(E4:E42)</f>
        <v>19514175.148999993</v>
      </c>
      <c r="F3" s="25">
        <f>RA!I7</f>
        <v>1646521.1348999999</v>
      </c>
      <c r="G3" s="16">
        <f>SUM(G4:G42)</f>
        <v>17867654.014099993</v>
      </c>
      <c r="H3" s="27">
        <f>RA!J7</f>
        <v>8.4375646027978597</v>
      </c>
      <c r="I3" s="20">
        <f>SUM(I4:I42)</f>
        <v>19514178.236102227</v>
      </c>
      <c r="J3" s="21">
        <f>SUM(J4:J42)</f>
        <v>17867654.295423053</v>
      </c>
      <c r="K3" s="22">
        <f>E3-I3</f>
        <v>-3.0871022343635559</v>
      </c>
      <c r="L3" s="22">
        <f>G3-J3</f>
        <v>-0.28132306039333344</v>
      </c>
    </row>
    <row r="4" spans="1:13">
      <c r="A4" s="68">
        <f>RA!A8</f>
        <v>42579</v>
      </c>
      <c r="B4" s="12">
        <v>12</v>
      </c>
      <c r="C4" s="66" t="s">
        <v>6</v>
      </c>
      <c r="D4" s="66"/>
      <c r="E4" s="15">
        <f>VLOOKUP(C4,RA!B8:D35,3,0)</f>
        <v>665805.67649999994</v>
      </c>
      <c r="F4" s="25">
        <f>VLOOKUP(C4,RA!B8:I38,8,0)</f>
        <v>119474.18829999999</v>
      </c>
      <c r="G4" s="16">
        <f t="shared" ref="G4:G42" si="0">E4-F4</f>
        <v>546331.48819999991</v>
      </c>
      <c r="H4" s="27">
        <f>RA!J8</f>
        <v>17.944303047707599</v>
      </c>
      <c r="I4" s="20">
        <f>VLOOKUP(B4,RMS!B:D,3,FALSE)</f>
        <v>665806.20690427301</v>
      </c>
      <c r="J4" s="21">
        <f>VLOOKUP(B4,RMS!B:E,4,FALSE)</f>
        <v>546331.49802564096</v>
      </c>
      <c r="K4" s="22">
        <f t="shared" ref="K4:K42" si="1">E4-I4</f>
        <v>-0.53040427307132632</v>
      </c>
      <c r="L4" s="22">
        <f t="shared" ref="L4:L42" si="2">G4-J4</f>
        <v>-9.825641056522727E-3</v>
      </c>
    </row>
    <row r="5" spans="1:13">
      <c r="A5" s="68"/>
      <c r="B5" s="12">
        <v>13</v>
      </c>
      <c r="C5" s="66" t="s">
        <v>7</v>
      </c>
      <c r="D5" s="66"/>
      <c r="E5" s="15">
        <f>VLOOKUP(C5,RA!B8:D36,3,0)</f>
        <v>84050.882299999997</v>
      </c>
      <c r="F5" s="25">
        <f>VLOOKUP(C5,RA!B9:I39,8,0)</f>
        <v>17642.002100000002</v>
      </c>
      <c r="G5" s="16">
        <f t="shared" si="0"/>
        <v>66408.8802</v>
      </c>
      <c r="H5" s="27">
        <f>RA!J9</f>
        <v>20.9896691352162</v>
      </c>
      <c r="I5" s="20">
        <f>VLOOKUP(B5,RMS!B:D,3,FALSE)</f>
        <v>84050.908503418803</v>
      </c>
      <c r="J5" s="21">
        <f>VLOOKUP(B5,RMS!B:E,4,FALSE)</f>
        <v>66408.890157265007</v>
      </c>
      <c r="K5" s="22">
        <f t="shared" si="1"/>
        <v>-2.6203418805380352E-2</v>
      </c>
      <c r="L5" s="22">
        <f t="shared" si="2"/>
        <v>-9.9572650069603696E-3</v>
      </c>
      <c r="M5" s="32"/>
    </row>
    <row r="6" spans="1:13">
      <c r="A6" s="68"/>
      <c r="B6" s="12">
        <v>14</v>
      </c>
      <c r="C6" s="66" t="s">
        <v>8</v>
      </c>
      <c r="D6" s="66"/>
      <c r="E6" s="15">
        <f>VLOOKUP(C6,RA!B10:D37,3,0)</f>
        <v>139863.6844</v>
      </c>
      <c r="F6" s="25">
        <f>VLOOKUP(C6,RA!B10:I40,8,0)</f>
        <v>37072.370499999997</v>
      </c>
      <c r="G6" s="16">
        <f t="shared" si="0"/>
        <v>102791.31390000001</v>
      </c>
      <c r="H6" s="27">
        <f>RA!J10</f>
        <v>26.506073151895301</v>
      </c>
      <c r="I6" s="20">
        <f>VLOOKUP(B6,RMS!B:D,3,FALSE)</f>
        <v>139866.00224435399</v>
      </c>
      <c r="J6" s="21">
        <f>VLOOKUP(B6,RMS!B:E,4,FALSE)</f>
        <v>102791.314119334</v>
      </c>
      <c r="K6" s="22">
        <f>E6-I6</f>
        <v>-2.3178443539945874</v>
      </c>
      <c r="L6" s="22">
        <f t="shared" si="2"/>
        <v>-2.1933398966211826E-4</v>
      </c>
      <c r="M6" s="32"/>
    </row>
    <row r="7" spans="1:13">
      <c r="A7" s="68"/>
      <c r="B7" s="12">
        <v>15</v>
      </c>
      <c r="C7" s="66" t="s">
        <v>9</v>
      </c>
      <c r="D7" s="66"/>
      <c r="E7" s="15">
        <f>VLOOKUP(C7,RA!B10:D38,3,0)</f>
        <v>51331.077400000002</v>
      </c>
      <c r="F7" s="25">
        <f>VLOOKUP(C7,RA!B11:I41,8,0)</f>
        <v>5557.2447000000002</v>
      </c>
      <c r="G7" s="16">
        <f t="shared" si="0"/>
        <v>45773.832699999999</v>
      </c>
      <c r="H7" s="27">
        <f>RA!J11</f>
        <v>10.8262771433666</v>
      </c>
      <c r="I7" s="20">
        <f>VLOOKUP(B7,RMS!B:D,3,FALSE)</f>
        <v>51331.131425936001</v>
      </c>
      <c r="J7" s="21">
        <f>VLOOKUP(B7,RMS!B:E,4,FALSE)</f>
        <v>45773.832829808598</v>
      </c>
      <c r="K7" s="22">
        <f t="shared" si="1"/>
        <v>-5.402593599865213E-2</v>
      </c>
      <c r="L7" s="22">
        <f t="shared" si="2"/>
        <v>-1.2980859901290387E-4</v>
      </c>
      <c r="M7" s="32"/>
    </row>
    <row r="8" spans="1:13">
      <c r="A8" s="68"/>
      <c r="B8" s="12">
        <v>16</v>
      </c>
      <c r="C8" s="66" t="s">
        <v>10</v>
      </c>
      <c r="D8" s="66"/>
      <c r="E8" s="15">
        <f>VLOOKUP(C8,RA!B12:D38,3,0)</f>
        <v>181702.1281</v>
      </c>
      <c r="F8" s="25">
        <f>VLOOKUP(C8,RA!B12:I42,8,0)</f>
        <v>46899.111700000001</v>
      </c>
      <c r="G8" s="16">
        <f t="shared" si="0"/>
        <v>134803.01639999999</v>
      </c>
      <c r="H8" s="27">
        <f>RA!J12</f>
        <v>25.810986470224002</v>
      </c>
      <c r="I8" s="20">
        <f>VLOOKUP(B8,RMS!B:D,3,FALSE)</f>
        <v>181702.132234188</v>
      </c>
      <c r="J8" s="21">
        <f>VLOOKUP(B8,RMS!B:E,4,FALSE)</f>
        <v>134803.01702393201</v>
      </c>
      <c r="K8" s="22">
        <f t="shared" si="1"/>
        <v>-4.1341879987157881E-3</v>
      </c>
      <c r="L8" s="22">
        <f t="shared" si="2"/>
        <v>-6.2393202097155154E-4</v>
      </c>
      <c r="M8" s="32"/>
    </row>
    <row r="9" spans="1:13">
      <c r="A9" s="68"/>
      <c r="B9" s="12">
        <v>17</v>
      </c>
      <c r="C9" s="66" t="s">
        <v>11</v>
      </c>
      <c r="D9" s="66"/>
      <c r="E9" s="15">
        <f>VLOOKUP(C9,RA!B12:D39,3,0)</f>
        <v>252600.65950000001</v>
      </c>
      <c r="F9" s="25">
        <f>VLOOKUP(C9,RA!B13:I43,8,0)</f>
        <v>57314.286399999997</v>
      </c>
      <c r="G9" s="16">
        <f t="shared" si="0"/>
        <v>195286.37310000003</v>
      </c>
      <c r="H9" s="27">
        <f>RA!J13</f>
        <v>22.689682011697201</v>
      </c>
      <c r="I9" s="20">
        <f>VLOOKUP(B9,RMS!B:D,3,FALSE)</f>
        <v>252600.793447009</v>
      </c>
      <c r="J9" s="21">
        <f>VLOOKUP(B9,RMS!B:E,4,FALSE)</f>
        <v>195286.37312393199</v>
      </c>
      <c r="K9" s="22">
        <f t="shared" si="1"/>
        <v>-0.13394700898788869</v>
      </c>
      <c r="L9" s="22">
        <f t="shared" si="2"/>
        <v>-2.3931963369250298E-5</v>
      </c>
      <c r="M9" s="32"/>
    </row>
    <row r="10" spans="1:13">
      <c r="A10" s="68"/>
      <c r="B10" s="12">
        <v>18</v>
      </c>
      <c r="C10" s="66" t="s">
        <v>12</v>
      </c>
      <c r="D10" s="66"/>
      <c r="E10" s="15">
        <f>VLOOKUP(C10,RA!B14:D40,3,0)</f>
        <v>129241.3998</v>
      </c>
      <c r="F10" s="25">
        <f>VLOOKUP(C10,RA!B14:I43,8,0)</f>
        <v>26185.6096</v>
      </c>
      <c r="G10" s="16">
        <f t="shared" si="0"/>
        <v>103055.7902</v>
      </c>
      <c r="H10" s="27">
        <f>RA!J14</f>
        <v>20.2610074175319</v>
      </c>
      <c r="I10" s="20">
        <f>VLOOKUP(B10,RMS!B:D,3,FALSE)</f>
        <v>129241.41602307701</v>
      </c>
      <c r="J10" s="21">
        <f>VLOOKUP(B10,RMS!B:E,4,FALSE)</f>
        <v>103055.80073247899</v>
      </c>
      <c r="K10" s="22">
        <f t="shared" si="1"/>
        <v>-1.6223077007452957E-2</v>
      </c>
      <c r="L10" s="22">
        <f t="shared" si="2"/>
        <v>-1.0532478991081007E-2</v>
      </c>
      <c r="M10" s="32"/>
    </row>
    <row r="11" spans="1:13">
      <c r="A11" s="68"/>
      <c r="B11" s="12">
        <v>19</v>
      </c>
      <c r="C11" s="66" t="s">
        <v>13</v>
      </c>
      <c r="D11" s="66"/>
      <c r="E11" s="15">
        <f>VLOOKUP(C11,RA!B14:D41,3,0)</f>
        <v>105272.82610000001</v>
      </c>
      <c r="F11" s="25">
        <f>VLOOKUP(C11,RA!B15:I44,8,0)</f>
        <v>4340.6932999999999</v>
      </c>
      <c r="G11" s="16">
        <f t="shared" si="0"/>
        <v>100932.13280000001</v>
      </c>
      <c r="H11" s="27">
        <f>RA!J15</f>
        <v>4.1232799201920596</v>
      </c>
      <c r="I11" s="20">
        <f>VLOOKUP(B11,RMS!B:D,3,FALSE)</f>
        <v>105272.896447009</v>
      </c>
      <c r="J11" s="21">
        <f>VLOOKUP(B11,RMS!B:E,4,FALSE)</f>
        <v>100932.133173504</v>
      </c>
      <c r="K11" s="22">
        <f t="shared" si="1"/>
        <v>-7.0347008993849158E-2</v>
      </c>
      <c r="L11" s="22">
        <f t="shared" si="2"/>
        <v>-3.7350399361457676E-4</v>
      </c>
      <c r="M11" s="32"/>
    </row>
    <row r="12" spans="1:13">
      <c r="A12" s="68"/>
      <c r="B12" s="12">
        <v>21</v>
      </c>
      <c r="C12" s="66" t="s">
        <v>14</v>
      </c>
      <c r="D12" s="66"/>
      <c r="E12" s="15">
        <f>VLOOKUP(C12,RA!B16:D42,3,0)</f>
        <v>1058560.9741</v>
      </c>
      <c r="F12" s="25">
        <f>VLOOKUP(C12,RA!B16:I45,8,0)</f>
        <v>40628.369700000003</v>
      </c>
      <c r="G12" s="16">
        <f t="shared" si="0"/>
        <v>1017932.6044</v>
      </c>
      <c r="H12" s="27">
        <f>RA!J16</f>
        <v>3.83807552838821</v>
      </c>
      <c r="I12" s="20">
        <f>VLOOKUP(B12,RMS!B:D,3,FALSE)</f>
        <v>1058559.8822997301</v>
      </c>
      <c r="J12" s="21">
        <f>VLOOKUP(B12,RMS!B:E,4,FALSE)</f>
        <v>1017932.60473333</v>
      </c>
      <c r="K12" s="22">
        <f t="shared" si="1"/>
        <v>1.0918002699036151</v>
      </c>
      <c r="L12" s="22">
        <f t="shared" si="2"/>
        <v>-3.333300119265914E-4</v>
      </c>
      <c r="M12" s="32"/>
    </row>
    <row r="13" spans="1:13">
      <c r="A13" s="68"/>
      <c r="B13" s="12">
        <v>22</v>
      </c>
      <c r="C13" s="66" t="s">
        <v>15</v>
      </c>
      <c r="D13" s="66"/>
      <c r="E13" s="15">
        <f>VLOOKUP(C13,RA!B16:D43,3,0)</f>
        <v>835795.10349999997</v>
      </c>
      <c r="F13" s="25">
        <f>VLOOKUP(C13,RA!B17:I46,8,0)</f>
        <v>51379.5245</v>
      </c>
      <c r="G13" s="16">
        <f t="shared" si="0"/>
        <v>784415.57899999991</v>
      </c>
      <c r="H13" s="27">
        <f>RA!J17</f>
        <v>6.1473828076811703</v>
      </c>
      <c r="I13" s="20">
        <f>VLOOKUP(B13,RMS!B:D,3,FALSE)</f>
        <v>835795.08568888903</v>
      </c>
      <c r="J13" s="21">
        <f>VLOOKUP(B13,RMS!B:E,4,FALSE)</f>
        <v>784415.57852820505</v>
      </c>
      <c r="K13" s="22">
        <f t="shared" si="1"/>
        <v>1.7811110941693187E-2</v>
      </c>
      <c r="L13" s="22">
        <f t="shared" si="2"/>
        <v>4.7179486136883497E-4</v>
      </c>
      <c r="M13" s="32"/>
    </row>
    <row r="14" spans="1:13">
      <c r="A14" s="68"/>
      <c r="B14" s="12">
        <v>23</v>
      </c>
      <c r="C14" s="66" t="s">
        <v>16</v>
      </c>
      <c r="D14" s="66"/>
      <c r="E14" s="15">
        <f>VLOOKUP(C14,RA!B18:D43,3,0)</f>
        <v>2230780.8588999999</v>
      </c>
      <c r="F14" s="25">
        <f>VLOOKUP(C14,RA!B18:I47,8,0)</f>
        <v>174996.77840000001</v>
      </c>
      <c r="G14" s="16">
        <f t="shared" si="0"/>
        <v>2055784.0804999999</v>
      </c>
      <c r="H14" s="27">
        <f>RA!J18</f>
        <v>7.8446422785916798</v>
      </c>
      <c r="I14" s="20">
        <f>VLOOKUP(B14,RMS!B:D,3,FALSE)</f>
        <v>2230780.1398948701</v>
      </c>
      <c r="J14" s="21">
        <f>VLOOKUP(B14,RMS!B:E,4,FALSE)</f>
        <v>2055784.05542564</v>
      </c>
      <c r="K14" s="22">
        <f t="shared" si="1"/>
        <v>0.71900512976571918</v>
      </c>
      <c r="L14" s="22">
        <f t="shared" si="2"/>
        <v>2.5074359960854053E-2</v>
      </c>
      <c r="M14" s="32"/>
    </row>
    <row r="15" spans="1:13">
      <c r="A15" s="68"/>
      <c r="B15" s="12">
        <v>24</v>
      </c>
      <c r="C15" s="66" t="s">
        <v>17</v>
      </c>
      <c r="D15" s="66"/>
      <c r="E15" s="15">
        <f>VLOOKUP(C15,RA!B18:D44,3,0)</f>
        <v>477267.66249999998</v>
      </c>
      <c r="F15" s="25">
        <f>VLOOKUP(C15,RA!B19:I48,8,0)</f>
        <v>35688.823499999999</v>
      </c>
      <c r="G15" s="16">
        <f t="shared" si="0"/>
        <v>441578.83899999998</v>
      </c>
      <c r="H15" s="27">
        <f>RA!J19</f>
        <v>7.4777376101822099</v>
      </c>
      <c r="I15" s="20">
        <f>VLOOKUP(B15,RMS!B:D,3,FALSE)</f>
        <v>477267.68534615397</v>
      </c>
      <c r="J15" s="21">
        <f>VLOOKUP(B15,RMS!B:E,4,FALSE)</f>
        <v>441578.83659572602</v>
      </c>
      <c r="K15" s="22">
        <f t="shared" si="1"/>
        <v>-2.2846153995487839E-2</v>
      </c>
      <c r="L15" s="22">
        <f t="shared" si="2"/>
        <v>2.4042739532887936E-3</v>
      </c>
      <c r="M15" s="32"/>
    </row>
    <row r="16" spans="1:13">
      <c r="A16" s="68"/>
      <c r="B16" s="12">
        <v>25</v>
      </c>
      <c r="C16" s="66" t="s">
        <v>18</v>
      </c>
      <c r="D16" s="66"/>
      <c r="E16" s="15">
        <f>VLOOKUP(C16,RA!B20:D45,3,0)</f>
        <v>1257044.9040000001</v>
      </c>
      <c r="F16" s="25">
        <f>VLOOKUP(C16,RA!B20:I49,8,0)</f>
        <v>48925.266300000003</v>
      </c>
      <c r="G16" s="16">
        <f t="shared" si="0"/>
        <v>1208119.6377000001</v>
      </c>
      <c r="H16" s="27">
        <f>RA!J20</f>
        <v>3.89208580730224</v>
      </c>
      <c r="I16" s="20">
        <f>VLOOKUP(B16,RMS!B:D,3,FALSE)</f>
        <v>1257044.85854521</v>
      </c>
      <c r="J16" s="21">
        <f>VLOOKUP(B16,RMS!B:E,4,FALSE)</f>
        <v>1208119.6377000001</v>
      </c>
      <c r="K16" s="22">
        <f t="shared" si="1"/>
        <v>4.545479011721909E-2</v>
      </c>
      <c r="L16" s="22">
        <f t="shared" si="2"/>
        <v>0</v>
      </c>
      <c r="M16" s="32"/>
    </row>
    <row r="17" spans="1:13">
      <c r="A17" s="68"/>
      <c r="B17" s="12">
        <v>26</v>
      </c>
      <c r="C17" s="66" t="s">
        <v>19</v>
      </c>
      <c r="D17" s="66"/>
      <c r="E17" s="15">
        <f>VLOOKUP(C17,RA!B20:D46,3,0)</f>
        <v>401861.5454</v>
      </c>
      <c r="F17" s="25">
        <f>VLOOKUP(C17,RA!B21:I50,8,0)</f>
        <v>85590.222800000003</v>
      </c>
      <c r="G17" s="16">
        <f t="shared" si="0"/>
        <v>316271.32260000001</v>
      </c>
      <c r="H17" s="27">
        <f>RA!J21</f>
        <v>21.298435687546601</v>
      </c>
      <c r="I17" s="20">
        <f>VLOOKUP(B17,RMS!B:D,3,FALSE)</f>
        <v>401861.28719064401</v>
      </c>
      <c r="J17" s="21">
        <f>VLOOKUP(B17,RMS!B:E,4,FALSE)</f>
        <v>316271.322465509</v>
      </c>
      <c r="K17" s="22">
        <f t="shared" si="1"/>
        <v>0.2582093559904024</v>
      </c>
      <c r="L17" s="22">
        <f t="shared" si="2"/>
        <v>1.3449101243168116E-4</v>
      </c>
      <c r="M17" s="32"/>
    </row>
    <row r="18" spans="1:13">
      <c r="A18" s="68"/>
      <c r="B18" s="12">
        <v>27</v>
      </c>
      <c r="C18" s="66" t="s">
        <v>20</v>
      </c>
      <c r="D18" s="66"/>
      <c r="E18" s="15">
        <f>VLOOKUP(C18,RA!B22:D47,3,0)</f>
        <v>1446958.6392000001</v>
      </c>
      <c r="F18" s="25">
        <f>VLOOKUP(C18,RA!B22:I51,8,0)</f>
        <v>67079.916400000002</v>
      </c>
      <c r="G18" s="16">
        <f t="shared" si="0"/>
        <v>1379878.7228000001</v>
      </c>
      <c r="H18" s="27">
        <f>RA!J22</f>
        <v>4.6359249381922503</v>
      </c>
      <c r="I18" s="20">
        <f>VLOOKUP(B18,RMS!B:D,3,FALSE)</f>
        <v>1446959.9808684899</v>
      </c>
      <c r="J18" s="21">
        <f>VLOOKUP(B18,RMS!B:E,4,FALSE)</f>
        <v>1379878.7204348301</v>
      </c>
      <c r="K18" s="22">
        <f t="shared" si="1"/>
        <v>-1.3416684898547828</v>
      </c>
      <c r="L18" s="22">
        <f t="shared" si="2"/>
        <v>2.3651700466871262E-3</v>
      </c>
      <c r="M18" s="32"/>
    </row>
    <row r="19" spans="1:13">
      <c r="A19" s="68"/>
      <c r="B19" s="12">
        <v>29</v>
      </c>
      <c r="C19" s="66" t="s">
        <v>21</v>
      </c>
      <c r="D19" s="66"/>
      <c r="E19" s="15">
        <f>VLOOKUP(C19,RA!B22:D48,3,0)</f>
        <v>2872485.4116000002</v>
      </c>
      <c r="F19" s="25">
        <f>VLOOKUP(C19,RA!B23:I52,8,0)</f>
        <v>204672.58470000001</v>
      </c>
      <c r="G19" s="16">
        <f t="shared" si="0"/>
        <v>2667812.8269000002</v>
      </c>
      <c r="H19" s="27">
        <f>RA!J23</f>
        <v>7.1252784739469099</v>
      </c>
      <c r="I19" s="20">
        <f>VLOOKUP(B19,RMS!B:D,3,FALSE)</f>
        <v>2872486.3813341898</v>
      </c>
      <c r="J19" s="21">
        <f>VLOOKUP(B19,RMS!B:E,4,FALSE)</f>
        <v>2667812.8540820498</v>
      </c>
      <c r="K19" s="22">
        <f t="shared" si="1"/>
        <v>-0.96973418956622481</v>
      </c>
      <c r="L19" s="22">
        <f t="shared" si="2"/>
        <v>-2.7182049583643675E-2</v>
      </c>
      <c r="M19" s="32"/>
    </row>
    <row r="20" spans="1:13">
      <c r="A20" s="68"/>
      <c r="B20" s="12">
        <v>31</v>
      </c>
      <c r="C20" s="66" t="s">
        <v>22</v>
      </c>
      <c r="D20" s="66"/>
      <c r="E20" s="15">
        <f>VLOOKUP(C20,RA!B24:D49,3,0)</f>
        <v>308947.9448</v>
      </c>
      <c r="F20" s="25">
        <f>VLOOKUP(C20,RA!B24:I53,8,0)</f>
        <v>43178.990700000002</v>
      </c>
      <c r="G20" s="16">
        <f t="shared" si="0"/>
        <v>265768.95409999997</v>
      </c>
      <c r="H20" s="27">
        <f>RA!J24</f>
        <v>13.9761378661872</v>
      </c>
      <c r="I20" s="20">
        <f>VLOOKUP(B20,RMS!B:D,3,FALSE)</f>
        <v>308947.97083380999</v>
      </c>
      <c r="J20" s="21">
        <f>VLOOKUP(B20,RMS!B:E,4,FALSE)</f>
        <v>265768.95475517499</v>
      </c>
      <c r="K20" s="22">
        <f t="shared" si="1"/>
        <v>-2.6033809990622103E-2</v>
      </c>
      <c r="L20" s="22">
        <f t="shared" si="2"/>
        <v>-6.5517501207068563E-4</v>
      </c>
      <c r="M20" s="32"/>
    </row>
    <row r="21" spans="1:13">
      <c r="A21" s="68"/>
      <c r="B21" s="12">
        <v>32</v>
      </c>
      <c r="C21" s="66" t="s">
        <v>23</v>
      </c>
      <c r="D21" s="66"/>
      <c r="E21" s="15">
        <f>VLOOKUP(C21,RA!B24:D50,3,0)</f>
        <v>282169.64140000002</v>
      </c>
      <c r="F21" s="25">
        <f>VLOOKUP(C21,RA!B25:I54,8,0)</f>
        <v>23347.838500000002</v>
      </c>
      <c r="G21" s="16">
        <f t="shared" si="0"/>
        <v>258821.80290000001</v>
      </c>
      <c r="H21" s="27">
        <f>RA!J25</f>
        <v>8.2743977644648208</v>
      </c>
      <c r="I21" s="20">
        <f>VLOOKUP(B21,RMS!B:D,3,FALSE)</f>
        <v>282169.62653218402</v>
      </c>
      <c r="J21" s="21">
        <f>VLOOKUP(B21,RMS!B:E,4,FALSE)</f>
        <v>258821.79709521201</v>
      </c>
      <c r="K21" s="22">
        <f t="shared" si="1"/>
        <v>1.4867816003970802E-2</v>
      </c>
      <c r="L21" s="22">
        <f t="shared" si="2"/>
        <v>5.8047880011145025E-3</v>
      </c>
      <c r="M21" s="32"/>
    </row>
    <row r="22" spans="1:13">
      <c r="A22" s="68"/>
      <c r="B22" s="12">
        <v>33</v>
      </c>
      <c r="C22" s="66" t="s">
        <v>24</v>
      </c>
      <c r="D22" s="66"/>
      <c r="E22" s="15">
        <f>VLOOKUP(C22,RA!B26:D51,3,0)</f>
        <v>826878.92810000002</v>
      </c>
      <c r="F22" s="25">
        <f>VLOOKUP(C22,RA!B26:I55,8,0)</f>
        <v>157032.24849999999</v>
      </c>
      <c r="G22" s="16">
        <f t="shared" si="0"/>
        <v>669846.67960000003</v>
      </c>
      <c r="H22" s="27">
        <f>RA!J26</f>
        <v>18.990960243820499</v>
      </c>
      <c r="I22" s="20">
        <f>VLOOKUP(B22,RMS!B:D,3,FALSE)</f>
        <v>826878.68581713201</v>
      </c>
      <c r="J22" s="21">
        <f>VLOOKUP(B22,RMS!B:E,4,FALSE)</f>
        <v>669846.69887205004</v>
      </c>
      <c r="K22" s="22">
        <f t="shared" si="1"/>
        <v>0.24228286801371723</v>
      </c>
      <c r="L22" s="22">
        <f t="shared" si="2"/>
        <v>-1.927205000538379E-2</v>
      </c>
      <c r="M22" s="32"/>
    </row>
    <row r="23" spans="1:13">
      <c r="A23" s="68"/>
      <c r="B23" s="12">
        <v>34</v>
      </c>
      <c r="C23" s="66" t="s">
        <v>25</v>
      </c>
      <c r="D23" s="66"/>
      <c r="E23" s="15">
        <f>VLOOKUP(C23,RA!B26:D52,3,0)</f>
        <v>215240.4443</v>
      </c>
      <c r="F23" s="25">
        <f>VLOOKUP(C23,RA!B27:I56,8,0)</f>
        <v>55254.814400000003</v>
      </c>
      <c r="G23" s="16">
        <f t="shared" si="0"/>
        <v>159985.6299</v>
      </c>
      <c r="H23" s="27">
        <f>RA!J27</f>
        <v>25.671204396412801</v>
      </c>
      <c r="I23" s="20">
        <f>VLOOKUP(B23,RMS!B:D,3,FALSE)</f>
        <v>215240.27200434901</v>
      </c>
      <c r="J23" s="21">
        <f>VLOOKUP(B23,RMS!B:E,4,FALSE)</f>
        <v>159985.637875596</v>
      </c>
      <c r="K23" s="22">
        <f t="shared" si="1"/>
        <v>0.17229565099114552</v>
      </c>
      <c r="L23" s="22">
        <f t="shared" si="2"/>
        <v>-7.9755960032343864E-3</v>
      </c>
      <c r="M23" s="32"/>
    </row>
    <row r="24" spans="1:13">
      <c r="A24" s="68"/>
      <c r="B24" s="12">
        <v>35</v>
      </c>
      <c r="C24" s="66" t="s">
        <v>26</v>
      </c>
      <c r="D24" s="66"/>
      <c r="E24" s="15">
        <f>VLOOKUP(C24,RA!B28:D53,3,0)</f>
        <v>1026196.8115</v>
      </c>
      <c r="F24" s="25">
        <f>VLOOKUP(C24,RA!B28:I57,8,0)</f>
        <v>50679.799800000001</v>
      </c>
      <c r="G24" s="16">
        <f t="shared" si="0"/>
        <v>975517.01169999992</v>
      </c>
      <c r="H24" s="27">
        <f>RA!J28</f>
        <v>4.9386042942309398</v>
      </c>
      <c r="I24" s="20">
        <f>VLOOKUP(B24,RMS!B:D,3,FALSE)</f>
        <v>1026196.9583000001</v>
      </c>
      <c r="J24" s="21">
        <f>VLOOKUP(B24,RMS!B:E,4,FALSE)</f>
        <v>975517.01159999997</v>
      </c>
      <c r="K24" s="22">
        <f t="shared" si="1"/>
        <v>-0.14680000010412186</v>
      </c>
      <c r="L24" s="22">
        <f t="shared" si="2"/>
        <v>9.9999946542084217E-5</v>
      </c>
      <c r="M24" s="32"/>
    </row>
    <row r="25" spans="1:13">
      <c r="A25" s="68"/>
      <c r="B25" s="12">
        <v>36</v>
      </c>
      <c r="C25" s="66" t="s">
        <v>27</v>
      </c>
      <c r="D25" s="66"/>
      <c r="E25" s="15">
        <f>VLOOKUP(C25,RA!B28:D54,3,0)</f>
        <v>831371.91639999999</v>
      </c>
      <c r="F25" s="25">
        <f>VLOOKUP(C25,RA!B29:I58,8,0)</f>
        <v>119133.75139999999</v>
      </c>
      <c r="G25" s="16">
        <f t="shared" si="0"/>
        <v>712238.16500000004</v>
      </c>
      <c r="H25" s="27">
        <f>RA!J29</f>
        <v>14.3297781714677</v>
      </c>
      <c r="I25" s="20">
        <f>VLOOKUP(B25,RMS!B:D,3,FALSE)</f>
        <v>831371.99456637201</v>
      </c>
      <c r="J25" s="21">
        <f>VLOOKUP(B25,RMS!B:E,4,FALSE)</f>
        <v>712238.14404605597</v>
      </c>
      <c r="K25" s="22">
        <f t="shared" si="1"/>
        <v>-7.8166372026316822E-2</v>
      </c>
      <c r="L25" s="22">
        <f t="shared" si="2"/>
        <v>2.0953944069333375E-2</v>
      </c>
      <c r="M25" s="32"/>
    </row>
    <row r="26" spans="1:13">
      <c r="A26" s="68"/>
      <c r="B26" s="12">
        <v>37</v>
      </c>
      <c r="C26" s="66" t="s">
        <v>67</v>
      </c>
      <c r="D26" s="66"/>
      <c r="E26" s="15">
        <f>VLOOKUP(C26,RA!B30:D55,3,0)</f>
        <v>1216032.0493000001</v>
      </c>
      <c r="F26" s="25">
        <f>VLOOKUP(C26,RA!B30:I59,8,0)</f>
        <v>117590.1468</v>
      </c>
      <c r="G26" s="16">
        <f t="shared" si="0"/>
        <v>1098441.9025000001</v>
      </c>
      <c r="H26" s="27">
        <f>RA!J30</f>
        <v>9.6699874701238304</v>
      </c>
      <c r="I26" s="20">
        <f>VLOOKUP(B26,RMS!B:D,3,FALSE)</f>
        <v>1216031.9859177</v>
      </c>
      <c r="J26" s="21">
        <f>VLOOKUP(B26,RMS!B:E,4,FALSE)</f>
        <v>1098441.9123303699</v>
      </c>
      <c r="K26" s="22">
        <f t="shared" si="1"/>
        <v>6.3382300082594156E-2</v>
      </c>
      <c r="L26" s="22">
        <f t="shared" si="2"/>
        <v>-9.8303698468953371E-3</v>
      </c>
      <c r="M26" s="32"/>
    </row>
    <row r="27" spans="1:13">
      <c r="A27" s="68"/>
      <c r="B27" s="12">
        <v>38</v>
      </c>
      <c r="C27" s="66" t="s">
        <v>29</v>
      </c>
      <c r="D27" s="66"/>
      <c r="E27" s="15">
        <f>VLOOKUP(C27,RA!B30:D56,3,0)</f>
        <v>887050.14980000001</v>
      </c>
      <c r="F27" s="25">
        <f>VLOOKUP(C27,RA!B31:I60,8,0)</f>
        <v>22846.952799999999</v>
      </c>
      <c r="G27" s="16">
        <f t="shared" si="0"/>
        <v>864203.19700000004</v>
      </c>
      <c r="H27" s="27">
        <f>RA!J31</f>
        <v>2.5756100492346699</v>
      </c>
      <c r="I27" s="20">
        <f>VLOOKUP(B27,RMS!B:D,3,FALSE)</f>
        <v>887050.18077522097</v>
      </c>
      <c r="J27" s="21">
        <f>VLOOKUP(B27,RMS!B:E,4,FALSE)</f>
        <v>864203.45987876097</v>
      </c>
      <c r="K27" s="22">
        <f t="shared" si="1"/>
        <v>-3.0975220957770944E-2</v>
      </c>
      <c r="L27" s="22">
        <f t="shared" si="2"/>
        <v>-0.2628787609282881</v>
      </c>
      <c r="M27" s="32"/>
    </row>
    <row r="28" spans="1:13">
      <c r="A28" s="68"/>
      <c r="B28" s="12">
        <v>39</v>
      </c>
      <c r="C28" s="66" t="s">
        <v>30</v>
      </c>
      <c r="D28" s="66"/>
      <c r="E28" s="15">
        <f>VLOOKUP(C28,RA!B32:D57,3,0)</f>
        <v>111810.33289999999</v>
      </c>
      <c r="F28" s="25">
        <f>VLOOKUP(C28,RA!B32:I61,8,0)</f>
        <v>26190.092400000001</v>
      </c>
      <c r="G28" s="16">
        <f t="shared" si="0"/>
        <v>85620.240499999985</v>
      </c>
      <c r="H28" s="27">
        <f>RA!J32</f>
        <v>23.423678045412601</v>
      </c>
      <c r="I28" s="20">
        <f>VLOOKUP(B28,RMS!B:D,3,FALSE)</f>
        <v>111810.26875225001</v>
      </c>
      <c r="J28" s="21">
        <f>VLOOKUP(B28,RMS!B:E,4,FALSE)</f>
        <v>85620.2439137662</v>
      </c>
      <c r="K28" s="22">
        <f t="shared" si="1"/>
        <v>6.4147749988478608E-2</v>
      </c>
      <c r="L28" s="22">
        <f t="shared" si="2"/>
        <v>-3.4137662150897086E-3</v>
      </c>
      <c r="M28" s="32"/>
    </row>
    <row r="29" spans="1:13">
      <c r="A29" s="68"/>
      <c r="B29" s="12">
        <v>40</v>
      </c>
      <c r="C29" s="66" t="s">
        <v>69</v>
      </c>
      <c r="D29" s="66"/>
      <c r="E29" s="15">
        <f>VLOOKUP(C29,RA!B32:D58,3,0)</f>
        <v>90.265500000000003</v>
      </c>
      <c r="F29" s="25">
        <f>VLOOKUP(C29,RA!B33:I62,8,0)</f>
        <v>3.0859999999999999</v>
      </c>
      <c r="G29" s="16">
        <f t="shared" si="0"/>
        <v>87.179500000000004</v>
      </c>
      <c r="H29" s="27">
        <f>RA!J33</f>
        <v>3.41880341880342</v>
      </c>
      <c r="I29" s="20">
        <f>VLOOKUP(B29,RMS!B:D,3,FALSE)</f>
        <v>90.265500000000003</v>
      </c>
      <c r="J29" s="21">
        <f>VLOOKUP(B29,RMS!B:E,4,FALSE)</f>
        <v>87.179500000000004</v>
      </c>
      <c r="K29" s="22">
        <f t="shared" si="1"/>
        <v>0</v>
      </c>
      <c r="L29" s="22">
        <f t="shared" si="2"/>
        <v>0</v>
      </c>
      <c r="M29" s="32"/>
    </row>
    <row r="30" spans="1:13">
      <c r="A30" s="68"/>
      <c r="B30" s="12">
        <v>42</v>
      </c>
      <c r="C30" s="66" t="s">
        <v>31</v>
      </c>
      <c r="D30" s="66"/>
      <c r="E30" s="15">
        <f>VLOOKUP(C30,RA!B34:D60,3,0)</f>
        <v>198059.7121</v>
      </c>
      <c r="F30" s="25">
        <f>VLOOKUP(C30,RA!B34:I64,8,0)</f>
        <v>27257.9234</v>
      </c>
      <c r="G30" s="16">
        <f t="shared" si="0"/>
        <v>170801.7887</v>
      </c>
      <c r="H30" s="27">
        <f>RA!J34</f>
        <v>13.762477543256001</v>
      </c>
      <c r="I30" s="20">
        <f>VLOOKUP(B30,RMS!B:D,3,FALSE)</f>
        <v>198059.72349999999</v>
      </c>
      <c r="J30" s="21">
        <f>VLOOKUP(B30,RMS!B:E,4,FALSE)</f>
        <v>170801.76579999999</v>
      </c>
      <c r="K30" s="22">
        <f t="shared" si="1"/>
        <v>-1.1399999988498166E-2</v>
      </c>
      <c r="L30" s="22">
        <f t="shared" si="2"/>
        <v>2.2900000010849908E-2</v>
      </c>
      <c r="M30" s="32"/>
    </row>
    <row r="31" spans="1:13" s="36" customFormat="1" ht="12" thickBot="1">
      <c r="A31" s="68"/>
      <c r="B31" s="12">
        <v>43</v>
      </c>
      <c r="C31" s="43" t="s">
        <v>77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0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8"/>
      <c r="B32" s="12">
        <v>70</v>
      </c>
      <c r="C32" s="69" t="s">
        <v>64</v>
      </c>
      <c r="D32" s="70"/>
      <c r="E32" s="15">
        <f>VLOOKUP(C32,RA!B34:D61,3,0)</f>
        <v>70120.570000000007</v>
      </c>
      <c r="F32" s="25">
        <f>VLOOKUP(C32,RA!B34:I65,8,0)</f>
        <v>-2778.08</v>
      </c>
      <c r="G32" s="16">
        <f t="shared" si="0"/>
        <v>72898.650000000009</v>
      </c>
      <c r="H32" s="27">
        <f>RA!J34</f>
        <v>13.762477543256001</v>
      </c>
      <c r="I32" s="20">
        <f>VLOOKUP(B32,RMS!B:D,3,FALSE)</f>
        <v>70120.570000000007</v>
      </c>
      <c r="J32" s="21">
        <f>VLOOKUP(B32,RMS!B:E,4,FALSE)</f>
        <v>72898.649999999994</v>
      </c>
      <c r="K32" s="22">
        <f t="shared" si="1"/>
        <v>0</v>
      </c>
      <c r="L32" s="22">
        <f t="shared" si="2"/>
        <v>0</v>
      </c>
    </row>
    <row r="33" spans="1:13">
      <c r="A33" s="68"/>
      <c r="B33" s="12">
        <v>71</v>
      </c>
      <c r="C33" s="66" t="s">
        <v>35</v>
      </c>
      <c r="D33" s="66"/>
      <c r="E33" s="15">
        <f>VLOOKUP(C33,RA!B34:D61,3,0)</f>
        <v>114723.15</v>
      </c>
      <c r="F33" s="25">
        <f>VLOOKUP(C33,RA!B34:I65,8,0)</f>
        <v>-5425.02</v>
      </c>
      <c r="G33" s="16">
        <f t="shared" si="0"/>
        <v>120148.17</v>
      </c>
      <c r="H33" s="27">
        <f>RA!J34</f>
        <v>13.762477543256001</v>
      </c>
      <c r="I33" s="20">
        <f>VLOOKUP(B33,RMS!B:D,3,FALSE)</f>
        <v>114723.15</v>
      </c>
      <c r="J33" s="21">
        <f>VLOOKUP(B33,RMS!B:E,4,FALSE)</f>
        <v>120148.17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72</v>
      </c>
      <c r="C34" s="66" t="s">
        <v>36</v>
      </c>
      <c r="D34" s="66"/>
      <c r="E34" s="15">
        <f>VLOOKUP(C34,RA!B34:D62,3,0)</f>
        <v>619432.54</v>
      </c>
      <c r="F34" s="25">
        <f>VLOOKUP(C34,RA!B34:I66,8,0)</f>
        <v>-14261.29</v>
      </c>
      <c r="G34" s="16">
        <f t="shared" si="0"/>
        <v>633693.83000000007</v>
      </c>
      <c r="H34" s="27">
        <f>RA!J35</f>
        <v>0</v>
      </c>
      <c r="I34" s="20">
        <f>VLOOKUP(B34,RMS!B:D,3,FALSE)</f>
        <v>619432.54</v>
      </c>
      <c r="J34" s="21">
        <f>VLOOKUP(B34,RMS!B:E,4,FALSE)</f>
        <v>633693.82999999996</v>
      </c>
      <c r="K34" s="22">
        <f t="shared" si="1"/>
        <v>0</v>
      </c>
      <c r="L34" s="22">
        <f t="shared" si="2"/>
        <v>0</v>
      </c>
      <c r="M34" s="32"/>
    </row>
    <row r="35" spans="1:13">
      <c r="A35" s="68"/>
      <c r="B35" s="12">
        <v>73</v>
      </c>
      <c r="C35" s="66" t="s">
        <v>37</v>
      </c>
      <c r="D35" s="66"/>
      <c r="E35" s="15">
        <f>VLOOKUP(C35,RA!B34:D63,3,0)</f>
        <v>127945.43</v>
      </c>
      <c r="F35" s="25">
        <f>VLOOKUP(C35,RA!B34:I67,8,0)</f>
        <v>-21035.200000000001</v>
      </c>
      <c r="G35" s="16">
        <f t="shared" si="0"/>
        <v>148980.63</v>
      </c>
      <c r="H35" s="27">
        <f>RA!J34</f>
        <v>13.762477543256001</v>
      </c>
      <c r="I35" s="20">
        <f>VLOOKUP(B35,RMS!B:D,3,FALSE)</f>
        <v>127945.43</v>
      </c>
      <c r="J35" s="21">
        <f>VLOOKUP(B35,RMS!B:E,4,FALSE)</f>
        <v>148980.63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8"/>
      <c r="B36" s="12">
        <v>74</v>
      </c>
      <c r="C36" s="66" t="s">
        <v>65</v>
      </c>
      <c r="D36" s="66"/>
      <c r="E36" s="15">
        <f>VLOOKUP(C36,RA!B35:D64,3,0)</f>
        <v>0.09</v>
      </c>
      <c r="F36" s="25">
        <f>VLOOKUP(C36,RA!B35:I68,8,0)</f>
        <v>-55.47</v>
      </c>
      <c r="G36" s="16">
        <f t="shared" si="0"/>
        <v>55.56</v>
      </c>
      <c r="H36" s="27">
        <f>RA!J35</f>
        <v>0</v>
      </c>
      <c r="I36" s="20">
        <f>VLOOKUP(B36,RMS!B:D,3,FALSE)</f>
        <v>0.09</v>
      </c>
      <c r="J36" s="21">
        <f>VLOOKUP(B36,RMS!B:E,4,FALSE)</f>
        <v>55.56</v>
      </c>
      <c r="K36" s="22">
        <f t="shared" si="1"/>
        <v>0</v>
      </c>
      <c r="L36" s="22">
        <f t="shared" si="2"/>
        <v>0</v>
      </c>
    </row>
    <row r="37" spans="1:13" ht="11.25" customHeight="1">
      <c r="A37" s="68"/>
      <c r="B37" s="12">
        <v>75</v>
      </c>
      <c r="C37" s="66" t="s">
        <v>32</v>
      </c>
      <c r="D37" s="66"/>
      <c r="E37" s="15">
        <f>VLOOKUP(C37,RA!B8:D64,3,0)</f>
        <v>30165.812399999999</v>
      </c>
      <c r="F37" s="25">
        <f>VLOOKUP(C37,RA!B8:I68,8,0)</f>
        <v>2120.6880999999998</v>
      </c>
      <c r="G37" s="16">
        <f t="shared" si="0"/>
        <v>28045.124299999999</v>
      </c>
      <c r="H37" s="27">
        <f>RA!J35</f>
        <v>0</v>
      </c>
      <c r="I37" s="20">
        <f>VLOOKUP(B37,RMS!B:D,3,FALSE)</f>
        <v>30165.811965812001</v>
      </c>
      <c r="J37" s="21">
        <f>VLOOKUP(B37,RMS!B:E,4,FALSE)</f>
        <v>28045.123931623901</v>
      </c>
      <c r="K37" s="22">
        <f t="shared" si="1"/>
        <v>4.3418799759820104E-4</v>
      </c>
      <c r="L37" s="22">
        <f t="shared" si="2"/>
        <v>3.6837609877693467E-4</v>
      </c>
      <c r="M37" s="32"/>
    </row>
    <row r="38" spans="1:13">
      <c r="A38" s="68"/>
      <c r="B38" s="12">
        <v>76</v>
      </c>
      <c r="C38" s="66" t="s">
        <v>33</v>
      </c>
      <c r="D38" s="66"/>
      <c r="E38" s="15">
        <f>VLOOKUP(C38,RA!B8:D65,3,0)</f>
        <v>314647.14870000002</v>
      </c>
      <c r="F38" s="25">
        <f>VLOOKUP(C38,RA!B8:I69,8,0)</f>
        <v>15380.398999999999</v>
      </c>
      <c r="G38" s="16">
        <f t="shared" si="0"/>
        <v>299266.74970000004</v>
      </c>
      <c r="H38" s="27">
        <f>RA!J36</f>
        <v>-3.9618616905139201</v>
      </c>
      <c r="I38" s="20">
        <f>VLOOKUP(B38,RMS!B:D,3,FALSE)</f>
        <v>314647.14481623902</v>
      </c>
      <c r="J38" s="21">
        <f>VLOOKUP(B38,RMS!B:E,4,FALSE)</f>
        <v>299266.748413675</v>
      </c>
      <c r="K38" s="22">
        <f t="shared" si="1"/>
        <v>3.8837610045447946E-3</v>
      </c>
      <c r="L38" s="22">
        <f t="shared" si="2"/>
        <v>1.2863250449299812E-3</v>
      </c>
      <c r="M38" s="32"/>
    </row>
    <row r="39" spans="1:13">
      <c r="A39" s="68"/>
      <c r="B39" s="12">
        <v>77</v>
      </c>
      <c r="C39" s="66" t="s">
        <v>38</v>
      </c>
      <c r="D39" s="66"/>
      <c r="E39" s="15">
        <f>VLOOKUP(C39,RA!B9:D66,3,0)</f>
        <v>53415.43</v>
      </c>
      <c r="F39" s="25">
        <f>VLOOKUP(C39,RA!B9:I70,8,0)</f>
        <v>-5052.41</v>
      </c>
      <c r="G39" s="16">
        <f t="shared" si="0"/>
        <v>58467.839999999997</v>
      </c>
      <c r="H39" s="27">
        <f>RA!J37</f>
        <v>-4.7287927501990703</v>
      </c>
      <c r="I39" s="20">
        <f>VLOOKUP(B39,RMS!B:D,3,FALSE)</f>
        <v>53415.43</v>
      </c>
      <c r="J39" s="21">
        <f>VLOOKUP(B39,RMS!B:E,4,FALSE)</f>
        <v>58467.839999999997</v>
      </c>
      <c r="K39" s="22">
        <f t="shared" si="1"/>
        <v>0</v>
      </c>
      <c r="L39" s="22">
        <f t="shared" si="2"/>
        <v>0</v>
      </c>
      <c r="M39" s="32"/>
    </row>
    <row r="40" spans="1:13">
      <c r="A40" s="68"/>
      <c r="B40" s="12">
        <v>78</v>
      </c>
      <c r="C40" s="66" t="s">
        <v>39</v>
      </c>
      <c r="D40" s="66"/>
      <c r="E40" s="15">
        <f>VLOOKUP(C40,RA!B10:D67,3,0)</f>
        <v>78151.31</v>
      </c>
      <c r="F40" s="25">
        <f>VLOOKUP(C40,RA!B10:I71,8,0)</f>
        <v>10156.25</v>
      </c>
      <c r="G40" s="16">
        <f t="shared" si="0"/>
        <v>67995.06</v>
      </c>
      <c r="H40" s="27">
        <f>RA!J38</f>
        <v>-2.3023152771405901</v>
      </c>
      <c r="I40" s="20">
        <f>VLOOKUP(B40,RMS!B:D,3,FALSE)</f>
        <v>78151.31</v>
      </c>
      <c r="J40" s="21">
        <f>VLOOKUP(B40,RMS!B:E,4,FALSE)</f>
        <v>67995.06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8"/>
      <c r="B41" s="12">
        <v>9101</v>
      </c>
      <c r="C41" s="71" t="s">
        <v>71</v>
      </c>
      <c r="D41" s="72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-16.440759158025401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8"/>
      <c r="B42" s="12">
        <v>99</v>
      </c>
      <c r="C42" s="66" t="s">
        <v>34</v>
      </c>
      <c r="D42" s="66"/>
      <c r="E42" s="15">
        <f>VLOOKUP(C42,RA!B8:D68,3,0)</f>
        <v>11102.038500000001</v>
      </c>
      <c r="F42" s="25">
        <f>VLOOKUP(C42,RA!B8:I72,8,0)</f>
        <v>1508.6302000000001</v>
      </c>
      <c r="G42" s="16">
        <f t="shared" si="0"/>
        <v>9593.408300000001</v>
      </c>
      <c r="H42" s="27">
        <f>RA!J39</f>
        <v>-16.440759158025401</v>
      </c>
      <c r="I42" s="20">
        <f>VLOOKUP(B42,RMS!B:D,3,FALSE)</f>
        <v>11102.0384237198</v>
      </c>
      <c r="J42" s="21">
        <f>VLOOKUP(B42,RMS!B:E,4,FALSE)</f>
        <v>9593.4082595870204</v>
      </c>
      <c r="K42" s="22">
        <f t="shared" si="1"/>
        <v>7.6280201028566808E-5</v>
      </c>
      <c r="L42" s="22">
        <f t="shared" si="2"/>
        <v>4.0412980524706654E-5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11" style="41" bestFit="1" customWidth="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44" t="s">
        <v>45</v>
      </c>
      <c r="W1" s="75"/>
    </row>
    <row r="2" spans="1:23" ht="12.7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44"/>
      <c r="W2" s="75"/>
    </row>
    <row r="3" spans="1:23" ht="23.25" thickBo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45" t="s">
        <v>46</v>
      </c>
      <c r="W3" s="75"/>
    </row>
    <row r="4" spans="1:23" ht="12.75" thickTop="1" thickBo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W4" s="75"/>
    </row>
    <row r="5" spans="1:23" ht="22.5" thickTop="1" thickBot="1">
      <c r="A5" s="46"/>
      <c r="B5" s="47"/>
      <c r="C5" s="48"/>
      <c r="D5" s="49" t="s">
        <v>0</v>
      </c>
      <c r="E5" s="49" t="s">
        <v>73</v>
      </c>
      <c r="F5" s="49" t="s">
        <v>74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75</v>
      </c>
      <c r="Q5" s="49" t="s">
        <v>76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6" t="s">
        <v>4</v>
      </c>
      <c r="C6" s="77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78" t="s">
        <v>5</v>
      </c>
      <c r="B7" s="79"/>
      <c r="C7" s="80"/>
      <c r="D7" s="53">
        <v>19514175.149</v>
      </c>
      <c r="E7" s="53">
        <v>19335649.5035</v>
      </c>
      <c r="F7" s="54">
        <v>100.92329789836</v>
      </c>
      <c r="G7" s="53">
        <v>16346276.618899999</v>
      </c>
      <c r="H7" s="54">
        <v>19.379939566403699</v>
      </c>
      <c r="I7" s="53">
        <v>1646521.1348999999</v>
      </c>
      <c r="J7" s="54">
        <v>8.4375646027978597</v>
      </c>
      <c r="K7" s="53">
        <v>1773166.6654000001</v>
      </c>
      <c r="L7" s="54">
        <v>10.8475263617515</v>
      </c>
      <c r="M7" s="54">
        <v>-7.1423365310914005E-2</v>
      </c>
      <c r="N7" s="53">
        <v>526103328.42400002</v>
      </c>
      <c r="O7" s="53">
        <v>4583850256.0202999</v>
      </c>
      <c r="P7" s="53">
        <v>1056831</v>
      </c>
      <c r="Q7" s="53">
        <v>1020939</v>
      </c>
      <c r="R7" s="54">
        <v>3.5155871212677798</v>
      </c>
      <c r="S7" s="53">
        <v>18.4648019872619</v>
      </c>
      <c r="T7" s="53">
        <v>17.4345542902171</v>
      </c>
      <c r="U7" s="55">
        <v>5.57952204283316</v>
      </c>
    </row>
    <row r="8" spans="1:23" ht="12" thickBot="1">
      <c r="A8" s="81">
        <v>42579</v>
      </c>
      <c r="B8" s="69" t="s">
        <v>6</v>
      </c>
      <c r="C8" s="70"/>
      <c r="D8" s="56">
        <v>665805.67649999994</v>
      </c>
      <c r="E8" s="56">
        <v>664289.53630000004</v>
      </c>
      <c r="F8" s="57">
        <v>100.228234845975</v>
      </c>
      <c r="G8" s="56">
        <v>517863.94669999997</v>
      </c>
      <c r="H8" s="57">
        <v>28.567682833055599</v>
      </c>
      <c r="I8" s="56">
        <v>119474.18829999999</v>
      </c>
      <c r="J8" s="57">
        <v>17.944303047707599</v>
      </c>
      <c r="K8" s="56">
        <v>126621.0741</v>
      </c>
      <c r="L8" s="57">
        <v>24.450644789402901</v>
      </c>
      <c r="M8" s="57">
        <v>-5.6443098834840999E-2</v>
      </c>
      <c r="N8" s="56">
        <v>19885897.228500001</v>
      </c>
      <c r="O8" s="56">
        <v>164994964.79949999</v>
      </c>
      <c r="P8" s="56">
        <v>41669</v>
      </c>
      <c r="Q8" s="56">
        <v>42487</v>
      </c>
      <c r="R8" s="57">
        <v>-1.92529479605527</v>
      </c>
      <c r="S8" s="56">
        <v>15.9784414432792</v>
      </c>
      <c r="T8" s="56">
        <v>14.988262769788401</v>
      </c>
      <c r="U8" s="58">
        <v>6.1969665627635901</v>
      </c>
    </row>
    <row r="9" spans="1:23" ht="12" thickBot="1">
      <c r="A9" s="82"/>
      <c r="B9" s="69" t="s">
        <v>7</v>
      </c>
      <c r="C9" s="70"/>
      <c r="D9" s="56">
        <v>84050.882299999997</v>
      </c>
      <c r="E9" s="56">
        <v>127442.9806</v>
      </c>
      <c r="F9" s="57">
        <v>65.951754976452605</v>
      </c>
      <c r="G9" s="56">
        <v>92709.149000000005</v>
      </c>
      <c r="H9" s="57">
        <v>-9.3391718006170006</v>
      </c>
      <c r="I9" s="56">
        <v>17642.002100000002</v>
      </c>
      <c r="J9" s="57">
        <v>20.9896691352162</v>
      </c>
      <c r="K9" s="56">
        <v>19496.577700000002</v>
      </c>
      <c r="L9" s="57">
        <v>21.029831370796</v>
      </c>
      <c r="M9" s="57">
        <v>-9.5123135379806004E-2</v>
      </c>
      <c r="N9" s="56">
        <v>2907991.2059999998</v>
      </c>
      <c r="O9" s="56">
        <v>23315402.280900002</v>
      </c>
      <c r="P9" s="56">
        <v>5039</v>
      </c>
      <c r="Q9" s="56">
        <v>5166</v>
      </c>
      <c r="R9" s="57">
        <v>-2.4583817266744101</v>
      </c>
      <c r="S9" s="56">
        <v>16.680071899186402</v>
      </c>
      <c r="T9" s="56">
        <v>16.360826113046802</v>
      </c>
      <c r="U9" s="58">
        <v>1.9139353119639499</v>
      </c>
    </row>
    <row r="10" spans="1:23" ht="12" thickBot="1">
      <c r="A10" s="82"/>
      <c r="B10" s="69" t="s">
        <v>8</v>
      </c>
      <c r="C10" s="70"/>
      <c r="D10" s="56">
        <v>139863.6844</v>
      </c>
      <c r="E10" s="56">
        <v>198788.09220000001</v>
      </c>
      <c r="F10" s="57">
        <v>70.3581803377255</v>
      </c>
      <c r="G10" s="56">
        <v>149116.79560000001</v>
      </c>
      <c r="H10" s="57">
        <v>-6.20527765686509</v>
      </c>
      <c r="I10" s="56">
        <v>37072.370499999997</v>
      </c>
      <c r="J10" s="57">
        <v>26.506073151895301</v>
      </c>
      <c r="K10" s="56">
        <v>42150.531300000002</v>
      </c>
      <c r="L10" s="57">
        <v>28.266789888019801</v>
      </c>
      <c r="M10" s="57">
        <v>-0.120476792186959</v>
      </c>
      <c r="N10" s="56">
        <v>4263648.8004000001</v>
      </c>
      <c r="O10" s="56">
        <v>40545575.189800002</v>
      </c>
      <c r="P10" s="56">
        <v>106556</v>
      </c>
      <c r="Q10" s="56">
        <v>103618</v>
      </c>
      <c r="R10" s="57">
        <v>2.8354146962883</v>
      </c>
      <c r="S10" s="56">
        <v>1.3125838469912501</v>
      </c>
      <c r="T10" s="56">
        <v>1.2048571570576501</v>
      </c>
      <c r="U10" s="58">
        <v>8.2072234989432609</v>
      </c>
    </row>
    <row r="11" spans="1:23" ht="12" thickBot="1">
      <c r="A11" s="82"/>
      <c r="B11" s="69" t="s">
        <v>9</v>
      </c>
      <c r="C11" s="70"/>
      <c r="D11" s="56">
        <v>51331.077400000002</v>
      </c>
      <c r="E11" s="56">
        <v>54680.252200000003</v>
      </c>
      <c r="F11" s="57">
        <v>93.874982895561701</v>
      </c>
      <c r="G11" s="56">
        <v>46027.715400000001</v>
      </c>
      <c r="H11" s="57">
        <v>11.5221056572362</v>
      </c>
      <c r="I11" s="56">
        <v>5557.2447000000002</v>
      </c>
      <c r="J11" s="57">
        <v>10.8262771433666</v>
      </c>
      <c r="K11" s="56">
        <v>9844.8919999999998</v>
      </c>
      <c r="L11" s="57">
        <v>21.389052040588599</v>
      </c>
      <c r="M11" s="57">
        <v>-0.43551999351541898</v>
      </c>
      <c r="N11" s="56">
        <v>1654580.9915</v>
      </c>
      <c r="O11" s="56">
        <v>13931861.6164</v>
      </c>
      <c r="P11" s="56">
        <v>2986</v>
      </c>
      <c r="Q11" s="56">
        <v>3101</v>
      </c>
      <c r="R11" s="57">
        <v>-3.7084811351177001</v>
      </c>
      <c r="S11" s="56">
        <v>17.190581848626898</v>
      </c>
      <c r="T11" s="56">
        <v>16.485223669783899</v>
      </c>
      <c r="U11" s="58">
        <v>4.1031664027085899</v>
      </c>
    </row>
    <row r="12" spans="1:23" ht="12" thickBot="1">
      <c r="A12" s="82"/>
      <c r="B12" s="69" t="s">
        <v>10</v>
      </c>
      <c r="C12" s="70"/>
      <c r="D12" s="56">
        <v>181702.1281</v>
      </c>
      <c r="E12" s="56">
        <v>150266.91800000001</v>
      </c>
      <c r="F12" s="57">
        <v>120.919581314631</v>
      </c>
      <c r="G12" s="56">
        <v>114345.7518</v>
      </c>
      <c r="H12" s="57">
        <v>58.905884337366302</v>
      </c>
      <c r="I12" s="56">
        <v>46899.111700000001</v>
      </c>
      <c r="J12" s="57">
        <v>25.810986470224002</v>
      </c>
      <c r="K12" s="56">
        <v>8320.2183999999997</v>
      </c>
      <c r="L12" s="57">
        <v>7.2763686180075497</v>
      </c>
      <c r="M12" s="57">
        <v>4.6367644988742098</v>
      </c>
      <c r="N12" s="56">
        <v>5204819.3454999998</v>
      </c>
      <c r="O12" s="56">
        <v>49855500.954300001</v>
      </c>
      <c r="P12" s="56">
        <v>2221</v>
      </c>
      <c r="Q12" s="56">
        <v>1981</v>
      </c>
      <c r="R12" s="57">
        <v>12.115093387178201</v>
      </c>
      <c r="S12" s="56">
        <v>81.810953669518199</v>
      </c>
      <c r="T12" s="56">
        <v>56.615901918223102</v>
      </c>
      <c r="U12" s="58">
        <v>30.796672842945298</v>
      </c>
    </row>
    <row r="13" spans="1:23" ht="12" thickBot="1">
      <c r="A13" s="82"/>
      <c r="B13" s="69" t="s">
        <v>11</v>
      </c>
      <c r="C13" s="70"/>
      <c r="D13" s="56">
        <v>252600.65950000001</v>
      </c>
      <c r="E13" s="56">
        <v>328815.91960000002</v>
      </c>
      <c r="F13" s="57">
        <v>76.821298618170701</v>
      </c>
      <c r="G13" s="56">
        <v>243449.03339999999</v>
      </c>
      <c r="H13" s="57">
        <v>3.7591548309675802</v>
      </c>
      <c r="I13" s="56">
        <v>57314.286399999997</v>
      </c>
      <c r="J13" s="57">
        <v>22.689682011697201</v>
      </c>
      <c r="K13" s="56">
        <v>59329.3701</v>
      </c>
      <c r="L13" s="57">
        <v>24.370345312695701</v>
      </c>
      <c r="M13" s="57">
        <v>-3.3964353516707999E-2</v>
      </c>
      <c r="N13" s="56">
        <v>7654696.6778999995</v>
      </c>
      <c r="O13" s="56">
        <v>70423960.069700003</v>
      </c>
      <c r="P13" s="56">
        <v>12740</v>
      </c>
      <c r="Q13" s="56">
        <v>11802</v>
      </c>
      <c r="R13" s="57">
        <v>7.9478054567022598</v>
      </c>
      <c r="S13" s="56">
        <v>19.827367307692299</v>
      </c>
      <c r="T13" s="56">
        <v>18.413001245551602</v>
      </c>
      <c r="U13" s="58">
        <v>7.1334032410443999</v>
      </c>
    </row>
    <row r="14" spans="1:23" ht="12" thickBot="1">
      <c r="A14" s="82"/>
      <c r="B14" s="69" t="s">
        <v>12</v>
      </c>
      <c r="C14" s="70"/>
      <c r="D14" s="56">
        <v>129241.3998</v>
      </c>
      <c r="E14" s="56">
        <v>146510.16260000001</v>
      </c>
      <c r="F14" s="57">
        <v>88.213266237955807</v>
      </c>
      <c r="G14" s="56">
        <v>125401.0359</v>
      </c>
      <c r="H14" s="57">
        <v>3.0624658500129498</v>
      </c>
      <c r="I14" s="56">
        <v>26185.6096</v>
      </c>
      <c r="J14" s="57">
        <v>20.2610074175319</v>
      </c>
      <c r="K14" s="56">
        <v>21774.35</v>
      </c>
      <c r="L14" s="57">
        <v>17.363772032444601</v>
      </c>
      <c r="M14" s="57">
        <v>0.202589725984932</v>
      </c>
      <c r="N14" s="56">
        <v>3477677.9065999999</v>
      </c>
      <c r="O14" s="56">
        <v>32050561.970600002</v>
      </c>
      <c r="P14" s="56">
        <v>2535</v>
      </c>
      <c r="Q14" s="56">
        <v>2061</v>
      </c>
      <c r="R14" s="57">
        <v>22.998544395924299</v>
      </c>
      <c r="S14" s="56">
        <v>50.982800710059202</v>
      </c>
      <c r="T14" s="56">
        <v>46.226554876273703</v>
      </c>
      <c r="U14" s="58">
        <v>9.3291183841280905</v>
      </c>
    </row>
    <row r="15" spans="1:23" ht="12" thickBot="1">
      <c r="A15" s="82"/>
      <c r="B15" s="69" t="s">
        <v>13</v>
      </c>
      <c r="C15" s="70"/>
      <c r="D15" s="56">
        <v>105272.82610000001</v>
      </c>
      <c r="E15" s="56">
        <v>137852.09469999999</v>
      </c>
      <c r="F15" s="57">
        <v>76.366504498244694</v>
      </c>
      <c r="G15" s="56">
        <v>91071.607799999998</v>
      </c>
      <c r="H15" s="57">
        <v>15.5934639159846</v>
      </c>
      <c r="I15" s="56">
        <v>4340.6932999999999</v>
      </c>
      <c r="J15" s="57">
        <v>4.1232799201920596</v>
      </c>
      <c r="K15" s="56">
        <v>15121.925800000001</v>
      </c>
      <c r="L15" s="57">
        <v>16.604434867570198</v>
      </c>
      <c r="M15" s="57">
        <v>-0.71295367022631495</v>
      </c>
      <c r="N15" s="56">
        <v>2911402.3179000001</v>
      </c>
      <c r="O15" s="56">
        <v>26932170.440400001</v>
      </c>
      <c r="P15" s="56">
        <v>5599</v>
      </c>
      <c r="Q15" s="56">
        <v>4893</v>
      </c>
      <c r="R15" s="57">
        <v>14.428775802166401</v>
      </c>
      <c r="S15" s="56">
        <v>18.802076460082201</v>
      </c>
      <c r="T15" s="56">
        <v>18.4330806049458</v>
      </c>
      <c r="U15" s="58">
        <v>1.9625271491673499</v>
      </c>
    </row>
    <row r="16" spans="1:23" ht="12" thickBot="1">
      <c r="A16" s="82"/>
      <c r="B16" s="69" t="s">
        <v>14</v>
      </c>
      <c r="C16" s="70"/>
      <c r="D16" s="56">
        <v>1058560.9741</v>
      </c>
      <c r="E16" s="56">
        <v>1026835.2674</v>
      </c>
      <c r="F16" s="57">
        <v>103.08965884862199</v>
      </c>
      <c r="G16" s="56">
        <v>877707.77</v>
      </c>
      <c r="H16" s="57">
        <v>20.605172960927501</v>
      </c>
      <c r="I16" s="56">
        <v>40628.369700000003</v>
      </c>
      <c r="J16" s="57">
        <v>3.83807552838821</v>
      </c>
      <c r="K16" s="56">
        <v>33056.4274</v>
      </c>
      <c r="L16" s="57">
        <v>3.76622248655723</v>
      </c>
      <c r="M16" s="57">
        <v>0.22906112050088001</v>
      </c>
      <c r="N16" s="56">
        <v>29792049.1395</v>
      </c>
      <c r="O16" s="56">
        <v>236179324.48410001</v>
      </c>
      <c r="P16" s="56">
        <v>69399</v>
      </c>
      <c r="Q16" s="56">
        <v>69310</v>
      </c>
      <c r="R16" s="57">
        <v>0.12840859904774701</v>
      </c>
      <c r="S16" s="56">
        <v>15.253259760227101</v>
      </c>
      <c r="T16" s="56">
        <v>14.7470560857019</v>
      </c>
      <c r="U16" s="58">
        <v>3.3186589783588301</v>
      </c>
    </row>
    <row r="17" spans="1:21" ht="12" thickBot="1">
      <c r="A17" s="82"/>
      <c r="B17" s="69" t="s">
        <v>15</v>
      </c>
      <c r="C17" s="70"/>
      <c r="D17" s="56">
        <v>835795.10349999997</v>
      </c>
      <c r="E17" s="56">
        <v>519478.14140000002</v>
      </c>
      <c r="F17" s="57">
        <v>160.89129395271999</v>
      </c>
      <c r="G17" s="56">
        <v>814685.66610000003</v>
      </c>
      <c r="H17" s="57">
        <v>2.5911143743394098</v>
      </c>
      <c r="I17" s="56">
        <v>51379.5245</v>
      </c>
      <c r="J17" s="57">
        <v>6.1473828076811703</v>
      </c>
      <c r="K17" s="56">
        <v>55690.859299999996</v>
      </c>
      <c r="L17" s="57">
        <v>6.8358707679980402</v>
      </c>
      <c r="M17" s="57">
        <v>-7.7415483513646993E-2</v>
      </c>
      <c r="N17" s="56">
        <v>19883014.0308</v>
      </c>
      <c r="O17" s="56">
        <v>243060422.0557</v>
      </c>
      <c r="P17" s="56">
        <v>14604</v>
      </c>
      <c r="Q17" s="56">
        <v>14791</v>
      </c>
      <c r="R17" s="57">
        <v>-1.26428233385166</v>
      </c>
      <c r="S17" s="56">
        <v>57.230560360175303</v>
      </c>
      <c r="T17" s="56">
        <v>53.063725704820499</v>
      </c>
      <c r="U17" s="58">
        <v>7.2807860505492101</v>
      </c>
    </row>
    <row r="18" spans="1:21" ht="12" customHeight="1" thickBot="1">
      <c r="A18" s="82"/>
      <c r="B18" s="69" t="s">
        <v>16</v>
      </c>
      <c r="C18" s="70"/>
      <c r="D18" s="56">
        <v>2230780.8588999999</v>
      </c>
      <c r="E18" s="56">
        <v>2214572.8733999999</v>
      </c>
      <c r="F18" s="57">
        <v>100.731878625205</v>
      </c>
      <c r="G18" s="56">
        <v>1685345.3182000001</v>
      </c>
      <c r="H18" s="57">
        <v>32.363429310887</v>
      </c>
      <c r="I18" s="56">
        <v>174996.77840000001</v>
      </c>
      <c r="J18" s="57">
        <v>7.8446422785916798</v>
      </c>
      <c r="K18" s="56">
        <v>253822.53750000001</v>
      </c>
      <c r="L18" s="57">
        <v>15.060565615780799</v>
      </c>
      <c r="M18" s="57">
        <v>-0.31055460983247002</v>
      </c>
      <c r="N18" s="56">
        <v>52558420.657799996</v>
      </c>
      <c r="O18" s="56">
        <v>479781533.01560003</v>
      </c>
      <c r="P18" s="56">
        <v>83351</v>
      </c>
      <c r="Q18" s="56">
        <v>80832</v>
      </c>
      <c r="R18" s="57">
        <v>3.1163400633412501</v>
      </c>
      <c r="S18" s="56">
        <v>26.763696403162498</v>
      </c>
      <c r="T18" s="56">
        <v>20.616223689875302</v>
      </c>
      <c r="U18" s="58">
        <v>22.969445702428501</v>
      </c>
    </row>
    <row r="19" spans="1:21" ht="12" customHeight="1" thickBot="1">
      <c r="A19" s="82"/>
      <c r="B19" s="69" t="s">
        <v>17</v>
      </c>
      <c r="C19" s="70"/>
      <c r="D19" s="56">
        <v>477267.66249999998</v>
      </c>
      <c r="E19" s="56">
        <v>597409.00280000002</v>
      </c>
      <c r="F19" s="57">
        <v>79.88959996637</v>
      </c>
      <c r="G19" s="56">
        <v>658309.33589999995</v>
      </c>
      <c r="H19" s="57">
        <v>-27.501003483794001</v>
      </c>
      <c r="I19" s="56">
        <v>35688.823499999999</v>
      </c>
      <c r="J19" s="57">
        <v>7.4777376101822099</v>
      </c>
      <c r="K19" s="56">
        <v>-59538.112200000003</v>
      </c>
      <c r="L19" s="57">
        <v>-9.0440935519474497</v>
      </c>
      <c r="M19" s="57">
        <v>-1.59942820121865</v>
      </c>
      <c r="N19" s="56">
        <v>12749371.4231</v>
      </c>
      <c r="O19" s="56">
        <v>139759513.2423</v>
      </c>
      <c r="P19" s="56">
        <v>9007</v>
      </c>
      <c r="Q19" s="56">
        <v>8754</v>
      </c>
      <c r="R19" s="57">
        <v>2.89010737948368</v>
      </c>
      <c r="S19" s="56">
        <v>52.988526979016299</v>
      </c>
      <c r="T19" s="56">
        <v>49.8260790952707</v>
      </c>
      <c r="U19" s="58">
        <v>5.9681747428040799</v>
      </c>
    </row>
    <row r="20" spans="1:21" ht="12" thickBot="1">
      <c r="A20" s="82"/>
      <c r="B20" s="69" t="s">
        <v>18</v>
      </c>
      <c r="C20" s="70"/>
      <c r="D20" s="56">
        <v>1257044.9040000001</v>
      </c>
      <c r="E20" s="56">
        <v>1179137.341</v>
      </c>
      <c r="F20" s="57">
        <v>106.607166128242</v>
      </c>
      <c r="G20" s="56">
        <v>872460.99860000005</v>
      </c>
      <c r="H20" s="57">
        <v>44.080354997773497</v>
      </c>
      <c r="I20" s="56">
        <v>48925.266300000003</v>
      </c>
      <c r="J20" s="57">
        <v>3.89208580730224</v>
      </c>
      <c r="K20" s="56">
        <v>88514.998699999996</v>
      </c>
      <c r="L20" s="57">
        <v>10.145439033038301</v>
      </c>
      <c r="M20" s="57">
        <v>-0.44726580784551301</v>
      </c>
      <c r="N20" s="56">
        <v>30194884.656399999</v>
      </c>
      <c r="O20" s="56">
        <v>260817087.4892</v>
      </c>
      <c r="P20" s="56">
        <v>44646</v>
      </c>
      <c r="Q20" s="56">
        <v>42519</v>
      </c>
      <c r="R20" s="57">
        <v>5.0024694842305797</v>
      </c>
      <c r="S20" s="56">
        <v>28.155823679613</v>
      </c>
      <c r="T20" s="56">
        <v>24.0027685034926</v>
      </c>
      <c r="U20" s="58">
        <v>14.750252819375101</v>
      </c>
    </row>
    <row r="21" spans="1:21" ht="12" customHeight="1" thickBot="1">
      <c r="A21" s="82"/>
      <c r="B21" s="69" t="s">
        <v>19</v>
      </c>
      <c r="C21" s="70"/>
      <c r="D21" s="56">
        <v>401861.5454</v>
      </c>
      <c r="E21" s="56">
        <v>409834.38630000001</v>
      </c>
      <c r="F21" s="57">
        <v>98.054618849340798</v>
      </c>
      <c r="G21" s="56">
        <v>326598.57419999997</v>
      </c>
      <c r="H21" s="57">
        <v>23.044488600219999</v>
      </c>
      <c r="I21" s="56">
        <v>85590.222800000003</v>
      </c>
      <c r="J21" s="57">
        <v>21.298435687546601</v>
      </c>
      <c r="K21" s="56">
        <v>41033.9424</v>
      </c>
      <c r="L21" s="57">
        <v>12.5640298646472</v>
      </c>
      <c r="M21" s="57">
        <v>1.08583961944636</v>
      </c>
      <c r="N21" s="56">
        <v>10340737.6723</v>
      </c>
      <c r="O21" s="56">
        <v>87164542.851199999</v>
      </c>
      <c r="P21" s="56">
        <v>30408</v>
      </c>
      <c r="Q21" s="56">
        <v>29096</v>
      </c>
      <c r="R21" s="57">
        <v>4.5092108880945698</v>
      </c>
      <c r="S21" s="56">
        <v>13.2156519797422</v>
      </c>
      <c r="T21" s="56">
        <v>11.162550797360501</v>
      </c>
      <c r="U21" s="58">
        <v>15.535375670673201</v>
      </c>
    </row>
    <row r="22" spans="1:21" ht="12" customHeight="1" thickBot="1">
      <c r="A22" s="82"/>
      <c r="B22" s="69" t="s">
        <v>20</v>
      </c>
      <c r="C22" s="70"/>
      <c r="D22" s="56">
        <v>1446958.6392000001</v>
      </c>
      <c r="E22" s="56">
        <v>1597355.2289</v>
      </c>
      <c r="F22" s="57">
        <v>90.584649739834703</v>
      </c>
      <c r="G22" s="56">
        <v>1381556.6827</v>
      </c>
      <c r="H22" s="57">
        <v>4.7339321881592298</v>
      </c>
      <c r="I22" s="56">
        <v>67079.916400000002</v>
      </c>
      <c r="J22" s="57">
        <v>4.6359249381922503</v>
      </c>
      <c r="K22" s="56">
        <v>165187.74189999999</v>
      </c>
      <c r="L22" s="57">
        <v>11.956638766146799</v>
      </c>
      <c r="M22" s="57">
        <v>-0.59391710529823505</v>
      </c>
      <c r="N22" s="56">
        <v>41569695.415299997</v>
      </c>
      <c r="O22" s="56">
        <v>306825786.15509999</v>
      </c>
      <c r="P22" s="56">
        <v>86800</v>
      </c>
      <c r="Q22" s="56">
        <v>86748</v>
      </c>
      <c r="R22" s="57">
        <v>5.9943745100742997E-2</v>
      </c>
      <c r="S22" s="56">
        <v>16.670030405529999</v>
      </c>
      <c r="T22" s="56">
        <v>16.687922605708501</v>
      </c>
      <c r="U22" s="58">
        <v>-0.10733153895509</v>
      </c>
    </row>
    <row r="23" spans="1:21" ht="12" thickBot="1">
      <c r="A23" s="82"/>
      <c r="B23" s="69" t="s">
        <v>21</v>
      </c>
      <c r="C23" s="70"/>
      <c r="D23" s="56">
        <v>2872485.4116000002</v>
      </c>
      <c r="E23" s="56">
        <v>3067044.2327999999</v>
      </c>
      <c r="F23" s="57">
        <v>93.656471624395806</v>
      </c>
      <c r="G23" s="56">
        <v>2268535.1795000001</v>
      </c>
      <c r="H23" s="57">
        <v>26.622916741944199</v>
      </c>
      <c r="I23" s="56">
        <v>204672.58470000001</v>
      </c>
      <c r="J23" s="57">
        <v>7.1252784739469099</v>
      </c>
      <c r="K23" s="56">
        <v>304193.70209999999</v>
      </c>
      <c r="L23" s="57">
        <v>13.409256547965301</v>
      </c>
      <c r="M23" s="57">
        <v>-0.32716363525265801</v>
      </c>
      <c r="N23" s="56">
        <v>73428821.063299999</v>
      </c>
      <c r="O23" s="56">
        <v>669084262.73399997</v>
      </c>
      <c r="P23" s="56">
        <v>85497</v>
      </c>
      <c r="Q23" s="56">
        <v>79318</v>
      </c>
      <c r="R23" s="57">
        <v>7.7901611235785104</v>
      </c>
      <c r="S23" s="56">
        <v>33.597499463139101</v>
      </c>
      <c r="T23" s="56">
        <v>30.126019436949999</v>
      </c>
      <c r="U23" s="58">
        <v>10.3325547485989</v>
      </c>
    </row>
    <row r="24" spans="1:21" ht="12" thickBot="1">
      <c r="A24" s="82"/>
      <c r="B24" s="69" t="s">
        <v>22</v>
      </c>
      <c r="C24" s="70"/>
      <c r="D24" s="56">
        <v>308947.9448</v>
      </c>
      <c r="E24" s="56">
        <v>300332.66090000002</v>
      </c>
      <c r="F24" s="57">
        <v>102.868580418188</v>
      </c>
      <c r="G24" s="56">
        <v>242113.04180000001</v>
      </c>
      <c r="H24" s="57">
        <v>27.604833883839099</v>
      </c>
      <c r="I24" s="56">
        <v>43178.990700000002</v>
      </c>
      <c r="J24" s="57">
        <v>13.9761378661872</v>
      </c>
      <c r="K24" s="56">
        <v>39895.906600000002</v>
      </c>
      <c r="L24" s="57">
        <v>16.478214599012201</v>
      </c>
      <c r="M24" s="57">
        <v>8.2291251905025994E-2</v>
      </c>
      <c r="N24" s="56">
        <v>8558594.5778000001</v>
      </c>
      <c r="O24" s="56">
        <v>63799720.592799999</v>
      </c>
      <c r="P24" s="56">
        <v>30113</v>
      </c>
      <c r="Q24" s="56">
        <v>27894</v>
      </c>
      <c r="R24" s="57">
        <v>7.9551157955115803</v>
      </c>
      <c r="S24" s="56">
        <v>10.2596202570318</v>
      </c>
      <c r="T24" s="56">
        <v>10.162818509356899</v>
      </c>
      <c r="U24" s="58">
        <v>0.94352174105711095</v>
      </c>
    </row>
    <row r="25" spans="1:21" ht="12" thickBot="1">
      <c r="A25" s="82"/>
      <c r="B25" s="69" t="s">
        <v>23</v>
      </c>
      <c r="C25" s="70"/>
      <c r="D25" s="56">
        <v>282169.64140000002</v>
      </c>
      <c r="E25" s="56">
        <v>328347.95529999997</v>
      </c>
      <c r="F25" s="57">
        <v>85.936165231238206</v>
      </c>
      <c r="G25" s="56">
        <v>230131.00529999999</v>
      </c>
      <c r="H25" s="57">
        <v>22.6126140769959</v>
      </c>
      <c r="I25" s="56">
        <v>23347.838500000002</v>
      </c>
      <c r="J25" s="57">
        <v>8.2743977644648208</v>
      </c>
      <c r="K25" s="56">
        <v>21327.932499999999</v>
      </c>
      <c r="L25" s="57">
        <v>9.2677353371818807</v>
      </c>
      <c r="M25" s="57">
        <v>9.4707070176633004E-2</v>
      </c>
      <c r="N25" s="56">
        <v>8478684.5143999998</v>
      </c>
      <c r="O25" s="56">
        <v>76773035.906299993</v>
      </c>
      <c r="P25" s="56">
        <v>20473</v>
      </c>
      <c r="Q25" s="56">
        <v>20077</v>
      </c>
      <c r="R25" s="57">
        <v>1.97240623599144</v>
      </c>
      <c r="S25" s="56">
        <v>13.782525345577101</v>
      </c>
      <c r="T25" s="56">
        <v>14.860189764407</v>
      </c>
      <c r="U25" s="58">
        <v>-7.81906357368507</v>
      </c>
    </row>
    <row r="26" spans="1:21" ht="12" thickBot="1">
      <c r="A26" s="82"/>
      <c r="B26" s="69" t="s">
        <v>24</v>
      </c>
      <c r="C26" s="70"/>
      <c r="D26" s="56">
        <v>826878.92810000002</v>
      </c>
      <c r="E26" s="56">
        <v>765528.06469999999</v>
      </c>
      <c r="F26" s="57">
        <v>108.014188666492</v>
      </c>
      <c r="G26" s="56">
        <v>594807.30669999996</v>
      </c>
      <c r="H26" s="57">
        <v>39.016269434808599</v>
      </c>
      <c r="I26" s="56">
        <v>157032.24849999999</v>
      </c>
      <c r="J26" s="57">
        <v>18.990960243820499</v>
      </c>
      <c r="K26" s="56">
        <v>118171.20020000001</v>
      </c>
      <c r="L26" s="57">
        <v>19.867139974392</v>
      </c>
      <c r="M26" s="57">
        <v>0.32885380053878799</v>
      </c>
      <c r="N26" s="56">
        <v>19938669.524599999</v>
      </c>
      <c r="O26" s="56">
        <v>150951907.51199999</v>
      </c>
      <c r="P26" s="56">
        <v>55803</v>
      </c>
      <c r="Q26" s="56">
        <v>53018</v>
      </c>
      <c r="R26" s="57">
        <v>5.2529329661624304</v>
      </c>
      <c r="S26" s="56">
        <v>14.817822126050601</v>
      </c>
      <c r="T26" s="56">
        <v>14.407049700101901</v>
      </c>
      <c r="U26" s="58">
        <v>2.7721511464667801</v>
      </c>
    </row>
    <row r="27" spans="1:21" ht="12" thickBot="1">
      <c r="A27" s="82"/>
      <c r="B27" s="69" t="s">
        <v>25</v>
      </c>
      <c r="C27" s="70"/>
      <c r="D27" s="56">
        <v>215240.4443</v>
      </c>
      <c r="E27" s="56">
        <v>307414.47019999998</v>
      </c>
      <c r="F27" s="57">
        <v>70.016367206126404</v>
      </c>
      <c r="G27" s="56">
        <v>222073.27009999999</v>
      </c>
      <c r="H27" s="57">
        <v>-3.0768339642691802</v>
      </c>
      <c r="I27" s="56">
        <v>55254.814400000003</v>
      </c>
      <c r="J27" s="57">
        <v>25.671204396412801</v>
      </c>
      <c r="K27" s="56">
        <v>64927.512499999997</v>
      </c>
      <c r="L27" s="57">
        <v>29.236977719454</v>
      </c>
      <c r="M27" s="57">
        <v>-0.148976877868223</v>
      </c>
      <c r="N27" s="56">
        <v>6703738.9488000004</v>
      </c>
      <c r="O27" s="56">
        <v>50842234.826300003</v>
      </c>
      <c r="P27" s="56">
        <v>28008</v>
      </c>
      <c r="Q27" s="56">
        <v>28731</v>
      </c>
      <c r="R27" s="57">
        <v>-2.5164456510389499</v>
      </c>
      <c r="S27" s="56">
        <v>7.6849630212796303</v>
      </c>
      <c r="T27" s="56">
        <v>7.36614572413073</v>
      </c>
      <c r="U27" s="58">
        <v>4.1485859628224597</v>
      </c>
    </row>
    <row r="28" spans="1:21" ht="12" thickBot="1">
      <c r="A28" s="82"/>
      <c r="B28" s="69" t="s">
        <v>26</v>
      </c>
      <c r="C28" s="70"/>
      <c r="D28" s="56">
        <v>1026196.8115</v>
      </c>
      <c r="E28" s="56">
        <v>978097.08129999996</v>
      </c>
      <c r="F28" s="57">
        <v>104.917684667464</v>
      </c>
      <c r="G28" s="56">
        <v>879943.99269999994</v>
      </c>
      <c r="H28" s="57">
        <v>16.620696318551001</v>
      </c>
      <c r="I28" s="56">
        <v>50679.799800000001</v>
      </c>
      <c r="J28" s="57">
        <v>4.9386042942309398</v>
      </c>
      <c r="K28" s="56">
        <v>36074.617200000001</v>
      </c>
      <c r="L28" s="57">
        <v>4.0996492389600201</v>
      </c>
      <c r="M28" s="57">
        <v>0.40486036259312003</v>
      </c>
      <c r="N28" s="56">
        <v>27278784.402800001</v>
      </c>
      <c r="O28" s="56">
        <v>216061447.0386</v>
      </c>
      <c r="P28" s="56">
        <v>45057</v>
      </c>
      <c r="Q28" s="56">
        <v>45061</v>
      </c>
      <c r="R28" s="57">
        <v>-8.8768558176739992E-3</v>
      </c>
      <c r="S28" s="56">
        <v>22.775524591073498</v>
      </c>
      <c r="T28" s="56">
        <v>22.523728607887101</v>
      </c>
      <c r="U28" s="58">
        <v>1.1055551417907901</v>
      </c>
    </row>
    <row r="29" spans="1:21" ht="12" thickBot="1">
      <c r="A29" s="82"/>
      <c r="B29" s="69" t="s">
        <v>27</v>
      </c>
      <c r="C29" s="70"/>
      <c r="D29" s="56">
        <v>831371.91639999999</v>
      </c>
      <c r="E29" s="56">
        <v>658904.47629999998</v>
      </c>
      <c r="F29" s="57">
        <v>126.17487758900501</v>
      </c>
      <c r="G29" s="56">
        <v>551309.19739999995</v>
      </c>
      <c r="H29" s="57">
        <v>50.799573147117599</v>
      </c>
      <c r="I29" s="56">
        <v>119133.75139999999</v>
      </c>
      <c r="J29" s="57">
        <v>14.3297781714677</v>
      </c>
      <c r="K29" s="56">
        <v>91603.896699999998</v>
      </c>
      <c r="L29" s="57">
        <v>16.615702609716699</v>
      </c>
      <c r="M29" s="57">
        <v>0.30053148055654699</v>
      </c>
      <c r="N29" s="56">
        <v>17791361.589299999</v>
      </c>
      <c r="O29" s="56">
        <v>157628248.28749999</v>
      </c>
      <c r="P29" s="56">
        <v>116199</v>
      </c>
      <c r="Q29" s="56">
        <v>114745</v>
      </c>
      <c r="R29" s="57">
        <v>1.2671576103533899</v>
      </c>
      <c r="S29" s="56">
        <v>7.1547252248298197</v>
      </c>
      <c r="T29" s="56">
        <v>6.9306096544511799</v>
      </c>
      <c r="U29" s="58">
        <v>3.1324133818706401</v>
      </c>
    </row>
    <row r="30" spans="1:21" ht="12" thickBot="1">
      <c r="A30" s="82"/>
      <c r="B30" s="69" t="s">
        <v>28</v>
      </c>
      <c r="C30" s="70"/>
      <c r="D30" s="56">
        <v>1216032.0493000001</v>
      </c>
      <c r="E30" s="56">
        <v>1298762.3599</v>
      </c>
      <c r="F30" s="57">
        <v>93.630065579790099</v>
      </c>
      <c r="G30" s="56">
        <v>1138366.5371000001</v>
      </c>
      <c r="H30" s="57">
        <v>6.8225399876786597</v>
      </c>
      <c r="I30" s="56">
        <v>117590.1468</v>
      </c>
      <c r="J30" s="57">
        <v>9.6699874701238304</v>
      </c>
      <c r="K30" s="56">
        <v>137256.51259999999</v>
      </c>
      <c r="L30" s="57">
        <v>12.057321444959401</v>
      </c>
      <c r="M30" s="57">
        <v>-0.143281840893865</v>
      </c>
      <c r="N30" s="56">
        <v>30810755.570900001</v>
      </c>
      <c r="O30" s="56">
        <v>249103287.04210001</v>
      </c>
      <c r="P30" s="56">
        <v>88474</v>
      </c>
      <c r="Q30" s="56">
        <v>76016</v>
      </c>
      <c r="R30" s="57">
        <v>16.388655019995799</v>
      </c>
      <c r="S30" s="56">
        <v>13.7445130693763</v>
      </c>
      <c r="T30" s="56">
        <v>13.4666488976005</v>
      </c>
      <c r="U30" s="58">
        <v>2.02163707345085</v>
      </c>
    </row>
    <row r="31" spans="1:21" ht="12" thickBot="1">
      <c r="A31" s="82"/>
      <c r="B31" s="69" t="s">
        <v>29</v>
      </c>
      <c r="C31" s="70"/>
      <c r="D31" s="56">
        <v>887050.14980000001</v>
      </c>
      <c r="E31" s="56">
        <v>1085895.3600000001</v>
      </c>
      <c r="F31" s="57">
        <v>81.688363582288403</v>
      </c>
      <c r="G31" s="56">
        <v>758699.16099999996</v>
      </c>
      <c r="H31" s="57">
        <v>16.917244066914201</v>
      </c>
      <c r="I31" s="56">
        <v>22846.952799999999</v>
      </c>
      <c r="J31" s="57">
        <v>2.5756100492346699</v>
      </c>
      <c r="K31" s="56">
        <v>40152.811199999996</v>
      </c>
      <c r="L31" s="57">
        <v>5.2923231320141104</v>
      </c>
      <c r="M31" s="57">
        <v>-0.43099991962704698</v>
      </c>
      <c r="N31" s="56">
        <v>26936863.1624</v>
      </c>
      <c r="O31" s="56">
        <v>262579677.13530001</v>
      </c>
      <c r="P31" s="56">
        <v>32172</v>
      </c>
      <c r="Q31" s="56">
        <v>33619</v>
      </c>
      <c r="R31" s="57">
        <v>-4.30411374520361</v>
      </c>
      <c r="S31" s="56">
        <v>27.572117052094999</v>
      </c>
      <c r="T31" s="56">
        <v>24.220894833278798</v>
      </c>
      <c r="U31" s="58">
        <v>12.1543884805231</v>
      </c>
    </row>
    <row r="32" spans="1:21" ht="12" thickBot="1">
      <c r="A32" s="82"/>
      <c r="B32" s="69" t="s">
        <v>30</v>
      </c>
      <c r="C32" s="70"/>
      <c r="D32" s="56">
        <v>111810.33289999999</v>
      </c>
      <c r="E32" s="56">
        <v>135936.9</v>
      </c>
      <c r="F32" s="57">
        <v>82.251642416444696</v>
      </c>
      <c r="G32" s="56">
        <v>110244.6165</v>
      </c>
      <c r="H32" s="57">
        <v>1.4202202789648199</v>
      </c>
      <c r="I32" s="56">
        <v>26190.092400000001</v>
      </c>
      <c r="J32" s="57">
        <v>23.423678045412601</v>
      </c>
      <c r="K32" s="56">
        <v>29157.536100000001</v>
      </c>
      <c r="L32" s="57">
        <v>26.448036217714101</v>
      </c>
      <c r="M32" s="57">
        <v>-0.10177278662445</v>
      </c>
      <c r="N32" s="56">
        <v>3311871.8605</v>
      </c>
      <c r="O32" s="56">
        <v>26080468.3279</v>
      </c>
      <c r="P32" s="56">
        <v>21274</v>
      </c>
      <c r="Q32" s="56">
        <v>21427</v>
      </c>
      <c r="R32" s="57">
        <v>-0.71405236384001203</v>
      </c>
      <c r="S32" s="56">
        <v>5.25572684497509</v>
      </c>
      <c r="T32" s="56">
        <v>5.2835950949736299</v>
      </c>
      <c r="U32" s="58">
        <v>-0.53024540316796698</v>
      </c>
    </row>
    <row r="33" spans="1:21" ht="12" thickBot="1">
      <c r="A33" s="82"/>
      <c r="B33" s="69" t="s">
        <v>70</v>
      </c>
      <c r="C33" s="70"/>
      <c r="D33" s="56">
        <v>90.265500000000003</v>
      </c>
      <c r="E33" s="59"/>
      <c r="F33" s="59"/>
      <c r="G33" s="59"/>
      <c r="H33" s="59"/>
      <c r="I33" s="56">
        <v>3.0859999999999999</v>
      </c>
      <c r="J33" s="57">
        <v>3.41880341880342</v>
      </c>
      <c r="K33" s="59"/>
      <c r="L33" s="59"/>
      <c r="M33" s="59"/>
      <c r="N33" s="56">
        <v>131.77520000000001</v>
      </c>
      <c r="O33" s="56">
        <v>457.07380000000001</v>
      </c>
      <c r="P33" s="56">
        <v>1</v>
      </c>
      <c r="Q33" s="59"/>
      <c r="R33" s="59"/>
      <c r="S33" s="56">
        <v>90.265500000000003</v>
      </c>
      <c r="T33" s="59"/>
      <c r="U33" s="60"/>
    </row>
    <row r="34" spans="1:21" ht="12" thickBot="1">
      <c r="A34" s="82"/>
      <c r="B34" s="69" t="s">
        <v>31</v>
      </c>
      <c r="C34" s="70"/>
      <c r="D34" s="56">
        <v>198059.7121</v>
      </c>
      <c r="E34" s="56">
        <v>174798.44029999999</v>
      </c>
      <c r="F34" s="57">
        <v>113.307482469568</v>
      </c>
      <c r="G34" s="56">
        <v>181277.08240000001</v>
      </c>
      <c r="H34" s="57">
        <v>9.2579985720247002</v>
      </c>
      <c r="I34" s="56">
        <v>27257.9234</v>
      </c>
      <c r="J34" s="57">
        <v>13.762477543256001</v>
      </c>
      <c r="K34" s="56">
        <v>20568.527600000001</v>
      </c>
      <c r="L34" s="57">
        <v>11.3464577693358</v>
      </c>
      <c r="M34" s="57">
        <v>0.325224825524215</v>
      </c>
      <c r="N34" s="56">
        <v>5328799.1231000004</v>
      </c>
      <c r="O34" s="56">
        <v>41744590.073700003</v>
      </c>
      <c r="P34" s="56">
        <v>13923</v>
      </c>
      <c r="Q34" s="56">
        <v>11361</v>
      </c>
      <c r="R34" s="57">
        <v>22.550831792975998</v>
      </c>
      <c r="S34" s="56">
        <v>14.2253617826618</v>
      </c>
      <c r="T34" s="56">
        <v>14.2026245664994</v>
      </c>
      <c r="U34" s="58">
        <v>0.15983576734104099</v>
      </c>
    </row>
    <row r="35" spans="1:21" ht="12" customHeight="1" thickBot="1">
      <c r="A35" s="82"/>
      <c r="B35" s="69" t="s">
        <v>78</v>
      </c>
      <c r="C35" s="70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6">
        <v>60.768700000000003</v>
      </c>
      <c r="O35" s="56">
        <v>434482.78769999999</v>
      </c>
      <c r="P35" s="59"/>
      <c r="Q35" s="59"/>
      <c r="R35" s="59"/>
      <c r="S35" s="59"/>
      <c r="T35" s="59"/>
      <c r="U35" s="60"/>
    </row>
    <row r="36" spans="1:21" ht="12" customHeight="1" thickBot="1">
      <c r="A36" s="82"/>
      <c r="B36" s="69" t="s">
        <v>64</v>
      </c>
      <c r="C36" s="70"/>
      <c r="D36" s="56">
        <v>70120.570000000007</v>
      </c>
      <c r="E36" s="59"/>
      <c r="F36" s="59"/>
      <c r="G36" s="56">
        <v>82228.25</v>
      </c>
      <c r="H36" s="57">
        <v>-14.724477293387601</v>
      </c>
      <c r="I36" s="56">
        <v>-2778.08</v>
      </c>
      <c r="J36" s="57">
        <v>-3.9618616905139201</v>
      </c>
      <c r="K36" s="56">
        <v>2174.12</v>
      </c>
      <c r="L36" s="57">
        <v>2.6440061657641998</v>
      </c>
      <c r="M36" s="57">
        <v>-2.2777951539013501</v>
      </c>
      <c r="N36" s="56">
        <v>3905599.76</v>
      </c>
      <c r="O36" s="56">
        <v>33375848.010000002</v>
      </c>
      <c r="P36" s="56">
        <v>59</v>
      </c>
      <c r="Q36" s="56">
        <v>64</v>
      </c>
      <c r="R36" s="57">
        <v>-7.8125</v>
      </c>
      <c r="S36" s="56">
        <v>1188.4842372881401</v>
      </c>
      <c r="T36" s="56">
        <v>1562.940625</v>
      </c>
      <c r="U36" s="58">
        <v>-31.507055454626201</v>
      </c>
    </row>
    <row r="37" spans="1:21" ht="12" thickBot="1">
      <c r="A37" s="82"/>
      <c r="B37" s="69" t="s">
        <v>35</v>
      </c>
      <c r="C37" s="70"/>
      <c r="D37" s="56">
        <v>114723.15</v>
      </c>
      <c r="E37" s="59"/>
      <c r="F37" s="59"/>
      <c r="G37" s="56">
        <v>160419.69</v>
      </c>
      <c r="H37" s="57">
        <v>-28.485617943782302</v>
      </c>
      <c r="I37" s="56">
        <v>-5425.02</v>
      </c>
      <c r="J37" s="57">
        <v>-4.7287927501990703</v>
      </c>
      <c r="K37" s="56">
        <v>-16959.11</v>
      </c>
      <c r="L37" s="57">
        <v>-10.5717134847973</v>
      </c>
      <c r="M37" s="57">
        <v>-0.68011175114731903</v>
      </c>
      <c r="N37" s="56">
        <v>6753584.8799999999</v>
      </c>
      <c r="O37" s="56">
        <v>86693801.299999997</v>
      </c>
      <c r="P37" s="56">
        <v>68</v>
      </c>
      <c r="Q37" s="56">
        <v>82</v>
      </c>
      <c r="R37" s="57">
        <v>-17.0731707317073</v>
      </c>
      <c r="S37" s="56">
        <v>1687.10514705882</v>
      </c>
      <c r="T37" s="56">
        <v>1689.8175609756099</v>
      </c>
      <c r="U37" s="58">
        <v>-0.16077325835412001</v>
      </c>
    </row>
    <row r="38" spans="1:21" ht="12" thickBot="1">
      <c r="A38" s="82"/>
      <c r="B38" s="69" t="s">
        <v>36</v>
      </c>
      <c r="C38" s="70"/>
      <c r="D38" s="56">
        <v>619432.54</v>
      </c>
      <c r="E38" s="59"/>
      <c r="F38" s="59"/>
      <c r="G38" s="56">
        <v>146688.91</v>
      </c>
      <c r="H38" s="57">
        <v>322.27632613808402</v>
      </c>
      <c r="I38" s="56">
        <v>-14261.29</v>
      </c>
      <c r="J38" s="57">
        <v>-2.3023152771405901</v>
      </c>
      <c r="K38" s="56">
        <v>-3900.81</v>
      </c>
      <c r="L38" s="57">
        <v>-2.6592398839148799</v>
      </c>
      <c r="M38" s="57">
        <v>2.65598170636355</v>
      </c>
      <c r="N38" s="56">
        <v>16573207.199999999</v>
      </c>
      <c r="O38" s="56">
        <v>81072725.319999993</v>
      </c>
      <c r="P38" s="56">
        <v>268</v>
      </c>
      <c r="Q38" s="56">
        <v>342</v>
      </c>
      <c r="R38" s="57">
        <v>-21.637426900584799</v>
      </c>
      <c r="S38" s="56">
        <v>2311.3154477611902</v>
      </c>
      <c r="T38" s="56">
        <v>2650.4152339181301</v>
      </c>
      <c r="U38" s="58">
        <v>-14.671289740454799</v>
      </c>
    </row>
    <row r="39" spans="1:21" ht="12" thickBot="1">
      <c r="A39" s="82"/>
      <c r="B39" s="69" t="s">
        <v>37</v>
      </c>
      <c r="C39" s="70"/>
      <c r="D39" s="56">
        <v>127945.43</v>
      </c>
      <c r="E39" s="59"/>
      <c r="F39" s="59"/>
      <c r="G39" s="56">
        <v>139876.28</v>
      </c>
      <c r="H39" s="57">
        <v>-8.5295734201681697</v>
      </c>
      <c r="I39" s="56">
        <v>-21035.200000000001</v>
      </c>
      <c r="J39" s="57">
        <v>-16.440759158025401</v>
      </c>
      <c r="K39" s="56">
        <v>-19610.39</v>
      </c>
      <c r="L39" s="57">
        <v>-14.0198109357784</v>
      </c>
      <c r="M39" s="57">
        <v>7.2655872728691007E-2</v>
      </c>
      <c r="N39" s="56">
        <v>7388834.6299999999</v>
      </c>
      <c r="O39" s="56">
        <v>59573781.609999999</v>
      </c>
      <c r="P39" s="56">
        <v>104</v>
      </c>
      <c r="Q39" s="56">
        <v>115</v>
      </c>
      <c r="R39" s="57">
        <v>-9.5652173913043494</v>
      </c>
      <c r="S39" s="56">
        <v>1230.24451923077</v>
      </c>
      <c r="T39" s="56">
        <v>1450.8453043478301</v>
      </c>
      <c r="U39" s="58">
        <v>-17.931458475831398</v>
      </c>
    </row>
    <row r="40" spans="1:21" ht="12" thickBot="1">
      <c r="A40" s="82"/>
      <c r="B40" s="69" t="s">
        <v>66</v>
      </c>
      <c r="C40" s="70"/>
      <c r="D40" s="56">
        <v>0.09</v>
      </c>
      <c r="E40" s="59"/>
      <c r="F40" s="59"/>
      <c r="G40" s="56">
        <v>0.01</v>
      </c>
      <c r="H40" s="57">
        <v>800</v>
      </c>
      <c r="I40" s="56">
        <v>-55.47</v>
      </c>
      <c r="J40" s="57">
        <v>-61633.333333333299</v>
      </c>
      <c r="K40" s="56">
        <v>0.01</v>
      </c>
      <c r="L40" s="57">
        <v>100</v>
      </c>
      <c r="M40" s="57">
        <v>-5548</v>
      </c>
      <c r="N40" s="56">
        <v>78.02</v>
      </c>
      <c r="O40" s="56">
        <v>1380.85</v>
      </c>
      <c r="P40" s="56">
        <v>1</v>
      </c>
      <c r="Q40" s="59"/>
      <c r="R40" s="59"/>
      <c r="S40" s="56">
        <v>0.09</v>
      </c>
      <c r="T40" s="59"/>
      <c r="U40" s="60"/>
    </row>
    <row r="41" spans="1:21" ht="12" customHeight="1" thickBot="1">
      <c r="A41" s="82"/>
      <c r="B41" s="69" t="s">
        <v>32</v>
      </c>
      <c r="C41" s="70"/>
      <c r="D41" s="56">
        <v>30165.812399999999</v>
      </c>
      <c r="E41" s="59"/>
      <c r="F41" s="59"/>
      <c r="G41" s="56">
        <v>182559.40119999999</v>
      </c>
      <c r="H41" s="57">
        <v>-83.476166003112397</v>
      </c>
      <c r="I41" s="56">
        <v>2120.6880999999998</v>
      </c>
      <c r="J41" s="57">
        <v>7.03010438399465</v>
      </c>
      <c r="K41" s="56">
        <v>11059.419900000001</v>
      </c>
      <c r="L41" s="57">
        <v>6.0579843203385799</v>
      </c>
      <c r="M41" s="57">
        <v>-0.80824599127482299</v>
      </c>
      <c r="N41" s="56">
        <v>1428844.8714000001</v>
      </c>
      <c r="O41" s="56">
        <v>16102108.1085</v>
      </c>
      <c r="P41" s="56">
        <v>72</v>
      </c>
      <c r="Q41" s="56">
        <v>82</v>
      </c>
      <c r="R41" s="57">
        <v>-12.1951219512195</v>
      </c>
      <c r="S41" s="56">
        <v>418.96961666666698</v>
      </c>
      <c r="T41" s="56">
        <v>562.82051097560998</v>
      </c>
      <c r="U41" s="58">
        <v>-34.334445407622802</v>
      </c>
    </row>
    <row r="42" spans="1:21" ht="12" thickBot="1">
      <c r="A42" s="82"/>
      <c r="B42" s="69" t="s">
        <v>33</v>
      </c>
      <c r="C42" s="70"/>
      <c r="D42" s="56">
        <v>314647.14870000002</v>
      </c>
      <c r="E42" s="56">
        <v>881319.30440000002</v>
      </c>
      <c r="F42" s="57">
        <v>35.701833277578203</v>
      </c>
      <c r="G42" s="56">
        <v>344445.92499999999</v>
      </c>
      <c r="H42" s="57">
        <v>-8.6512204491895197</v>
      </c>
      <c r="I42" s="56">
        <v>15380.398999999999</v>
      </c>
      <c r="J42" s="57">
        <v>4.8881418641630301</v>
      </c>
      <c r="K42" s="56">
        <v>21762.9113</v>
      </c>
      <c r="L42" s="57">
        <v>6.3182374127375702</v>
      </c>
      <c r="M42" s="57">
        <v>-0.29327474674769299</v>
      </c>
      <c r="N42" s="56">
        <v>11339629.990900001</v>
      </c>
      <c r="O42" s="56">
        <v>102466574.8118</v>
      </c>
      <c r="P42" s="56">
        <v>1617</v>
      </c>
      <c r="Q42" s="56">
        <v>1736</v>
      </c>
      <c r="R42" s="57">
        <v>-6.8548387096774199</v>
      </c>
      <c r="S42" s="56">
        <v>194.58698126159601</v>
      </c>
      <c r="T42" s="56">
        <v>204.11632770737299</v>
      </c>
      <c r="U42" s="58">
        <v>-4.8972168559246096</v>
      </c>
    </row>
    <row r="43" spans="1:21" ht="12" thickBot="1">
      <c r="A43" s="82"/>
      <c r="B43" s="69" t="s">
        <v>38</v>
      </c>
      <c r="C43" s="70"/>
      <c r="D43" s="56">
        <v>53415.43</v>
      </c>
      <c r="E43" s="59"/>
      <c r="F43" s="59"/>
      <c r="G43" s="56">
        <v>57251.29</v>
      </c>
      <c r="H43" s="57">
        <v>-6.7000411693780197</v>
      </c>
      <c r="I43" s="56">
        <v>-5052.41</v>
      </c>
      <c r="J43" s="57">
        <v>-9.4587088412468106</v>
      </c>
      <c r="K43" s="56">
        <v>-10360.81</v>
      </c>
      <c r="L43" s="57">
        <v>-18.097076939227001</v>
      </c>
      <c r="M43" s="57">
        <v>-0.51235376384664899</v>
      </c>
      <c r="N43" s="56">
        <v>2974231.13</v>
      </c>
      <c r="O43" s="56">
        <v>40753158.869999997</v>
      </c>
      <c r="P43" s="56">
        <v>42</v>
      </c>
      <c r="Q43" s="56">
        <v>30</v>
      </c>
      <c r="R43" s="57">
        <v>40</v>
      </c>
      <c r="S43" s="56">
        <v>1271.79595238095</v>
      </c>
      <c r="T43" s="56">
        <v>1200.91333333333</v>
      </c>
      <c r="U43" s="58">
        <v>5.5734270041446798</v>
      </c>
    </row>
    <row r="44" spans="1:21" ht="12" thickBot="1">
      <c r="A44" s="82"/>
      <c r="B44" s="69" t="s">
        <v>39</v>
      </c>
      <c r="C44" s="70"/>
      <c r="D44" s="56">
        <v>78151.31</v>
      </c>
      <c r="E44" s="59"/>
      <c r="F44" s="59"/>
      <c r="G44" s="56">
        <v>16435.919999999998</v>
      </c>
      <c r="H44" s="57">
        <v>375.49093692351897</v>
      </c>
      <c r="I44" s="56">
        <v>10156.25</v>
      </c>
      <c r="J44" s="57">
        <v>12.995623489868599</v>
      </c>
      <c r="K44" s="56">
        <v>2304.21</v>
      </c>
      <c r="L44" s="57">
        <v>14.019355168436</v>
      </c>
      <c r="M44" s="57">
        <v>3.4076928752153699</v>
      </c>
      <c r="N44" s="56">
        <v>1777280.43</v>
      </c>
      <c r="O44" s="56">
        <v>17404589.920000002</v>
      </c>
      <c r="P44" s="56">
        <v>32</v>
      </c>
      <c r="Q44" s="56">
        <v>47</v>
      </c>
      <c r="R44" s="57">
        <v>-31.914893617021299</v>
      </c>
      <c r="S44" s="56">
        <v>2442.2284374999999</v>
      </c>
      <c r="T44" s="56">
        <v>1308.52914893617</v>
      </c>
      <c r="U44" s="58">
        <v>46.420689856692803</v>
      </c>
    </row>
    <row r="45" spans="1:21" ht="12" thickBot="1">
      <c r="A45" s="82"/>
      <c r="B45" s="69" t="s">
        <v>72</v>
      </c>
      <c r="C45" s="70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6">
        <v>-2222.2222000000002</v>
      </c>
      <c r="O45" s="56">
        <v>-2123.3330999999998</v>
      </c>
      <c r="P45" s="59"/>
      <c r="Q45" s="59"/>
      <c r="R45" s="59"/>
      <c r="S45" s="59"/>
      <c r="T45" s="59"/>
      <c r="U45" s="60"/>
    </row>
    <row r="46" spans="1:21" ht="12" thickBot="1">
      <c r="A46" s="83"/>
      <c r="B46" s="69" t="s">
        <v>34</v>
      </c>
      <c r="C46" s="70"/>
      <c r="D46" s="61">
        <v>11102.038500000001</v>
      </c>
      <c r="E46" s="62"/>
      <c r="F46" s="62"/>
      <c r="G46" s="61">
        <v>42221.170899999997</v>
      </c>
      <c r="H46" s="63">
        <v>-73.705043551977795</v>
      </c>
      <c r="I46" s="61">
        <v>1508.6302000000001</v>
      </c>
      <c r="J46" s="63">
        <v>13.588767504274101</v>
      </c>
      <c r="K46" s="61">
        <v>2939.6244999999999</v>
      </c>
      <c r="L46" s="63">
        <v>6.9624419156030601</v>
      </c>
      <c r="M46" s="63">
        <v>-0.48679492908022798</v>
      </c>
      <c r="N46" s="61">
        <v>348235.38260000001</v>
      </c>
      <c r="O46" s="61">
        <v>5686384.6003</v>
      </c>
      <c r="P46" s="61">
        <v>14</v>
      </c>
      <c r="Q46" s="61">
        <v>15</v>
      </c>
      <c r="R46" s="63">
        <v>-6.6666666666666696</v>
      </c>
      <c r="S46" s="61">
        <v>793.00274999999999</v>
      </c>
      <c r="T46" s="61">
        <v>353.91402666666698</v>
      </c>
      <c r="U46" s="64">
        <v>55.370391002216998</v>
      </c>
    </row>
  </sheetData>
  <mergeCells count="44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6" workbookViewId="0">
      <selection activeCell="B34" sqref="B34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125573</v>
      </c>
      <c r="D2" s="37">
        <v>665806.20690427301</v>
      </c>
      <c r="E2" s="37">
        <v>546331.49802564096</v>
      </c>
      <c r="F2" s="37">
        <v>100438.81144273499</v>
      </c>
      <c r="G2" s="37">
        <v>546331.49802564096</v>
      </c>
      <c r="H2" s="37">
        <v>0.15529286049833099</v>
      </c>
    </row>
    <row r="3" spans="1:8">
      <c r="A3" s="37">
        <v>2</v>
      </c>
      <c r="B3" s="37">
        <v>13</v>
      </c>
      <c r="C3" s="37">
        <v>9058</v>
      </c>
      <c r="D3" s="37">
        <v>84050.908503418803</v>
      </c>
      <c r="E3" s="37">
        <v>66408.890157265007</v>
      </c>
      <c r="F3" s="37">
        <v>17304.642277777799</v>
      </c>
      <c r="G3" s="37">
        <v>66408.890157265007</v>
      </c>
      <c r="H3" s="37">
        <v>0.20671260397720401</v>
      </c>
    </row>
    <row r="4" spans="1:8">
      <c r="A4" s="37">
        <v>3</v>
      </c>
      <c r="B4" s="37">
        <v>14</v>
      </c>
      <c r="C4" s="37">
        <v>127601</v>
      </c>
      <c r="D4" s="37">
        <v>139866.00224435399</v>
      </c>
      <c r="E4" s="37">
        <v>102791.314119334</v>
      </c>
      <c r="F4" s="37">
        <v>36130.218039549203</v>
      </c>
      <c r="G4" s="37">
        <v>102791.314119334</v>
      </c>
      <c r="H4" s="37">
        <v>0.26007644371664002</v>
      </c>
    </row>
    <row r="5" spans="1:8">
      <c r="A5" s="37">
        <v>4</v>
      </c>
      <c r="B5" s="37">
        <v>15</v>
      </c>
      <c r="C5" s="37">
        <v>3904</v>
      </c>
      <c r="D5" s="37">
        <v>51331.131425936001</v>
      </c>
      <c r="E5" s="37">
        <v>45773.832829808598</v>
      </c>
      <c r="F5" s="37">
        <v>4649.5635533923296</v>
      </c>
      <c r="G5" s="37">
        <v>45773.832829808598</v>
      </c>
      <c r="H5" s="37">
        <v>9.2210439734309105E-2</v>
      </c>
    </row>
    <row r="6" spans="1:8">
      <c r="A6" s="37">
        <v>5</v>
      </c>
      <c r="B6" s="37">
        <v>16</v>
      </c>
      <c r="C6" s="37">
        <v>3557</v>
      </c>
      <c r="D6" s="37">
        <v>181702.132234188</v>
      </c>
      <c r="E6" s="37">
        <v>134803.01702393201</v>
      </c>
      <c r="F6" s="37">
        <v>17889.6280307692</v>
      </c>
      <c r="G6" s="37">
        <v>134803.01702393201</v>
      </c>
      <c r="H6" s="37">
        <v>0.117161033030507</v>
      </c>
    </row>
    <row r="7" spans="1:8">
      <c r="A7" s="37">
        <v>6</v>
      </c>
      <c r="B7" s="37">
        <v>17</v>
      </c>
      <c r="C7" s="37">
        <v>22909</v>
      </c>
      <c r="D7" s="37">
        <v>252600.793447009</v>
      </c>
      <c r="E7" s="37">
        <v>195286.37312393199</v>
      </c>
      <c r="F7" s="37">
        <v>47013.369041025602</v>
      </c>
      <c r="G7" s="37">
        <v>195286.37312393199</v>
      </c>
      <c r="H7" s="37">
        <v>0.19402979392780001</v>
      </c>
    </row>
    <row r="8" spans="1:8">
      <c r="A8" s="37">
        <v>7</v>
      </c>
      <c r="B8" s="37">
        <v>18</v>
      </c>
      <c r="C8" s="37">
        <v>62148</v>
      </c>
      <c r="D8" s="37">
        <v>129241.41602307701</v>
      </c>
      <c r="E8" s="37">
        <v>103055.80073247899</v>
      </c>
      <c r="F8" s="37">
        <v>24346.803324786299</v>
      </c>
      <c r="G8" s="37">
        <v>103055.80073247899</v>
      </c>
      <c r="H8" s="37">
        <v>0.191101300518496</v>
      </c>
    </row>
    <row r="9" spans="1:8">
      <c r="A9" s="37">
        <v>8</v>
      </c>
      <c r="B9" s="37">
        <v>19</v>
      </c>
      <c r="C9" s="37">
        <v>19221</v>
      </c>
      <c r="D9" s="37">
        <v>105272.896447009</v>
      </c>
      <c r="E9" s="37">
        <v>100932.133173504</v>
      </c>
      <c r="F9" s="37">
        <v>-1511.0828803418799</v>
      </c>
      <c r="G9" s="37">
        <v>100932.133173504</v>
      </c>
      <c r="H9" s="37">
        <v>-1.51988223408037E-2</v>
      </c>
    </row>
    <row r="10" spans="1:8">
      <c r="A10" s="37">
        <v>9</v>
      </c>
      <c r="B10" s="37">
        <v>21</v>
      </c>
      <c r="C10" s="37">
        <v>288430</v>
      </c>
      <c r="D10" s="37">
        <v>1058559.8822997301</v>
      </c>
      <c r="E10" s="37">
        <v>1017932.60473333</v>
      </c>
      <c r="F10" s="37">
        <v>19773.032804273498</v>
      </c>
      <c r="G10" s="37">
        <v>1017932.60473333</v>
      </c>
      <c r="H10" s="37">
        <v>1.9054568163659E-2</v>
      </c>
    </row>
    <row r="11" spans="1:8">
      <c r="A11" s="37">
        <v>10</v>
      </c>
      <c r="B11" s="37">
        <v>22</v>
      </c>
      <c r="C11" s="37">
        <v>73428.426000000007</v>
      </c>
      <c r="D11" s="37">
        <v>835795.08568888903</v>
      </c>
      <c r="E11" s="37">
        <v>784415.57852820505</v>
      </c>
      <c r="F11" s="37">
        <v>50167.430237606801</v>
      </c>
      <c r="G11" s="37">
        <v>784415.57852820505</v>
      </c>
      <c r="H11" s="37">
        <v>6.0110773536828699E-2</v>
      </c>
    </row>
    <row r="12" spans="1:8">
      <c r="A12" s="37">
        <v>11</v>
      </c>
      <c r="B12" s="37">
        <v>23</v>
      </c>
      <c r="C12" s="37">
        <v>357738.33</v>
      </c>
      <c r="D12" s="37">
        <v>2230780.1398948701</v>
      </c>
      <c r="E12" s="37">
        <v>2055784.05542564</v>
      </c>
      <c r="F12" s="37">
        <v>112595.10327265</v>
      </c>
      <c r="G12" s="37">
        <v>2055784.05542564</v>
      </c>
      <c r="H12" s="37">
        <v>5.1925929476393802E-2</v>
      </c>
    </row>
    <row r="13" spans="1:8">
      <c r="A13" s="37">
        <v>12</v>
      </c>
      <c r="B13" s="37">
        <v>24</v>
      </c>
      <c r="C13" s="37">
        <v>14768</v>
      </c>
      <c r="D13" s="37">
        <v>477267.68534615397</v>
      </c>
      <c r="E13" s="37">
        <v>441578.83659572602</v>
      </c>
      <c r="F13" s="37">
        <v>25308.053878632501</v>
      </c>
      <c r="G13" s="37">
        <v>441578.83659572602</v>
      </c>
      <c r="H13" s="37">
        <v>5.4205963789044097E-2</v>
      </c>
    </row>
    <row r="14" spans="1:8">
      <c r="A14" s="37">
        <v>13</v>
      </c>
      <c r="B14" s="37">
        <v>25</v>
      </c>
      <c r="C14" s="37">
        <v>95405</v>
      </c>
      <c r="D14" s="37">
        <v>1257044.85854521</v>
      </c>
      <c r="E14" s="37">
        <v>1208119.6377000001</v>
      </c>
      <c r="F14" s="37">
        <v>9928.3045000000002</v>
      </c>
      <c r="G14" s="37">
        <v>1208119.6377000001</v>
      </c>
      <c r="H14" s="37">
        <v>8.1509964887488805E-3</v>
      </c>
    </row>
    <row r="15" spans="1:8">
      <c r="A15" s="37">
        <v>14</v>
      </c>
      <c r="B15" s="37">
        <v>26</v>
      </c>
      <c r="C15" s="37">
        <v>71870</v>
      </c>
      <c r="D15" s="37">
        <v>401861.28719064401</v>
      </c>
      <c r="E15" s="37">
        <v>316271.322465509</v>
      </c>
      <c r="F15" s="37">
        <v>49273.722988503097</v>
      </c>
      <c r="G15" s="37">
        <v>316271.322465509</v>
      </c>
      <c r="H15" s="37">
        <v>0.13479521498452901</v>
      </c>
    </row>
    <row r="16" spans="1:8">
      <c r="A16" s="37">
        <v>15</v>
      </c>
      <c r="B16" s="37">
        <v>27</v>
      </c>
      <c r="C16" s="37">
        <v>199322.55300000001</v>
      </c>
      <c r="D16" s="37">
        <v>1446959.9808684899</v>
      </c>
      <c r="E16" s="37">
        <v>1379878.7204348301</v>
      </c>
      <c r="F16" s="37">
        <v>61649.096225202302</v>
      </c>
      <c r="G16" s="37">
        <v>1379878.7204348301</v>
      </c>
      <c r="H16" s="37">
        <v>4.2766497817600897E-2</v>
      </c>
    </row>
    <row r="17" spans="1:8">
      <c r="A17" s="37">
        <v>16</v>
      </c>
      <c r="B17" s="37">
        <v>29</v>
      </c>
      <c r="C17" s="37">
        <v>222042</v>
      </c>
      <c r="D17" s="37">
        <v>2872486.3813341898</v>
      </c>
      <c r="E17" s="37">
        <v>2667812.8540820498</v>
      </c>
      <c r="F17" s="37">
        <v>48210.142636752098</v>
      </c>
      <c r="G17" s="37">
        <v>2667812.8540820498</v>
      </c>
      <c r="H17" s="37">
        <v>1.775027041192E-2</v>
      </c>
    </row>
    <row r="18" spans="1:8">
      <c r="A18" s="37">
        <v>17</v>
      </c>
      <c r="B18" s="37">
        <v>31</v>
      </c>
      <c r="C18" s="37">
        <v>31678.623</v>
      </c>
      <c r="D18" s="37">
        <v>308947.97083380999</v>
      </c>
      <c r="E18" s="37">
        <v>265768.95475517499</v>
      </c>
      <c r="F18" s="37">
        <v>43178.176609607901</v>
      </c>
      <c r="G18" s="37">
        <v>265768.95475517499</v>
      </c>
      <c r="H18" s="37">
        <v>0.139759111595783</v>
      </c>
    </row>
    <row r="19" spans="1:8">
      <c r="A19" s="37">
        <v>18</v>
      </c>
      <c r="B19" s="37">
        <v>32</v>
      </c>
      <c r="C19" s="37">
        <v>15952.377</v>
      </c>
      <c r="D19" s="37">
        <v>282169.62653218402</v>
      </c>
      <c r="E19" s="37">
        <v>258821.79709521201</v>
      </c>
      <c r="F19" s="37">
        <v>23344.274215732301</v>
      </c>
      <c r="G19" s="37">
        <v>258821.79709521201</v>
      </c>
      <c r="H19" s="37">
        <v>8.2732392690853002E-2</v>
      </c>
    </row>
    <row r="20" spans="1:8">
      <c r="A20" s="37">
        <v>19</v>
      </c>
      <c r="B20" s="37">
        <v>33</v>
      </c>
      <c r="C20" s="37">
        <v>79100.58</v>
      </c>
      <c r="D20" s="37">
        <v>826878.68581713201</v>
      </c>
      <c r="E20" s="37">
        <v>669846.69887205004</v>
      </c>
      <c r="F20" s="37">
        <v>156953.09599451799</v>
      </c>
      <c r="G20" s="37">
        <v>669846.69887205004</v>
      </c>
      <c r="H20" s="37">
        <v>0.18983204515652799</v>
      </c>
    </row>
    <row r="21" spans="1:8">
      <c r="A21" s="37">
        <v>20</v>
      </c>
      <c r="B21" s="37">
        <v>34</v>
      </c>
      <c r="C21" s="37">
        <v>38310.906999999999</v>
      </c>
      <c r="D21" s="37">
        <v>215240.27200434901</v>
      </c>
      <c r="E21" s="37">
        <v>159985.637875596</v>
      </c>
      <c r="F21" s="37">
        <v>55254.471735590203</v>
      </c>
      <c r="G21" s="37">
        <v>159985.637875596</v>
      </c>
      <c r="H21" s="37">
        <v>0.25671085112994402</v>
      </c>
    </row>
    <row r="22" spans="1:8">
      <c r="A22" s="37">
        <v>21</v>
      </c>
      <c r="B22" s="37">
        <v>35</v>
      </c>
      <c r="C22" s="37">
        <v>34943.224999999999</v>
      </c>
      <c r="D22" s="37">
        <v>1026196.9583000001</v>
      </c>
      <c r="E22" s="37">
        <v>975517.01159999997</v>
      </c>
      <c r="F22" s="37">
        <v>50664.969899999996</v>
      </c>
      <c r="G22" s="37">
        <v>975517.01159999997</v>
      </c>
      <c r="H22" s="37">
        <v>4.9372305120716997E-2</v>
      </c>
    </row>
    <row r="23" spans="1:8">
      <c r="A23" s="37">
        <v>22</v>
      </c>
      <c r="B23" s="37">
        <v>36</v>
      </c>
      <c r="C23" s="37">
        <v>177209.92499999999</v>
      </c>
      <c r="D23" s="37">
        <v>831371.99456637201</v>
      </c>
      <c r="E23" s="37">
        <v>712238.14404605597</v>
      </c>
      <c r="F23" s="37">
        <v>119126.466120315</v>
      </c>
      <c r="G23" s="37">
        <v>712238.14404605597</v>
      </c>
      <c r="H23" s="37">
        <v>0.143290278012286</v>
      </c>
    </row>
    <row r="24" spans="1:8">
      <c r="A24" s="37">
        <v>23</v>
      </c>
      <c r="B24" s="37">
        <v>37</v>
      </c>
      <c r="C24" s="37">
        <v>194006.91500000001</v>
      </c>
      <c r="D24" s="37">
        <v>1216031.9859177</v>
      </c>
      <c r="E24" s="37">
        <v>1098441.9123303699</v>
      </c>
      <c r="F24" s="37">
        <v>117579.82447228501</v>
      </c>
      <c r="G24" s="37">
        <v>1098441.9123303699</v>
      </c>
      <c r="H24" s="37">
        <v>9.6692206161909197E-2</v>
      </c>
    </row>
    <row r="25" spans="1:8">
      <c r="A25" s="37">
        <v>24</v>
      </c>
      <c r="B25" s="37">
        <v>38</v>
      </c>
      <c r="C25" s="37">
        <v>194538.049</v>
      </c>
      <c r="D25" s="37">
        <v>887050.18077522097</v>
      </c>
      <c r="E25" s="37">
        <v>864203.45987876097</v>
      </c>
      <c r="F25" s="37">
        <v>22337.746064601801</v>
      </c>
      <c r="G25" s="37">
        <v>864203.45987876097</v>
      </c>
      <c r="H25" s="37">
        <v>2.51965119216679E-2</v>
      </c>
    </row>
    <row r="26" spans="1:8">
      <c r="A26" s="37">
        <v>25</v>
      </c>
      <c r="B26" s="37">
        <v>39</v>
      </c>
      <c r="C26" s="37">
        <v>57696.51</v>
      </c>
      <c r="D26" s="37">
        <v>111810.26875225001</v>
      </c>
      <c r="E26" s="37">
        <v>85620.2439137662</v>
      </c>
      <c r="F26" s="37">
        <v>26190.024838484002</v>
      </c>
      <c r="G26" s="37">
        <v>85620.2439137662</v>
      </c>
      <c r="H26" s="37">
        <v>0.23423631058893199</v>
      </c>
    </row>
    <row r="27" spans="1:8">
      <c r="A27" s="37">
        <v>26</v>
      </c>
      <c r="B27" s="37">
        <v>40</v>
      </c>
      <c r="C27" s="37">
        <v>1</v>
      </c>
      <c r="D27" s="37">
        <v>90.265500000000003</v>
      </c>
      <c r="E27" s="37">
        <v>87.179500000000004</v>
      </c>
      <c r="F27" s="37">
        <v>3.0859999999999999</v>
      </c>
      <c r="G27" s="37">
        <v>87.179500000000004</v>
      </c>
      <c r="H27" s="37">
        <v>3.4188034188034198E-2</v>
      </c>
    </row>
    <row r="28" spans="1:8">
      <c r="A28" s="37">
        <v>27</v>
      </c>
      <c r="B28" s="37">
        <v>42</v>
      </c>
      <c r="C28" s="37">
        <v>11421.704</v>
      </c>
      <c r="D28" s="37">
        <v>198059.72349999999</v>
      </c>
      <c r="E28" s="37">
        <v>170801.76579999999</v>
      </c>
      <c r="F28" s="37">
        <v>27256.040400000002</v>
      </c>
      <c r="G28" s="37">
        <v>170801.76579999999</v>
      </c>
      <c r="H28" s="37">
        <v>0.13761659246329699</v>
      </c>
    </row>
    <row r="29" spans="1:8">
      <c r="A29" s="37">
        <v>28</v>
      </c>
      <c r="B29" s="37">
        <v>75</v>
      </c>
      <c r="C29" s="37">
        <v>74</v>
      </c>
      <c r="D29" s="37">
        <v>30165.811965812001</v>
      </c>
      <c r="E29" s="37">
        <v>28045.123931623901</v>
      </c>
      <c r="F29" s="37">
        <v>2120.6880341880301</v>
      </c>
      <c r="G29" s="37">
        <v>28045.123931623901</v>
      </c>
      <c r="H29" s="37">
        <v>7.03010426701422E-2</v>
      </c>
    </row>
    <row r="30" spans="1:8">
      <c r="A30" s="37">
        <v>29</v>
      </c>
      <c r="B30" s="37">
        <v>76</v>
      </c>
      <c r="C30" s="37">
        <v>1700</v>
      </c>
      <c r="D30" s="37">
        <v>314647.14481623902</v>
      </c>
      <c r="E30" s="37">
        <v>299266.748413675</v>
      </c>
      <c r="F30" s="37">
        <v>14329.969052136799</v>
      </c>
      <c r="G30" s="37">
        <v>299266.748413675</v>
      </c>
      <c r="H30" s="37">
        <v>4.5695532682669099E-2</v>
      </c>
    </row>
    <row r="31" spans="1:8">
      <c r="A31" s="30">
        <v>30</v>
      </c>
      <c r="B31" s="39">
        <v>99</v>
      </c>
      <c r="C31" s="40">
        <v>14</v>
      </c>
      <c r="D31" s="40">
        <v>11102.0384237198</v>
      </c>
      <c r="E31" s="40">
        <v>9593.4082595870204</v>
      </c>
      <c r="F31" s="40">
        <v>1508.63016413282</v>
      </c>
      <c r="G31" s="40">
        <v>9593.4082595870204</v>
      </c>
      <c r="H31" s="40">
        <v>0.135887672745717</v>
      </c>
    </row>
    <row r="32" spans="1:8">
      <c r="A32" s="30">
        <v>31</v>
      </c>
      <c r="B32" s="39">
        <v>43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59</v>
      </c>
      <c r="D34" s="34">
        <v>70120.570000000007</v>
      </c>
      <c r="E34" s="34">
        <v>72898.649999999994</v>
      </c>
      <c r="F34" s="30"/>
      <c r="G34" s="30"/>
      <c r="H34" s="30"/>
    </row>
    <row r="35" spans="1:8">
      <c r="A35" s="30"/>
      <c r="B35" s="33">
        <v>71</v>
      </c>
      <c r="C35" s="34">
        <v>58</v>
      </c>
      <c r="D35" s="34">
        <v>114723.15</v>
      </c>
      <c r="E35" s="34">
        <v>120148.17</v>
      </c>
      <c r="F35" s="30"/>
      <c r="G35" s="30"/>
      <c r="H35" s="30"/>
    </row>
    <row r="36" spans="1:8">
      <c r="A36" s="30"/>
      <c r="B36" s="33">
        <v>72</v>
      </c>
      <c r="C36" s="34">
        <v>238</v>
      </c>
      <c r="D36" s="34">
        <v>619432.54</v>
      </c>
      <c r="E36" s="34">
        <v>633693.82999999996</v>
      </c>
      <c r="F36" s="30"/>
      <c r="G36" s="30"/>
      <c r="H36" s="30"/>
    </row>
    <row r="37" spans="1:8">
      <c r="A37" s="30"/>
      <c r="B37" s="33">
        <v>73</v>
      </c>
      <c r="C37" s="34">
        <v>94</v>
      </c>
      <c r="D37" s="34">
        <v>127945.43</v>
      </c>
      <c r="E37" s="34">
        <v>148980.63</v>
      </c>
      <c r="F37" s="30"/>
      <c r="G37" s="30"/>
      <c r="H37" s="30"/>
    </row>
    <row r="38" spans="1:8">
      <c r="A38" s="30"/>
      <c r="B38" s="33">
        <v>74</v>
      </c>
      <c r="C38" s="34">
        <v>1</v>
      </c>
      <c r="D38" s="34">
        <v>0.09</v>
      </c>
      <c r="E38" s="34">
        <v>55.56</v>
      </c>
      <c r="F38" s="30"/>
      <c r="G38" s="30"/>
      <c r="H38" s="30"/>
    </row>
    <row r="39" spans="1:8">
      <c r="A39" s="30"/>
      <c r="B39" s="33">
        <v>77</v>
      </c>
      <c r="C39" s="34">
        <v>38</v>
      </c>
      <c r="D39" s="34">
        <v>53415.43</v>
      </c>
      <c r="E39" s="34">
        <v>58467.839999999997</v>
      </c>
      <c r="F39" s="34"/>
      <c r="G39" s="30"/>
      <c r="H39" s="30"/>
    </row>
    <row r="40" spans="1:8">
      <c r="A40" s="30"/>
      <c r="B40" s="33">
        <v>78</v>
      </c>
      <c r="C40" s="34">
        <v>35</v>
      </c>
      <c r="D40" s="34">
        <v>78151.31</v>
      </c>
      <c r="E40" s="34">
        <v>67995.06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2016-07-29T01:07:26Z</dcterms:modified>
</cp:coreProperties>
</file>