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<sst xmlns="http://schemas.openxmlformats.org/spreadsheetml/2006/main" count="118" uniqueCount="77">
  <si>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</si>
  <si>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</si>
  <si>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</si>
  <si>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</si>
  <si>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</si>
  <si>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</si>
  <si>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</si>
  <si>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</si>
  <si>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</si>
  <si>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</si>
  <si>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</si>
  <si>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</si>
  <si>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</si>
  <si>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</si>
  <si>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</si>
  <si>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</si>
  <si>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</si>
  <si>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</si>
  <si>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</si>
  <si>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</si>
  <si>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</si>
  <si>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</si>
  <si>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</si>
  <si>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</si>
  <si>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</si>
  <si>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</si>
  <si>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</si>
  <si>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</si>
  <si>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</si>
  <si>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</si>
  <si>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</si>
  <si>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</si>
  <si>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</si>
  <si>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</si>
  <si>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</si>
  <si>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</si>
  <si>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</si>
  <si>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</si>
  <si>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</si>
  <si>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</si>
  <si>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3" type="noConversion"/>
  </si>
  <si>
    <t>COST</t>
    <phoneticPr fontId="33" type="noConversion"/>
  </si>
  <si>
    <t>成本</t>
    <phoneticPr fontId="33" type="noConversion"/>
  </si>
  <si>
    <t>销售金额差异</t>
    <phoneticPr fontId="33" type="noConversion"/>
  </si>
  <si>
    <t>销售成本差异</t>
    <phoneticPr fontId="3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</si>
  <si>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</si>
  <si>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</si>
  <si>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</si>
  <si>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</si>
  <si>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</si>
  <si>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</si>
  <si>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</si>
  <si>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</si>
  <si>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</si>
  <si>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</si>
  <si>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</si>
  <si>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</si>
  <si>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</si>
  <si>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</si>
  <si>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</si>
  <si>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</si>
  <si>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</si>
  <si>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</si>
  <si>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</si>
  <si>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</si>
  <si>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</si>
  <si>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</si>
  <si>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</si>
  <si>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</si>
  <si>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</si>
  <si>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</si>
  <si>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</si>
  <si>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</si>
  <si>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</si>
  <si>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</si>
  <si>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3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</si>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</sst>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8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7" fillId="38" borderId="21">
      <alignment vertical="center"/>
    </xf>
    <xf numFmtId="0" fontId="66" fillId="0" borderId="0"/>
    <xf numFmtId="180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5" borderId="4" applyNumberFormat="0" applyAlignment="0" applyProtection="0">
      <alignment vertical="center"/>
    </xf>
    <xf numFmtId="0" fontId="78" fillId="6" borderId="5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1" fillId="7" borderId="7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0" fillId="0" borderId="0" xfId="0" applyFont="1"/>
    <xf numFmtId="177" fontId="30" fillId="0" borderId="0" xfId="0" applyNumberFormat="1" applyFont="1"/>
    <xf numFmtId="0" fontId="0" fillId="0" borderId="0" xfId="0" applyAlignment="1"/>
    <xf numFmtId="0" fontId="30" fillId="0" borderId="0" xfId="0" applyNumberFormat="1" applyFont="1"/>
    <xf numFmtId="0" fontId="31" fillId="0" borderId="18" xfId="0" applyFont="1" applyBorder="1" applyAlignment="1">
      <alignment wrapText="1"/>
    </xf>
    <xf numFmtId="0" fontId="31" fillId="0" borderId="18" xfId="0" applyNumberFormat="1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horizontal="right" vertical="center" wrapText="1"/>
    </xf>
    <xf numFmtId="49" fontId="31" fillId="36" borderId="18" xfId="0" applyNumberFormat="1" applyFont="1" applyFill="1" applyBorder="1" applyAlignment="1">
      <alignment vertical="center" wrapText="1"/>
    </xf>
    <xf numFmtId="49" fontId="34" fillId="37" borderId="18" xfId="0" applyNumberFormat="1" applyFont="1" applyFill="1" applyBorder="1" applyAlignment="1">
      <alignment horizontal="center" vertical="center" wrapText="1"/>
    </xf>
    <xf numFmtId="0" fontId="31" fillId="33" borderId="18" xfId="0" applyFont="1" applyFill="1" applyBorder="1" applyAlignment="1">
      <alignment vertical="center" wrapText="1"/>
    </xf>
    <xf numFmtId="0" fontId="31" fillId="33" borderId="18" xfId="0" applyNumberFormat="1" applyFont="1" applyFill="1" applyBorder="1" applyAlignment="1">
      <alignment vertical="center" wrapText="1"/>
    </xf>
    <xf numFmtId="0" fontId="31" fillId="36" borderId="18" xfId="0" applyFont="1" applyFill="1" applyBorder="1" applyAlignment="1">
      <alignment vertical="center" wrapText="1"/>
    </xf>
    <xf numFmtId="0" fontId="31" fillId="37" borderId="18" xfId="0" applyFont="1" applyFill="1" applyBorder="1" applyAlignment="1">
      <alignment vertical="center" wrapText="1"/>
    </xf>
    <xf numFmtId="4" fontId="31" fillId="36" borderId="18" xfId="0" applyNumberFormat="1" applyFont="1" applyFill="1" applyBorder="1" applyAlignment="1">
      <alignment horizontal="right" vertical="top" wrapText="1"/>
    </xf>
    <xf numFmtId="4" fontId="31" fillId="37" borderId="18" xfId="0" applyNumberFormat="1" applyFont="1" applyFill="1" applyBorder="1" applyAlignment="1">
      <alignment horizontal="right" vertical="top" wrapText="1"/>
    </xf>
    <xf numFmtId="177" fontId="30" fillId="36" borderId="18" xfId="0" applyNumberFormat="1" applyFont="1" applyFill="1" applyBorder="1" applyAlignment="1">
      <alignment horizontal="center" vertical="center"/>
    </xf>
    <xf numFmtId="177" fontId="30" fillId="37" borderId="18" xfId="0" applyNumberFormat="1" applyFont="1" applyFill="1" applyBorder="1" applyAlignment="1">
      <alignment horizontal="center" vertical="center"/>
    </xf>
    <xf numFmtId="177" fontId="35" fillId="0" borderId="18" xfId="0" applyNumberFormat="1" applyFont="1" applyBorder="1"/>
    <xf numFmtId="177" fontId="30" fillId="36" borderId="18" xfId="0" applyNumberFormat="1" applyFont="1" applyFill="1" applyBorder="1"/>
    <xf numFmtId="177" fontId="30" fillId="37" borderId="18" xfId="0" applyNumberFormat="1" applyFont="1" applyFill="1" applyBorder="1"/>
    <xf numFmtId="177" fontId="30" fillId="0" borderId="18" xfId="0" applyNumberFormat="1" applyFont="1" applyBorder="1"/>
    <xf numFmtId="49" fontId="31" fillId="0" borderId="18" xfId="0" applyNumberFormat="1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center" wrapText="1"/>
    </xf>
    <xf numFmtId="4" fontId="31" fillId="0" borderId="18" xfId="0" applyNumberFormat="1" applyFont="1" applyFill="1" applyBorder="1" applyAlignment="1">
      <alignment horizontal="right" vertical="top" wrapText="1"/>
    </xf>
    <xf numFmtId="0" fontId="30" fillId="0" borderId="0" xfId="0" applyFont="1" applyFill="1"/>
    <xf numFmtId="176" fontId="3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1" fillId="0" borderId="0" xfId="0" applyNumberFormat="1" applyFont="1" applyAlignment="1"/>
    <xf numFmtId="1" fontId="41" fillId="0" borderId="0" xfId="0" applyNumberFormat="1" applyFont="1" applyAlignment="1"/>
    <xf numFmtId="0" fontId="30" fillId="0" borderId="0" xfId="0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30" fillId="0" borderId="0" xfId="0" applyFont="1"/>
    <xf numFmtId="0" fontId="30" fillId="0" borderId="0" xfId="0" applyFont="1"/>
    <xf numFmtId="0" fontId="66" fillId="0" borderId="0" xfId="110"/>
    <xf numFmtId="0" fontId="67" fillId="0" borderId="0" xfId="110" applyNumberFormat="1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0" fillId="0" borderId="0" xfId="0" applyFont="1" applyAlignment="1">
      <alignment vertical="center"/>
    </xf>
    <xf numFmtId="49" fontId="31" fillId="33" borderId="18" xfId="0" applyNumberFormat="1" applyFont="1" applyFill="1" applyBorder="1" applyAlignment="1">
      <alignment horizontal="left" vertical="top" wrapText="1"/>
    </xf>
    <xf numFmtId="49" fontId="31" fillId="33" borderId="22" xfId="0" applyNumberFormat="1" applyFont="1" applyFill="1" applyBorder="1" applyAlignment="1">
      <alignment horizontal="left" vertical="top" wrapText="1"/>
    </xf>
    <xf numFmtId="49" fontId="31" fillId="33" borderId="23" xfId="0" applyNumberFormat="1" applyFont="1" applyFill="1" applyBorder="1" applyAlignment="1">
      <alignment horizontal="left" vertical="top" wrapText="1"/>
    </xf>
    <xf numFmtId="0" fontId="31" fillId="33" borderId="18" xfId="0" applyFont="1" applyFill="1" applyBorder="1" applyAlignment="1">
      <alignment vertical="center" wrapText="1"/>
    </xf>
    <xf numFmtId="49" fontId="32" fillId="33" borderId="18" xfId="0" applyNumberFormat="1" applyFont="1" applyFill="1" applyBorder="1" applyAlignment="1">
      <alignment horizontal="left" vertical="top" wrapText="1"/>
    </xf>
    <xf numFmtId="14" fontId="31" fillId="33" borderId="18" xfId="0" applyNumberFormat="1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0" fontId="30" fillId="0" borderId="19" xfId="327" applyFont="1" applyBorder="1" applyAlignment="1">
      <alignment wrapText="1"/>
    </xf>
    <xf numFmtId="49" fontId="31" fillId="33" borderId="15" xfId="327" applyNumberFormat="1" applyFont="1" applyFill="1" applyBorder="1" applyAlignment="1">
      <alignment horizontal="left" vertical="top" wrapText="1"/>
    </xf>
    <xf numFmtId="0" fontId="30" fillId="0" borderId="0" xfId="327" applyFont="1" applyAlignment="1">
      <alignment wrapText="1"/>
    </xf>
    <xf numFmtId="14" fontId="31" fillId="33" borderId="12" xfId="327" applyNumberFormat="1" applyFont="1" applyFill="1" applyBorder="1" applyAlignment="1">
      <alignment vertical="center" wrapText="1"/>
    </xf>
    <xf numFmtId="14" fontId="31" fillId="33" borderId="16" xfId="327" applyNumberFormat="1" applyFont="1" applyFill="1" applyBorder="1" applyAlignment="1">
      <alignment vertical="center" wrapText="1"/>
    </xf>
    <xf numFmtId="14" fontId="31" fillId="33" borderId="17" xfId="327" applyNumberFormat="1" applyFont="1" applyFill="1" applyBorder="1" applyAlignment="1">
      <alignment vertical="center" wrapText="1"/>
    </xf>
    <xf numFmtId="49" fontId="32" fillId="33" borderId="15" xfId="327" applyNumberFormat="1" applyFont="1" applyFill="1" applyBorder="1" applyAlignment="1">
      <alignment horizontal="left" vertical="top" wrapText="1"/>
    </xf>
    <xf numFmtId="49" fontId="32" fillId="33" borderId="14" xfId="327" applyNumberFormat="1" applyFont="1" applyFill="1" applyBorder="1" applyAlignment="1">
      <alignment horizontal="left" vertical="top" wrapText="1"/>
    </xf>
    <xf numFmtId="49" fontId="32" fillId="33" borderId="13" xfId="327" applyNumberFormat="1" applyFont="1" applyFill="1" applyBorder="1" applyAlignment="1">
      <alignment horizontal="left" vertical="top" wrapText="1"/>
    </xf>
    <xf numFmtId="0" fontId="31" fillId="33" borderId="15" xfId="327" applyFont="1" applyFill="1" applyBorder="1" applyAlignment="1">
      <alignment vertical="center" wrapText="1"/>
    </xf>
    <xf numFmtId="0" fontId="31" fillId="33" borderId="13" xfId="327" applyFont="1" applyFill="1" applyBorder="1" applyAlignment="1">
      <alignment vertical="center" wrapText="1"/>
    </xf>
    <xf numFmtId="0" fontId="30" fillId="0" borderId="0" xfId="327" applyFont="1" applyAlignment="1">
      <alignment horizontal="right" vertical="center" wrapText="1"/>
    </xf>
    <xf numFmtId="49" fontId="31" fillId="33" borderId="13" xfId="327" applyNumberFormat="1" applyFont="1" applyFill="1" applyBorder="1" applyAlignment="1">
      <alignment horizontal="left" vertical="top" wrapText="1"/>
    </xf>
    <xf numFmtId="0" fontId="1" fillId="0" borderId="0" xfId="327">
      <alignment vertical="center"/>
    </xf>
    <xf numFmtId="0" fontId="36" fillId="0" borderId="0" xfId="327" applyFont="1" applyAlignment="1">
      <alignment horizontal="left" wrapText="1"/>
    </xf>
    <xf numFmtId="0" fontId="42" fillId="0" borderId="19" xfId="327" applyFont="1" applyBorder="1" applyAlignment="1">
      <alignment horizontal="left" vertical="center" wrapText="1"/>
    </xf>
    <xf numFmtId="0" fontId="31" fillId="0" borderId="10" xfId="327" applyFont="1" applyBorder="1" applyAlignment="1">
      <alignment wrapText="1"/>
    </xf>
    <xf numFmtId="0" fontId="30" fillId="0" borderId="11" xfId="327" applyFont="1" applyBorder="1" applyAlignment="1">
      <alignment wrapText="1"/>
    </xf>
    <xf numFmtId="0" fontId="30" fillId="0" borderId="11" xfId="327" applyFont="1" applyBorder="1" applyAlignment="1">
      <alignment horizontal="right" vertical="center" wrapText="1"/>
    </xf>
    <xf numFmtId="49" fontId="31" fillId="33" borderId="10" xfId="327" applyNumberFormat="1" applyFont="1" applyFill="1" applyBorder="1" applyAlignment="1">
      <alignment vertical="center" wrapText="1"/>
    </xf>
    <xf numFmtId="49" fontId="31" fillId="33" borderId="12" xfId="327" applyNumberFormat="1" applyFont="1" applyFill="1" applyBorder="1" applyAlignment="1">
      <alignment vertical="center" wrapText="1"/>
    </xf>
    <xf numFmtId="0" fontId="31" fillId="33" borderId="10" xfId="327" applyFont="1" applyFill="1" applyBorder="1" applyAlignment="1">
      <alignment vertical="center" wrapText="1"/>
    </xf>
    <xf numFmtId="0" fontId="31" fillId="33" borderId="12" xfId="327" applyFont="1" applyFill="1" applyBorder="1" applyAlignment="1">
      <alignment vertical="center" wrapText="1"/>
    </xf>
    <xf numFmtId="4" fontId="32" fillId="34" borderId="10" xfId="327" applyNumberFormat="1" applyFont="1" applyFill="1" applyBorder="1" applyAlignment="1">
      <alignment horizontal="right" vertical="top" wrapText="1"/>
    </xf>
    <xf numFmtId="176" fontId="32" fillId="34" borderId="10" xfId="327" applyNumberFormat="1" applyFont="1" applyFill="1" applyBorder="1" applyAlignment="1">
      <alignment horizontal="right" vertical="top" wrapText="1"/>
    </xf>
    <xf numFmtId="176" fontId="32" fillId="34" borderId="12" xfId="327" applyNumberFormat="1" applyFont="1" applyFill="1" applyBorder="1" applyAlignment="1">
      <alignment horizontal="right" vertical="top" wrapText="1"/>
    </xf>
    <xf numFmtId="4" fontId="31" fillId="35" borderId="10" xfId="327" applyNumberFormat="1" applyFont="1" applyFill="1" applyBorder="1" applyAlignment="1">
      <alignment horizontal="right" vertical="top" wrapText="1"/>
    </xf>
    <xf numFmtId="176" fontId="31" fillId="35" borderId="10" xfId="327" applyNumberFormat="1" applyFont="1" applyFill="1" applyBorder="1" applyAlignment="1">
      <alignment horizontal="right" vertical="top" wrapText="1"/>
    </xf>
    <xf numFmtId="176" fontId="31" fillId="35" borderId="12" xfId="327" applyNumberFormat="1" applyFont="1" applyFill="1" applyBorder="1" applyAlignment="1">
      <alignment horizontal="right" vertical="top" wrapText="1"/>
    </xf>
    <xf numFmtId="0" fontId="31" fillId="35" borderId="10" xfId="327" applyFont="1" applyFill="1" applyBorder="1" applyAlignment="1">
      <alignment horizontal="right" vertical="top" wrapText="1"/>
    </xf>
    <xf numFmtId="0" fontId="31" fillId="35" borderId="12" xfId="327" applyFont="1" applyFill="1" applyBorder="1" applyAlignment="1">
      <alignment horizontal="right" vertical="top" wrapText="1"/>
    </xf>
    <xf numFmtId="4" fontId="31" fillId="35" borderId="13" xfId="327" applyNumberFormat="1" applyFont="1" applyFill="1" applyBorder="1" applyAlignment="1">
      <alignment horizontal="right" vertical="top" wrapText="1"/>
    </xf>
    <xf numFmtId="0" fontId="31" fillId="35" borderId="13" xfId="327" applyFont="1" applyFill="1" applyBorder="1" applyAlignment="1">
      <alignment horizontal="right" vertical="top" wrapText="1"/>
    </xf>
    <xf numFmtId="176" fontId="31" fillId="35" borderId="13" xfId="327" applyNumberFormat="1" applyFont="1" applyFill="1" applyBorder="1" applyAlignment="1">
      <alignment horizontal="right" vertical="top" wrapText="1"/>
    </xf>
    <xf numFmtId="176" fontId="31" fillId="35" borderId="20" xfId="327" applyNumberFormat="1" applyFont="1" applyFill="1" applyBorder="1" applyAlignment="1">
      <alignment horizontal="right" vertical="top" wrapText="1"/>
    </xf>
  </cellXfs>
  <cellStyles count="34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23631213.547500007</v>
      </c>
      <c r="F3" s="25">
        <f>RA!I7</f>
        <v>777507.82259999996</v>
      </c>
      <c r="G3" s="16">
        <f>SUM(G4:G41)</f>
        <v>22853705.7249</v>
      </c>
      <c r="H3" s="27">
        <f>RA!J7</f>
        <v>3.2901730630006298</v>
      </c>
      <c r="I3" s="20">
        <f>SUM(I4:I41)</f>
        <v>23631218.899473451</v>
      </c>
      <c r="J3" s="21">
        <f>SUM(J4:J41)</f>
        <v>22853705.756991088</v>
      </c>
      <c r="K3" s="22">
        <f>E3-I3</f>
        <v>-5.3519734442234039</v>
      </c>
      <c r="L3" s="22">
        <f>G3-J3</f>
        <v>-3.2091088593006134E-2</v>
      </c>
    </row>
    <row r="4" spans="1:13" x14ac:dyDescent="0.2">
      <c r="A4" s="47">
        <f>RA!A8</f>
        <v>42483</v>
      </c>
      <c r="B4" s="12">
        <v>12</v>
      </c>
      <c r="C4" s="42" t="s">
        <v>6</v>
      </c>
      <c r="D4" s="42"/>
      <c r="E4" s="15">
        <f>VLOOKUP(C4,RA!B8:D35,3,0)</f>
        <v>793924.85789999994</v>
      </c>
      <c r="F4" s="25">
        <f>VLOOKUP(C4,RA!B8:I38,8,0)</f>
        <v>115288.6658</v>
      </c>
      <c r="G4" s="16">
        <f t="shared" ref="G4:G41" si="0">E4-F4</f>
        <v>678636.19209999999</v>
      </c>
      <c r="H4" s="27">
        <f>RA!J8</f>
        <v>14.5213573618224</v>
      </c>
      <c r="I4" s="20">
        <f>VLOOKUP(B4,RMS!B:D,3,FALSE)</f>
        <v>793925.68824188004</v>
      </c>
      <c r="J4" s="21">
        <f>VLOOKUP(B4,RMS!B:E,4,FALSE)</f>
        <v>678636.20578632504</v>
      </c>
      <c r="K4" s="22">
        <f t="shared" ref="K4:K41" si="1">E4-I4</f>
        <v>-0.83034188009332865</v>
      </c>
      <c r="L4" s="22">
        <f t="shared" ref="L4:L41" si="2">G4-J4</f>
        <v>-1.3686325051821768E-2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123394.99890000001</v>
      </c>
      <c r="F5" s="25">
        <f>VLOOKUP(C5,RA!B9:I39,8,0)</f>
        <v>24317.3514</v>
      </c>
      <c r="G5" s="16">
        <f t="shared" si="0"/>
        <v>99077.647500000006</v>
      </c>
      <c r="H5" s="27">
        <f>RA!J9</f>
        <v>19.706918122108799</v>
      </c>
      <c r="I5" s="20">
        <f>VLOOKUP(B5,RMS!B:D,3,FALSE)</f>
        <v>123395.045263248</v>
      </c>
      <c r="J5" s="21">
        <f>VLOOKUP(B5,RMS!B:E,4,FALSE)</f>
        <v>99077.657090598295</v>
      </c>
      <c r="K5" s="22">
        <f t="shared" si="1"/>
        <v>-4.6363247995031998E-2</v>
      </c>
      <c r="L5" s="22">
        <f t="shared" si="2"/>
        <v>-9.590598288923502E-3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206178.87950000001</v>
      </c>
      <c r="F6" s="25">
        <f>VLOOKUP(C6,RA!B10:I40,8,0)</f>
        <v>15980.615900000001</v>
      </c>
      <c r="G6" s="16">
        <f t="shared" si="0"/>
        <v>190198.26360000001</v>
      </c>
      <c r="H6" s="27">
        <f>RA!J10</f>
        <v>7.7508501058664496</v>
      </c>
      <c r="I6" s="20">
        <f>VLOOKUP(B6,RMS!B:D,3,FALSE)</f>
        <v>206181.46778439599</v>
      </c>
      <c r="J6" s="21">
        <f>VLOOKUP(B6,RMS!B:E,4,FALSE)</f>
        <v>190198.264736704</v>
      </c>
      <c r="K6" s="22">
        <f>E6-I6</f>
        <v>-2.588284395984374</v>
      </c>
      <c r="L6" s="22">
        <f t="shared" si="2"/>
        <v>-1.1367039987817407E-3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53617.201300000001</v>
      </c>
      <c r="F7" s="25">
        <f>VLOOKUP(C7,RA!B11:I41,8,0)</f>
        <v>12955.815399999999</v>
      </c>
      <c r="G7" s="16">
        <f t="shared" si="0"/>
        <v>40661.385900000001</v>
      </c>
      <c r="H7" s="27">
        <f>RA!J11</f>
        <v>24.163542829304699</v>
      </c>
      <c r="I7" s="20">
        <f>VLOOKUP(B7,RMS!B:D,3,FALSE)</f>
        <v>53617.243904265903</v>
      </c>
      <c r="J7" s="21">
        <f>VLOOKUP(B7,RMS!B:E,4,FALSE)</f>
        <v>40661.385431276001</v>
      </c>
      <c r="K7" s="22">
        <f t="shared" si="1"/>
        <v>-4.2604265901900362E-2</v>
      </c>
      <c r="L7" s="22">
        <f t="shared" si="2"/>
        <v>4.6872399980202317E-4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187054.57769999999</v>
      </c>
      <c r="F8" s="25">
        <f>VLOOKUP(C8,RA!B12:I42,8,0)</f>
        <v>18899.9817</v>
      </c>
      <c r="G8" s="16">
        <f t="shared" si="0"/>
        <v>168154.59599999999</v>
      </c>
      <c r="H8" s="27">
        <f>RA!J12</f>
        <v>10.103993140607299</v>
      </c>
      <c r="I8" s="20">
        <f>VLOOKUP(B8,RMS!B:D,3,FALSE)</f>
        <v>187054.583959829</v>
      </c>
      <c r="J8" s="21">
        <f>VLOOKUP(B8,RMS!B:E,4,FALSE)</f>
        <v>168154.592776923</v>
      </c>
      <c r="K8" s="22">
        <f t="shared" si="1"/>
        <v>-6.2598290096502751E-3</v>
      </c>
      <c r="L8" s="22">
        <f t="shared" si="2"/>
        <v>3.2230769866146147E-3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314064.19929999998</v>
      </c>
      <c r="F9" s="25">
        <f>VLOOKUP(C9,RA!B13:I43,8,0)</f>
        <v>26703.684099999999</v>
      </c>
      <c r="G9" s="16">
        <f t="shared" si="0"/>
        <v>287360.51519999997</v>
      </c>
      <c r="H9" s="27">
        <f>RA!J13</f>
        <v>8.5026195789008501</v>
      </c>
      <c r="I9" s="20">
        <f>VLOOKUP(B9,RMS!B:D,3,FALSE)</f>
        <v>314064.46428547002</v>
      </c>
      <c r="J9" s="21">
        <f>VLOOKUP(B9,RMS!B:E,4,FALSE)</f>
        <v>287360.51332905999</v>
      </c>
      <c r="K9" s="22">
        <f t="shared" si="1"/>
        <v>-0.26498547004302964</v>
      </c>
      <c r="L9" s="22">
        <f t="shared" si="2"/>
        <v>1.8709399737417698E-3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168683.33600000001</v>
      </c>
      <c r="F10" s="25">
        <f>VLOOKUP(C10,RA!B14:I43,8,0)</f>
        <v>-10555.977199999999</v>
      </c>
      <c r="G10" s="16">
        <f t="shared" si="0"/>
        <v>179239.3132</v>
      </c>
      <c r="H10" s="27">
        <f>RA!J14</f>
        <v>-6.2578660407806996</v>
      </c>
      <c r="I10" s="20">
        <f>VLOOKUP(B10,RMS!B:D,3,FALSE)</f>
        <v>168683.364538461</v>
      </c>
      <c r="J10" s="21">
        <f>VLOOKUP(B10,RMS!B:E,4,FALSE)</f>
        <v>179239.31372307701</v>
      </c>
      <c r="K10" s="22">
        <f t="shared" si="1"/>
        <v>-2.8538460988784209E-2</v>
      </c>
      <c r="L10" s="22">
        <f t="shared" si="2"/>
        <v>-5.2307700389064848E-4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153701.36660000001</v>
      </c>
      <c r="F11" s="25">
        <f>VLOOKUP(C11,RA!B15:I44,8,0)</f>
        <v>3415.2741000000001</v>
      </c>
      <c r="G11" s="16">
        <f t="shared" si="0"/>
        <v>150286.0925</v>
      </c>
      <c r="H11" s="27">
        <f>RA!J15</f>
        <v>2.2220193454024901</v>
      </c>
      <c r="I11" s="20">
        <f>VLOOKUP(B11,RMS!B:D,3,FALSE)</f>
        <v>153701.72461282101</v>
      </c>
      <c r="J11" s="21">
        <f>VLOOKUP(B11,RMS!B:E,4,FALSE)</f>
        <v>150286.09218717899</v>
      </c>
      <c r="K11" s="22">
        <f t="shared" si="1"/>
        <v>-0.35801282100146636</v>
      </c>
      <c r="L11" s="22">
        <f t="shared" si="2"/>
        <v>3.1282100826501846E-4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1124259.8670999999</v>
      </c>
      <c r="F12" s="25">
        <f>VLOOKUP(C12,RA!B16:I45,8,0)</f>
        <v>-7378.8801999999996</v>
      </c>
      <c r="G12" s="16">
        <f t="shared" si="0"/>
        <v>1131638.7472999999</v>
      </c>
      <c r="H12" s="27">
        <f>RA!J16</f>
        <v>-0.65633226053275695</v>
      </c>
      <c r="I12" s="20">
        <f>VLOOKUP(B12,RMS!B:D,3,FALSE)</f>
        <v>1124259.15175556</v>
      </c>
      <c r="J12" s="21">
        <f>VLOOKUP(B12,RMS!B:E,4,FALSE)</f>
        <v>1131638.7477333299</v>
      </c>
      <c r="K12" s="22">
        <f t="shared" si="1"/>
        <v>0.71534443995915353</v>
      </c>
      <c r="L12" s="22">
        <f t="shared" si="2"/>
        <v>-4.3332995846867561E-4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480088.58730000001</v>
      </c>
      <c r="F13" s="25">
        <f>VLOOKUP(C13,RA!B17:I46,8,0)</f>
        <v>47710.876799999998</v>
      </c>
      <c r="G13" s="16">
        <f t="shared" si="0"/>
        <v>432377.71050000004</v>
      </c>
      <c r="H13" s="27">
        <f>RA!J17</f>
        <v>9.9379318863470907</v>
      </c>
      <c r="I13" s="20">
        <f>VLOOKUP(B13,RMS!B:D,3,FALSE)</f>
        <v>480088.56794786302</v>
      </c>
      <c r="J13" s="21">
        <f>VLOOKUP(B13,RMS!B:E,4,FALSE)</f>
        <v>432377.71212051302</v>
      </c>
      <c r="K13" s="22">
        <f t="shared" si="1"/>
        <v>1.9352136994712055E-2</v>
      </c>
      <c r="L13" s="22">
        <f t="shared" si="2"/>
        <v>-1.6205129795707762E-3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2472702.4824000001</v>
      </c>
      <c r="F14" s="25">
        <f>VLOOKUP(C14,RA!B18:I47,8,0)</f>
        <v>187542.96900000001</v>
      </c>
      <c r="G14" s="16">
        <f t="shared" si="0"/>
        <v>2285159.5134000001</v>
      </c>
      <c r="H14" s="27">
        <f>RA!J18</f>
        <v>7.5845343438961299</v>
      </c>
      <c r="I14" s="20">
        <f>VLOOKUP(B14,RMS!B:D,3,FALSE)</f>
        <v>2472702.9444247899</v>
      </c>
      <c r="J14" s="21">
        <f>VLOOKUP(B14,RMS!B:E,4,FALSE)</f>
        <v>2285159.4981606798</v>
      </c>
      <c r="K14" s="22">
        <f t="shared" si="1"/>
        <v>-0.46202478976920247</v>
      </c>
      <c r="L14" s="22">
        <f t="shared" si="2"/>
        <v>1.5239320229738951E-2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637327.58649999998</v>
      </c>
      <c r="F15" s="25">
        <f>VLOOKUP(C15,RA!B19:I48,8,0)</f>
        <v>41116.004800000002</v>
      </c>
      <c r="G15" s="16">
        <f t="shared" si="0"/>
        <v>596211.58169999998</v>
      </c>
      <c r="H15" s="27">
        <f>RA!J19</f>
        <v>6.4513141547498396</v>
      </c>
      <c r="I15" s="20">
        <f>VLOOKUP(B15,RMS!B:D,3,FALSE)</f>
        <v>637327.64345897397</v>
      </c>
      <c r="J15" s="21">
        <f>VLOOKUP(B15,RMS!B:E,4,FALSE)</f>
        <v>596211.583287179</v>
      </c>
      <c r="K15" s="22">
        <f t="shared" si="1"/>
        <v>-5.695897398982197E-2</v>
      </c>
      <c r="L15" s="22">
        <f t="shared" si="2"/>
        <v>-1.5871790237724781E-3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1312893.1098</v>
      </c>
      <c r="F16" s="25">
        <f>VLOOKUP(C16,RA!B20:I49,8,0)</f>
        <v>62162.681600000004</v>
      </c>
      <c r="G16" s="16">
        <f t="shared" si="0"/>
        <v>1250730.4282</v>
      </c>
      <c r="H16" s="27">
        <f>RA!J20</f>
        <v>4.73478618601857</v>
      </c>
      <c r="I16" s="20">
        <f>VLOOKUP(B16,RMS!B:D,3,FALSE)</f>
        <v>1312893.3163461499</v>
      </c>
      <c r="J16" s="21">
        <f>VLOOKUP(B16,RMS!B:E,4,FALSE)</f>
        <v>1250730.4281846201</v>
      </c>
      <c r="K16" s="22">
        <f t="shared" si="1"/>
        <v>-0.20654614991508424</v>
      </c>
      <c r="L16" s="22">
        <f t="shared" si="2"/>
        <v>1.5379860997200012E-5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431080.51390000002</v>
      </c>
      <c r="F17" s="25">
        <f>VLOOKUP(C17,RA!B21:I50,8,0)</f>
        <v>45888.280899999998</v>
      </c>
      <c r="G17" s="16">
        <f t="shared" si="0"/>
        <v>385192.23300000001</v>
      </c>
      <c r="H17" s="27">
        <f>RA!J21</f>
        <v>10.644944371260801</v>
      </c>
      <c r="I17" s="20">
        <f>VLOOKUP(B17,RMS!B:D,3,FALSE)</f>
        <v>431079.84396758903</v>
      </c>
      <c r="J17" s="21">
        <f>VLOOKUP(B17,RMS!B:E,4,FALSE)</f>
        <v>385192.23265069199</v>
      </c>
      <c r="K17" s="22">
        <f t="shared" si="1"/>
        <v>0.66993241099407896</v>
      </c>
      <c r="L17" s="22">
        <f t="shared" si="2"/>
        <v>3.493080148473382E-4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1537448.0592</v>
      </c>
      <c r="F18" s="25">
        <f>VLOOKUP(C18,RA!B22:I51,8,0)</f>
        <v>51582.9787</v>
      </c>
      <c r="G18" s="16">
        <f t="shared" si="0"/>
        <v>1485865.0804999999</v>
      </c>
      <c r="H18" s="27">
        <f>RA!J22</f>
        <v>3.3551038287980202</v>
      </c>
      <c r="I18" s="20">
        <f>VLOOKUP(B18,RMS!B:D,3,FALSE)</f>
        <v>1537449.9804</v>
      </c>
      <c r="J18" s="21">
        <f>VLOOKUP(B18,RMS!B:E,4,FALSE)</f>
        <v>1485865.0797999999</v>
      </c>
      <c r="K18" s="22">
        <f t="shared" si="1"/>
        <v>-1.9211999999824911</v>
      </c>
      <c r="L18" s="22">
        <f t="shared" si="2"/>
        <v>6.99999975040555E-4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5019140.2761000004</v>
      </c>
      <c r="F19" s="25">
        <f>VLOOKUP(C19,RA!B23:I52,8,0)</f>
        <v>-496750.51390000002</v>
      </c>
      <c r="G19" s="16">
        <f t="shared" si="0"/>
        <v>5515890.79</v>
      </c>
      <c r="H19" s="27">
        <f>RA!J23</f>
        <v>-9.8971235425599193</v>
      </c>
      <c r="I19" s="20">
        <f>VLOOKUP(B19,RMS!B:D,3,FALSE)</f>
        <v>5019141.0427008504</v>
      </c>
      <c r="J19" s="21">
        <f>VLOOKUP(B19,RMS!B:E,4,FALSE)</f>
        <v>5515890.7761145299</v>
      </c>
      <c r="K19" s="22">
        <f t="shared" si="1"/>
        <v>-0.76660085003823042</v>
      </c>
      <c r="L19" s="22">
        <f t="shared" si="2"/>
        <v>1.3885470107197762E-2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284738.46039999998</v>
      </c>
      <c r="F20" s="25">
        <f>VLOOKUP(C20,RA!B24:I53,8,0)</f>
        <v>42601.0435</v>
      </c>
      <c r="G20" s="16">
        <f t="shared" si="0"/>
        <v>242137.41689999998</v>
      </c>
      <c r="H20" s="27">
        <f>RA!J24</f>
        <v>14.961464440087999</v>
      </c>
      <c r="I20" s="20">
        <f>VLOOKUP(B20,RMS!B:D,3,FALSE)</f>
        <v>284738.49971215503</v>
      </c>
      <c r="J20" s="21">
        <f>VLOOKUP(B20,RMS!B:E,4,FALSE)</f>
        <v>242137.41081823199</v>
      </c>
      <c r="K20" s="22">
        <f t="shared" si="1"/>
        <v>-3.9312155044171959E-2</v>
      </c>
      <c r="L20" s="22">
        <f t="shared" si="2"/>
        <v>6.0817679914180189E-3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337407.81829999998</v>
      </c>
      <c r="F21" s="25">
        <f>VLOOKUP(C21,RA!B25:I54,8,0)</f>
        <v>24044.591899999999</v>
      </c>
      <c r="G21" s="16">
        <f t="shared" si="0"/>
        <v>313363.22639999999</v>
      </c>
      <c r="H21" s="27">
        <f>RA!J25</f>
        <v>7.1262699308944804</v>
      </c>
      <c r="I21" s="20">
        <f>VLOOKUP(B21,RMS!B:D,3,FALSE)</f>
        <v>337407.79125259799</v>
      </c>
      <c r="J21" s="21">
        <f>VLOOKUP(B21,RMS!B:E,4,FALSE)</f>
        <v>313363.22030425502</v>
      </c>
      <c r="K21" s="22">
        <f t="shared" si="1"/>
        <v>2.7047401992604136E-2</v>
      </c>
      <c r="L21" s="22">
        <f t="shared" si="2"/>
        <v>6.095744960475713E-3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730515.8713</v>
      </c>
      <c r="F22" s="25">
        <f>VLOOKUP(C22,RA!B26:I55,8,0)</f>
        <v>127162.9209</v>
      </c>
      <c r="G22" s="16">
        <f t="shared" si="0"/>
        <v>603352.95039999997</v>
      </c>
      <c r="H22" s="27">
        <f>RA!J26</f>
        <v>17.407276952615099</v>
      </c>
      <c r="I22" s="20">
        <f>VLOOKUP(B22,RMS!B:D,3,FALSE)</f>
        <v>730515.57249905402</v>
      </c>
      <c r="J22" s="21">
        <f>VLOOKUP(B22,RMS!B:E,4,FALSE)</f>
        <v>603352.92557183304</v>
      </c>
      <c r="K22" s="22">
        <f t="shared" si="1"/>
        <v>0.29880094598047435</v>
      </c>
      <c r="L22" s="22">
        <f t="shared" si="2"/>
        <v>2.4828166933730245E-2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288029.9129</v>
      </c>
      <c r="F23" s="25">
        <f>VLOOKUP(C23,RA!B27:I56,8,0)</f>
        <v>79960.275200000004</v>
      </c>
      <c r="G23" s="16">
        <f t="shared" si="0"/>
        <v>208069.63769999999</v>
      </c>
      <c r="H23" s="27">
        <f>RA!J27</f>
        <v>27.761101058889398</v>
      </c>
      <c r="I23" s="20">
        <f>VLOOKUP(B23,RMS!B:D,3,FALSE)</f>
        <v>288029.62962737301</v>
      </c>
      <c r="J23" s="21">
        <f>VLOOKUP(B23,RMS!B:E,4,FALSE)</f>
        <v>208069.66708915299</v>
      </c>
      <c r="K23" s="22">
        <f t="shared" si="1"/>
        <v>0.28327262698439881</v>
      </c>
      <c r="L23" s="22">
        <f t="shared" si="2"/>
        <v>-2.9389153001829982E-2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1068758.5726000001</v>
      </c>
      <c r="F24" s="25">
        <f>VLOOKUP(C24,RA!B28:I57,8,0)</f>
        <v>46996.885699999999</v>
      </c>
      <c r="G24" s="16">
        <f t="shared" si="0"/>
        <v>1021761.6869000001</v>
      </c>
      <c r="H24" s="27">
        <f>RA!J28</f>
        <v>4.39733415056212</v>
      </c>
      <c r="I24" s="20">
        <f>VLOOKUP(B24,RMS!B:D,3,FALSE)</f>
        <v>1068758.57273363</v>
      </c>
      <c r="J24" s="21">
        <f>VLOOKUP(B24,RMS!B:E,4,FALSE)</f>
        <v>1021761.6679619499</v>
      </c>
      <c r="K24" s="22">
        <f t="shared" si="1"/>
        <v>-1.3362988829612732E-4</v>
      </c>
      <c r="L24" s="22">
        <f t="shared" si="2"/>
        <v>1.8938050139695406E-2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994911.11739999999</v>
      </c>
      <c r="F25" s="25">
        <f>VLOOKUP(C25,RA!B29:I58,8,0)</f>
        <v>145631.535</v>
      </c>
      <c r="G25" s="16">
        <f t="shared" si="0"/>
        <v>849279.58239999996</v>
      </c>
      <c r="H25" s="27">
        <f>RA!J29</f>
        <v>14.637642745472499</v>
      </c>
      <c r="I25" s="20">
        <f>VLOOKUP(B25,RMS!B:D,3,FALSE)</f>
        <v>994911.11593362805</v>
      </c>
      <c r="J25" s="21">
        <f>VLOOKUP(B25,RMS!B:E,4,FALSE)</f>
        <v>849279.59089437698</v>
      </c>
      <c r="K25" s="22">
        <f t="shared" si="1"/>
        <v>1.4663719339296222E-3</v>
      </c>
      <c r="L25" s="22">
        <f t="shared" si="2"/>
        <v>-8.4943770198151469E-3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VLOOKUP(C26,RA!B30:D55,3,0)</f>
        <v>1714051.4842999999</v>
      </c>
      <c r="F26" s="25">
        <f>VLOOKUP(C26,RA!B30:I59,8,0)</f>
        <v>151676.91889999999</v>
      </c>
      <c r="G26" s="16">
        <f t="shared" si="0"/>
        <v>1562374.5654</v>
      </c>
      <c r="H26" s="27">
        <f>RA!J30</f>
        <v>8.8490293488438105</v>
      </c>
      <c r="I26" s="20">
        <f>VLOOKUP(B26,RMS!B:D,3,FALSE)</f>
        <v>1714051.48908319</v>
      </c>
      <c r="J26" s="21">
        <f>VLOOKUP(B26,RMS!B:E,4,FALSE)</f>
        <v>1562374.5810654301</v>
      </c>
      <c r="K26" s="22">
        <f t="shared" si="1"/>
        <v>-4.7831900883466005E-3</v>
      </c>
      <c r="L26" s="22">
        <f t="shared" si="2"/>
        <v>-1.566543010994792E-2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1041042.5913</v>
      </c>
      <c r="F27" s="25">
        <f>VLOOKUP(C27,RA!B31:I60,8,0)</f>
        <v>28311.533200000002</v>
      </c>
      <c r="G27" s="16">
        <f t="shared" si="0"/>
        <v>1012731.0581</v>
      </c>
      <c r="H27" s="27">
        <f>RA!J31</f>
        <v>2.7195364951059302</v>
      </c>
      <c r="I27" s="20">
        <f>VLOOKUP(B27,RMS!B:D,3,FALSE)</f>
        <v>1041042.40398053</v>
      </c>
      <c r="J27" s="21">
        <f>VLOOKUP(B27,RMS!B:E,4,FALSE)</f>
        <v>1012731.11815221</v>
      </c>
      <c r="K27" s="22">
        <f t="shared" si="1"/>
        <v>0.18731946998741478</v>
      </c>
      <c r="L27" s="22">
        <f t="shared" si="2"/>
        <v>-6.0052209999412298E-2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131618.64449999999</v>
      </c>
      <c r="F28" s="25">
        <f>VLOOKUP(C28,RA!B32:I61,8,0)</f>
        <v>32951.986700000001</v>
      </c>
      <c r="G28" s="16">
        <f t="shared" si="0"/>
        <v>98666.657799999986</v>
      </c>
      <c r="H28" s="27">
        <f>RA!J32</f>
        <v>25.035956588961799</v>
      </c>
      <c r="I28" s="20">
        <f>VLOOKUP(B28,RMS!B:D,3,FALSE)</f>
        <v>131618.58689064399</v>
      </c>
      <c r="J28" s="21">
        <f>VLOOKUP(B28,RMS!B:E,4,FALSE)</f>
        <v>98666.649502378903</v>
      </c>
      <c r="K28" s="22">
        <f t="shared" si="1"/>
        <v>5.7609356008470058E-2</v>
      </c>
      <c r="L28" s="22">
        <f t="shared" si="2"/>
        <v>8.2976210833294317E-3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181089.52660000001</v>
      </c>
      <c r="F30" s="25">
        <f>VLOOKUP(C30,RA!B34:I64,8,0)</f>
        <v>14237.561799999999</v>
      </c>
      <c r="G30" s="16">
        <f t="shared" si="0"/>
        <v>166851.96480000002</v>
      </c>
      <c r="H30" s="27">
        <f>RA!J34</f>
        <v>7.8621674413278804</v>
      </c>
      <c r="I30" s="20">
        <f>VLOOKUP(B30,RMS!B:D,3,FALSE)</f>
        <v>181089.5263</v>
      </c>
      <c r="J30" s="21">
        <f>VLOOKUP(B30,RMS!B:E,4,FALSE)</f>
        <v>166851.9601</v>
      </c>
      <c r="K30" s="22">
        <f t="shared" si="1"/>
        <v>3.0000001424923539E-4</v>
      </c>
      <c r="L30" s="22">
        <f t="shared" si="2"/>
        <v>4.7000000195112079E-3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VLOOKUP(C31,RA!B34:D61,3,0)</f>
        <v>102036.74</v>
      </c>
      <c r="F31" s="25">
        <f>VLOOKUP(C31,RA!B34:I65,8,0)</f>
        <v>-587.28</v>
      </c>
      <c r="G31" s="16">
        <f t="shared" si="0"/>
        <v>102624.02</v>
      </c>
      <c r="H31" s="27">
        <f>RA!J34</f>
        <v>7.8621674413278804</v>
      </c>
      <c r="I31" s="20">
        <f>VLOOKUP(B31,RMS!B:D,3,FALSE)</f>
        <v>102036.74</v>
      </c>
      <c r="J31" s="21">
        <f>VLOOKUP(B31,RMS!B:E,4,FALSE)</f>
        <v>102624.02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278077.89</v>
      </c>
      <c r="F32" s="25">
        <f>VLOOKUP(C32,RA!B34:I65,8,0)</f>
        <v>-34148.47</v>
      </c>
      <c r="G32" s="16">
        <f t="shared" si="0"/>
        <v>312226.36</v>
      </c>
      <c r="H32" s="27">
        <f>RA!J34</f>
        <v>7.8621674413278804</v>
      </c>
      <c r="I32" s="20">
        <f>VLOOKUP(B32,RMS!B:D,3,FALSE)</f>
        <v>278077.89</v>
      </c>
      <c r="J32" s="21">
        <f>VLOOKUP(B32,RMS!B:E,4,FALSE)</f>
        <v>312226.36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138784.64000000001</v>
      </c>
      <c r="F33" s="25">
        <f>VLOOKUP(C33,RA!B34:I66,8,0)</f>
        <v>-9000.83</v>
      </c>
      <c r="G33" s="16">
        <f t="shared" si="0"/>
        <v>147785.47</v>
      </c>
      <c r="H33" s="27">
        <f>RA!J35</f>
        <v>-0.57555739236671</v>
      </c>
      <c r="I33" s="20">
        <f>VLOOKUP(B33,RMS!B:D,3,FALSE)</f>
        <v>138784.64000000001</v>
      </c>
      <c r="J33" s="21">
        <f>VLOOKUP(B33,RMS!B:E,4,FALSE)</f>
        <v>147785.47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188206.18</v>
      </c>
      <c r="F34" s="25">
        <f>VLOOKUP(C34,RA!B34:I67,8,0)</f>
        <v>-34248.69</v>
      </c>
      <c r="G34" s="16">
        <f t="shared" si="0"/>
        <v>222454.87</v>
      </c>
      <c r="H34" s="27">
        <f>RA!J34</f>
        <v>7.8621674413278804</v>
      </c>
      <c r="I34" s="20">
        <f>VLOOKUP(B34,RMS!B:D,3,FALSE)</f>
        <v>188206.18</v>
      </c>
      <c r="J34" s="21">
        <f>VLOOKUP(B34,RMS!B:E,4,FALSE)</f>
        <v>222454.87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-0.57555739236671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69738.4611</v>
      </c>
      <c r="F36" s="25">
        <f>VLOOKUP(C36,RA!B8:I68,8,0)</f>
        <v>5680.6355000000003</v>
      </c>
      <c r="G36" s="16">
        <f t="shared" si="0"/>
        <v>64057.825599999996</v>
      </c>
      <c r="H36" s="27">
        <f>RA!J35</f>
        <v>-0.57555739236671</v>
      </c>
      <c r="I36" s="20">
        <f>VLOOKUP(B36,RMS!B:D,3,FALSE)</f>
        <v>69738.461538461503</v>
      </c>
      <c r="J36" s="21">
        <f>VLOOKUP(B36,RMS!B:E,4,FALSE)</f>
        <v>64057.824786324803</v>
      </c>
      <c r="K36" s="22">
        <f t="shared" si="1"/>
        <v>-4.3846150219906121E-4</v>
      </c>
      <c r="L36" s="22">
        <f t="shared" si="2"/>
        <v>8.1367519305786118E-4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672818.33790000004</v>
      </c>
      <c r="F37" s="25">
        <f>VLOOKUP(C37,RA!B8:I69,8,0)</f>
        <v>33221.018799999998</v>
      </c>
      <c r="G37" s="16">
        <f t="shared" si="0"/>
        <v>639597.31910000008</v>
      </c>
      <c r="H37" s="27">
        <f>RA!J36</f>
        <v>-12.2801816426326</v>
      </c>
      <c r="I37" s="20">
        <f>VLOOKUP(B37,RMS!B:D,3,FALSE)</f>
        <v>672818.32667948701</v>
      </c>
      <c r="J37" s="21">
        <f>VLOOKUP(B37,RMS!B:E,4,FALSE)</f>
        <v>639597.31504017103</v>
      </c>
      <c r="K37" s="22">
        <f t="shared" si="1"/>
        <v>1.1220513028092682E-2</v>
      </c>
      <c r="L37" s="22">
        <f t="shared" si="2"/>
        <v>4.0598290506750345E-3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150699.17000000001</v>
      </c>
      <c r="F38" s="25">
        <f>VLOOKUP(C38,RA!B9:I70,8,0)</f>
        <v>-35356.720000000001</v>
      </c>
      <c r="G38" s="16">
        <f t="shared" si="0"/>
        <v>186055.89</v>
      </c>
      <c r="H38" s="27">
        <f>RA!J37</f>
        <v>-6.4854655385495104</v>
      </c>
      <c r="I38" s="20">
        <f>VLOOKUP(B38,RMS!B:D,3,FALSE)</f>
        <v>150699.17000000001</v>
      </c>
      <c r="J38" s="21">
        <f>VLOOKUP(B38,RMS!B:E,4,FALSE)</f>
        <v>186055.89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126812.01</v>
      </c>
      <c r="F39" s="25">
        <f>VLOOKUP(C39,RA!B10:I71,8,0)</f>
        <v>14506.51</v>
      </c>
      <c r="G39" s="16">
        <f t="shared" si="0"/>
        <v>112305.5</v>
      </c>
      <c r="H39" s="27">
        <f>RA!J38</f>
        <v>-18.197431136427099</v>
      </c>
      <c r="I39" s="20">
        <f>VLOOKUP(B39,RMS!B:D,3,FALSE)</f>
        <v>126812.01</v>
      </c>
      <c r="J39" s="21">
        <f>VLOOKUP(B39,RMS!B:E,4,FALSE)</f>
        <v>112305.5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116316.2194</v>
      </c>
      <c r="F41" s="25">
        <f>VLOOKUP(C41,RA!B8:I72,8,0)</f>
        <v>4986.5865999999996</v>
      </c>
      <c r="G41" s="16">
        <f t="shared" si="0"/>
        <v>111329.63280000001</v>
      </c>
      <c r="H41" s="27">
        <f>RA!J39</f>
        <v>0</v>
      </c>
      <c r="I41" s="20">
        <f>VLOOKUP(B41,RMS!B:D,3,FALSE)</f>
        <v>116316.219650556</v>
      </c>
      <c r="J41" s="21">
        <f>VLOOKUP(B41,RMS!B:E,4,FALSE)</f>
        <v>111329.632592088</v>
      </c>
      <c r="K41" s="22">
        <f t="shared" si="1"/>
        <v>-2.5055599689949304E-4</v>
      </c>
      <c r="L41" s="22">
        <f t="shared" si="2"/>
        <v>2.0791200222447515E-4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23631213.547499999</v>
      </c>
      <c r="E7" s="73">
        <v>23496223.5425</v>
      </c>
      <c r="F7" s="74">
        <v>100.574517878398</v>
      </c>
      <c r="G7" s="73">
        <v>14002150.0188</v>
      </c>
      <c r="H7" s="74">
        <v>68.768464241359595</v>
      </c>
      <c r="I7" s="73">
        <v>777507.82259999996</v>
      </c>
      <c r="J7" s="74">
        <v>3.2901730630006298</v>
      </c>
      <c r="K7" s="73">
        <v>1331988.0834999999</v>
      </c>
      <c r="L7" s="74">
        <v>9.5127396986291703</v>
      </c>
      <c r="M7" s="74">
        <v>-0.41628019632354302</v>
      </c>
      <c r="N7" s="73">
        <v>385489964.58270001</v>
      </c>
      <c r="O7" s="73">
        <v>2718275226.7083998</v>
      </c>
      <c r="P7" s="73">
        <v>1141274</v>
      </c>
      <c r="Q7" s="73">
        <v>886947</v>
      </c>
      <c r="R7" s="74">
        <v>28.674430377463398</v>
      </c>
      <c r="S7" s="73">
        <v>20.705994833405502</v>
      </c>
      <c r="T7" s="73">
        <v>19.054070792505101</v>
      </c>
      <c r="U7" s="75">
        <v>7.9779989041401498</v>
      </c>
      <c r="V7" s="63"/>
      <c r="W7" s="63"/>
    </row>
    <row r="8" spans="1:23" ht="12" customHeight="1" thickBot="1" x14ac:dyDescent="0.25">
      <c r="A8" s="53">
        <v>42483</v>
      </c>
      <c r="B8" s="62" t="s">
        <v>6</v>
      </c>
      <c r="C8" s="51"/>
      <c r="D8" s="76">
        <v>793924.85789999994</v>
      </c>
      <c r="E8" s="76">
        <v>991674.26450000005</v>
      </c>
      <c r="F8" s="77">
        <v>80.059036149364502</v>
      </c>
      <c r="G8" s="76">
        <v>561170.46900000004</v>
      </c>
      <c r="H8" s="77">
        <v>41.4765925432188</v>
      </c>
      <c r="I8" s="76">
        <v>115288.6658</v>
      </c>
      <c r="J8" s="77">
        <v>14.5213573618224</v>
      </c>
      <c r="K8" s="76">
        <v>94350.306599999996</v>
      </c>
      <c r="L8" s="77">
        <v>16.813127527564198</v>
      </c>
      <c r="M8" s="77">
        <v>0.221921474921842</v>
      </c>
      <c r="N8" s="76">
        <v>13880856.4991</v>
      </c>
      <c r="O8" s="76">
        <v>103266852.2959</v>
      </c>
      <c r="P8" s="76">
        <v>28772</v>
      </c>
      <c r="Q8" s="76">
        <v>21329</v>
      </c>
      <c r="R8" s="77">
        <v>34.896150780627302</v>
      </c>
      <c r="S8" s="76">
        <v>27.593662515640201</v>
      </c>
      <c r="T8" s="76">
        <v>22.180943204088301</v>
      </c>
      <c r="U8" s="78">
        <v>19.6158060151817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123394.99890000001</v>
      </c>
      <c r="E9" s="76">
        <v>145704.81940000001</v>
      </c>
      <c r="F9" s="77">
        <v>84.688344152328</v>
      </c>
      <c r="G9" s="76">
        <v>75830.316699999996</v>
      </c>
      <c r="H9" s="77">
        <v>62.725153038956002</v>
      </c>
      <c r="I9" s="76">
        <v>24317.3514</v>
      </c>
      <c r="J9" s="77">
        <v>19.706918122108799</v>
      </c>
      <c r="K9" s="76">
        <v>13812.916999999999</v>
      </c>
      <c r="L9" s="77">
        <v>18.2155602153776</v>
      </c>
      <c r="M9" s="77">
        <v>0.76047907911124002</v>
      </c>
      <c r="N9" s="76">
        <v>2253252.5353000001</v>
      </c>
      <c r="O9" s="76">
        <v>14210843.4893</v>
      </c>
      <c r="P9" s="76">
        <v>7007</v>
      </c>
      <c r="Q9" s="76">
        <v>4042</v>
      </c>
      <c r="R9" s="77">
        <v>73.354774863928697</v>
      </c>
      <c r="S9" s="76">
        <v>17.610246738975299</v>
      </c>
      <c r="T9" s="76">
        <v>26.026834042553201</v>
      </c>
      <c r="U9" s="78">
        <v>-47.793693230601598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206178.87950000001</v>
      </c>
      <c r="E10" s="76">
        <v>237112.82089999999</v>
      </c>
      <c r="F10" s="77">
        <v>86.953914477257996</v>
      </c>
      <c r="G10" s="76">
        <v>128778.0555</v>
      </c>
      <c r="H10" s="77">
        <v>60.104047773884901</v>
      </c>
      <c r="I10" s="76">
        <v>15980.615900000001</v>
      </c>
      <c r="J10" s="77">
        <v>7.7508501058664496</v>
      </c>
      <c r="K10" s="76">
        <v>20359.8514</v>
      </c>
      <c r="L10" s="77">
        <v>15.8100317021793</v>
      </c>
      <c r="M10" s="77">
        <v>-0.21509172213309999</v>
      </c>
      <c r="N10" s="76">
        <v>3272718.3594999998</v>
      </c>
      <c r="O10" s="76">
        <v>24468823.9538</v>
      </c>
      <c r="P10" s="76">
        <v>120709</v>
      </c>
      <c r="Q10" s="76">
        <v>92280</v>
      </c>
      <c r="R10" s="77">
        <v>30.8073255309926</v>
      </c>
      <c r="S10" s="76">
        <v>1.70806550878559</v>
      </c>
      <c r="T10" s="76">
        <v>1.14785876788036</v>
      </c>
      <c r="U10" s="78">
        <v>32.797731587210997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53617.201300000001</v>
      </c>
      <c r="E11" s="76">
        <v>110369.5635</v>
      </c>
      <c r="F11" s="77">
        <v>48.5796986050416</v>
      </c>
      <c r="G11" s="76">
        <v>48302.293599999997</v>
      </c>
      <c r="H11" s="77">
        <v>11.003427174729399</v>
      </c>
      <c r="I11" s="76">
        <v>12955.815399999999</v>
      </c>
      <c r="J11" s="77">
        <v>24.163542829304699</v>
      </c>
      <c r="K11" s="76">
        <v>8041.7335000000003</v>
      </c>
      <c r="L11" s="77">
        <v>16.648761167730601</v>
      </c>
      <c r="M11" s="77">
        <v>0.61107246341849097</v>
      </c>
      <c r="N11" s="76">
        <v>1165227.3278999999</v>
      </c>
      <c r="O11" s="76">
        <v>8206877.4987000003</v>
      </c>
      <c r="P11" s="76">
        <v>2704</v>
      </c>
      <c r="Q11" s="76">
        <v>1902</v>
      </c>
      <c r="R11" s="77">
        <v>42.166140904311298</v>
      </c>
      <c r="S11" s="76">
        <v>19.828846634615399</v>
      </c>
      <c r="T11" s="76">
        <v>19.934561041009498</v>
      </c>
      <c r="U11" s="78">
        <v>-0.53313441947516904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187054.57769999999</v>
      </c>
      <c r="E12" s="76">
        <v>216327.5172</v>
      </c>
      <c r="F12" s="77">
        <v>86.4682311899616</v>
      </c>
      <c r="G12" s="76">
        <v>161572.55900000001</v>
      </c>
      <c r="H12" s="77">
        <v>15.7712540159743</v>
      </c>
      <c r="I12" s="76">
        <v>18899.9817</v>
      </c>
      <c r="J12" s="77">
        <v>10.103993140607299</v>
      </c>
      <c r="K12" s="76">
        <v>19083.754300000001</v>
      </c>
      <c r="L12" s="77">
        <v>11.811259546863999</v>
      </c>
      <c r="M12" s="77">
        <v>-9.6297928128319995E-3</v>
      </c>
      <c r="N12" s="76">
        <v>2971909.1527</v>
      </c>
      <c r="O12" s="76">
        <v>26645948.859299999</v>
      </c>
      <c r="P12" s="76">
        <v>2295</v>
      </c>
      <c r="Q12" s="76">
        <v>1704</v>
      </c>
      <c r="R12" s="77">
        <v>34.683098591549303</v>
      </c>
      <c r="S12" s="76">
        <v>81.505262614379106</v>
      </c>
      <c r="T12" s="76">
        <v>83.772599941314596</v>
      </c>
      <c r="U12" s="78">
        <v>-2.78182936194291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314064.19929999998</v>
      </c>
      <c r="E13" s="76">
        <v>372252.57579999999</v>
      </c>
      <c r="F13" s="77">
        <v>84.3685765303441</v>
      </c>
      <c r="G13" s="76">
        <v>225438.16750000001</v>
      </c>
      <c r="H13" s="77">
        <v>39.312789303967399</v>
      </c>
      <c r="I13" s="76">
        <v>26703.684099999999</v>
      </c>
      <c r="J13" s="77">
        <v>8.5026195789008501</v>
      </c>
      <c r="K13" s="76">
        <v>54809.351000000002</v>
      </c>
      <c r="L13" s="77">
        <v>24.312365385067299</v>
      </c>
      <c r="M13" s="77">
        <v>-0.51278963146270395</v>
      </c>
      <c r="N13" s="76">
        <v>5000887.1787</v>
      </c>
      <c r="O13" s="76">
        <v>44508402.887599997</v>
      </c>
      <c r="P13" s="76">
        <v>15231</v>
      </c>
      <c r="Q13" s="76">
        <v>11588</v>
      </c>
      <c r="R13" s="77">
        <v>31.437694166379</v>
      </c>
      <c r="S13" s="76">
        <v>20.620064296500601</v>
      </c>
      <c r="T13" s="76">
        <v>20.362430143251601</v>
      </c>
      <c r="U13" s="78">
        <v>1.24943428664597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168683.33600000001</v>
      </c>
      <c r="E14" s="76">
        <v>176352.97769999999</v>
      </c>
      <c r="F14" s="77">
        <v>95.650971250937999</v>
      </c>
      <c r="G14" s="76">
        <v>120466.4673</v>
      </c>
      <c r="H14" s="77">
        <v>40.025137103028499</v>
      </c>
      <c r="I14" s="76">
        <v>-10555.977199999999</v>
      </c>
      <c r="J14" s="77">
        <v>-6.2578660407806996</v>
      </c>
      <c r="K14" s="76">
        <v>22040.511999999999</v>
      </c>
      <c r="L14" s="77">
        <v>18.2959727250174</v>
      </c>
      <c r="M14" s="77">
        <v>-1.4789352080387199</v>
      </c>
      <c r="N14" s="76">
        <v>2993744.628</v>
      </c>
      <c r="O14" s="76">
        <v>19527888.611499999</v>
      </c>
      <c r="P14" s="76">
        <v>3996</v>
      </c>
      <c r="Q14" s="76">
        <v>3852</v>
      </c>
      <c r="R14" s="77">
        <v>3.7383177570093502</v>
      </c>
      <c r="S14" s="76">
        <v>42.213047047047098</v>
      </c>
      <c r="T14" s="76">
        <v>39.043934501557601</v>
      </c>
      <c r="U14" s="78">
        <v>7.5074242850969704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153701.36660000001</v>
      </c>
      <c r="E15" s="76">
        <v>197880.03479999999</v>
      </c>
      <c r="F15" s="77">
        <v>77.674014336690405</v>
      </c>
      <c r="G15" s="76">
        <v>107032.17260000001</v>
      </c>
      <c r="H15" s="77">
        <v>43.602958686461399</v>
      </c>
      <c r="I15" s="76">
        <v>3415.2741000000001</v>
      </c>
      <c r="J15" s="77">
        <v>2.2220193454024901</v>
      </c>
      <c r="K15" s="76">
        <v>17348.3514</v>
      </c>
      <c r="L15" s="77">
        <v>16.208538964105799</v>
      </c>
      <c r="M15" s="77">
        <v>-0.80313552445104397</v>
      </c>
      <c r="N15" s="76">
        <v>2514088.1631999998</v>
      </c>
      <c r="O15" s="76">
        <v>15837953.033600001</v>
      </c>
      <c r="P15" s="76">
        <v>7188</v>
      </c>
      <c r="Q15" s="76">
        <v>5352</v>
      </c>
      <c r="R15" s="77">
        <v>34.304932735426</v>
      </c>
      <c r="S15" s="76">
        <v>21.383050445186399</v>
      </c>
      <c r="T15" s="76">
        <v>20.706935351270602</v>
      </c>
      <c r="U15" s="78">
        <v>3.16192067941398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1124259.8670999999</v>
      </c>
      <c r="E16" s="76">
        <v>1640090.2053</v>
      </c>
      <c r="F16" s="77">
        <v>68.548660522873803</v>
      </c>
      <c r="G16" s="76">
        <v>770217.44499999995</v>
      </c>
      <c r="H16" s="77">
        <v>45.966554561744601</v>
      </c>
      <c r="I16" s="76">
        <v>-7378.8801999999996</v>
      </c>
      <c r="J16" s="77">
        <v>-0.65633226053275695</v>
      </c>
      <c r="K16" s="76">
        <v>18928.261299999998</v>
      </c>
      <c r="L16" s="77">
        <v>2.4575217586768598</v>
      </c>
      <c r="M16" s="77">
        <v>-1.3898340203069799</v>
      </c>
      <c r="N16" s="76">
        <v>20500518.7744</v>
      </c>
      <c r="O16" s="76">
        <v>132080270.8065</v>
      </c>
      <c r="P16" s="76">
        <v>53578</v>
      </c>
      <c r="Q16" s="76">
        <v>37866</v>
      </c>
      <c r="R16" s="77">
        <v>41.493688269159698</v>
      </c>
      <c r="S16" s="76">
        <v>20.9836101963493</v>
      </c>
      <c r="T16" s="76">
        <v>20.006461580309502</v>
      </c>
      <c r="U16" s="78">
        <v>4.6567230657465402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480088.58730000001</v>
      </c>
      <c r="E17" s="76">
        <v>1168911.8953</v>
      </c>
      <c r="F17" s="77">
        <v>41.071409165254998</v>
      </c>
      <c r="G17" s="76">
        <v>390149.7268</v>
      </c>
      <c r="H17" s="77">
        <v>23.0523961243487</v>
      </c>
      <c r="I17" s="76">
        <v>47710.876799999998</v>
      </c>
      <c r="J17" s="77">
        <v>9.9379318863470907</v>
      </c>
      <c r="K17" s="76">
        <v>51463.481399999997</v>
      </c>
      <c r="L17" s="77">
        <v>13.190700355502599</v>
      </c>
      <c r="M17" s="77">
        <v>-7.2917814689465996E-2</v>
      </c>
      <c r="N17" s="76">
        <v>20465453.0812</v>
      </c>
      <c r="O17" s="76">
        <v>170039659.58950001</v>
      </c>
      <c r="P17" s="76">
        <v>12393</v>
      </c>
      <c r="Q17" s="76">
        <v>10173</v>
      </c>
      <c r="R17" s="77">
        <v>21.822471247419699</v>
      </c>
      <c r="S17" s="76">
        <v>38.738690171871198</v>
      </c>
      <c r="T17" s="76">
        <v>42.173411186473999</v>
      </c>
      <c r="U17" s="78">
        <v>-8.8663839674599707</v>
      </c>
    </row>
    <row r="18" spans="1:21" ht="12" customHeight="1" thickBot="1" x14ac:dyDescent="0.25">
      <c r="A18" s="54"/>
      <c r="B18" s="62" t="s">
        <v>16</v>
      </c>
      <c r="C18" s="51"/>
      <c r="D18" s="76">
        <v>2472702.4824000001</v>
      </c>
      <c r="E18" s="76">
        <v>2362000.9278000002</v>
      </c>
      <c r="F18" s="77">
        <v>104.686770157331</v>
      </c>
      <c r="G18" s="76">
        <v>1302724.9874</v>
      </c>
      <c r="H18" s="77">
        <v>89.810014110120093</v>
      </c>
      <c r="I18" s="76">
        <v>187542.96900000001</v>
      </c>
      <c r="J18" s="77">
        <v>7.5845343438961299</v>
      </c>
      <c r="K18" s="76">
        <v>174258.69080000001</v>
      </c>
      <c r="L18" s="77">
        <v>13.3764756556784</v>
      </c>
      <c r="M18" s="77">
        <v>7.6233088513482997E-2</v>
      </c>
      <c r="N18" s="76">
        <v>37983350.800700001</v>
      </c>
      <c r="O18" s="76">
        <v>317263190.83060002</v>
      </c>
      <c r="P18" s="76">
        <v>103912</v>
      </c>
      <c r="Q18" s="76">
        <v>75830</v>
      </c>
      <c r="R18" s="77">
        <v>37.032836608202601</v>
      </c>
      <c r="S18" s="76">
        <v>23.796120586650201</v>
      </c>
      <c r="T18" s="76">
        <v>21.299419794276702</v>
      </c>
      <c r="U18" s="78">
        <v>10.492049673736499</v>
      </c>
    </row>
    <row r="19" spans="1:21" ht="12" customHeight="1" thickBot="1" x14ac:dyDescent="0.25">
      <c r="A19" s="54"/>
      <c r="B19" s="62" t="s">
        <v>17</v>
      </c>
      <c r="C19" s="51"/>
      <c r="D19" s="76">
        <v>637327.58649999998</v>
      </c>
      <c r="E19" s="76">
        <v>757011.35129999998</v>
      </c>
      <c r="F19" s="77">
        <v>84.189964312362093</v>
      </c>
      <c r="G19" s="76">
        <v>587430.50410000002</v>
      </c>
      <c r="H19" s="77">
        <v>8.4941251861694091</v>
      </c>
      <c r="I19" s="76">
        <v>41116.004800000002</v>
      </c>
      <c r="J19" s="77">
        <v>6.4513141547498396</v>
      </c>
      <c r="K19" s="76">
        <v>23023.011699999999</v>
      </c>
      <c r="L19" s="77">
        <v>3.9192741165652398</v>
      </c>
      <c r="M19" s="77">
        <v>0.78586560853808696</v>
      </c>
      <c r="N19" s="76">
        <v>12198667.917199999</v>
      </c>
      <c r="O19" s="76">
        <v>89587249.248099998</v>
      </c>
      <c r="P19" s="76">
        <v>12846</v>
      </c>
      <c r="Q19" s="76">
        <v>9955</v>
      </c>
      <c r="R19" s="77">
        <v>29.040683073832302</v>
      </c>
      <c r="S19" s="76">
        <v>49.612921259536101</v>
      </c>
      <c r="T19" s="76">
        <v>56.030089633350102</v>
      </c>
      <c r="U19" s="78">
        <v>-12.9344699140863</v>
      </c>
    </row>
    <row r="20" spans="1:21" ht="12" thickBot="1" x14ac:dyDescent="0.25">
      <c r="A20" s="54"/>
      <c r="B20" s="62" t="s">
        <v>18</v>
      </c>
      <c r="C20" s="51"/>
      <c r="D20" s="76">
        <v>1312893.1098</v>
      </c>
      <c r="E20" s="76">
        <v>1224488.6470000001</v>
      </c>
      <c r="F20" s="77">
        <v>107.219704569462</v>
      </c>
      <c r="G20" s="76">
        <v>928579.55229999998</v>
      </c>
      <c r="H20" s="77">
        <v>41.387251802830797</v>
      </c>
      <c r="I20" s="76">
        <v>62162.681600000004</v>
      </c>
      <c r="J20" s="77">
        <v>4.73478618601857</v>
      </c>
      <c r="K20" s="76">
        <v>38818.6086</v>
      </c>
      <c r="L20" s="77">
        <v>4.1804289685089602</v>
      </c>
      <c r="M20" s="77">
        <v>0.601362950448461</v>
      </c>
      <c r="N20" s="76">
        <v>21767665.777100001</v>
      </c>
      <c r="O20" s="76">
        <v>148649006.90349999</v>
      </c>
      <c r="P20" s="76">
        <v>48471</v>
      </c>
      <c r="Q20" s="76">
        <v>39044</v>
      </c>
      <c r="R20" s="77">
        <v>24.1445548611823</v>
      </c>
      <c r="S20" s="76">
        <v>27.086156873181899</v>
      </c>
      <c r="T20" s="76">
        <v>26.532046024997399</v>
      </c>
      <c r="U20" s="78">
        <v>2.0457344715930899</v>
      </c>
    </row>
    <row r="21" spans="1:21" ht="12" customHeight="1" thickBot="1" x14ac:dyDescent="0.25">
      <c r="A21" s="54"/>
      <c r="B21" s="62" t="s">
        <v>19</v>
      </c>
      <c r="C21" s="51"/>
      <c r="D21" s="76">
        <v>431080.51390000002</v>
      </c>
      <c r="E21" s="76">
        <v>489798.64870000002</v>
      </c>
      <c r="F21" s="77">
        <v>88.011780972477794</v>
      </c>
      <c r="G21" s="76">
        <v>293809.26049999997</v>
      </c>
      <c r="H21" s="77">
        <v>46.721214017010197</v>
      </c>
      <c r="I21" s="76">
        <v>45888.280899999998</v>
      </c>
      <c r="J21" s="77">
        <v>10.644944371260801</v>
      </c>
      <c r="K21" s="76">
        <v>26796.0713</v>
      </c>
      <c r="L21" s="77">
        <v>9.1202269303557202</v>
      </c>
      <c r="M21" s="77">
        <v>0.71250032835970301</v>
      </c>
      <c r="N21" s="76">
        <v>7601716.1100000003</v>
      </c>
      <c r="O21" s="76">
        <v>54967596.067199998</v>
      </c>
      <c r="P21" s="76">
        <v>34776</v>
      </c>
      <c r="Q21" s="76">
        <v>28068</v>
      </c>
      <c r="R21" s="77">
        <v>23.899102180419</v>
      </c>
      <c r="S21" s="76">
        <v>12.395919999424899</v>
      </c>
      <c r="T21" s="76">
        <v>11.9210011899672</v>
      </c>
      <c r="U21" s="78">
        <v>3.83125100419895</v>
      </c>
    </row>
    <row r="22" spans="1:21" ht="12" customHeight="1" thickBot="1" x14ac:dyDescent="0.25">
      <c r="A22" s="54"/>
      <c r="B22" s="62" t="s">
        <v>20</v>
      </c>
      <c r="C22" s="51"/>
      <c r="D22" s="76">
        <v>1537448.0592</v>
      </c>
      <c r="E22" s="76">
        <v>1780154.9649</v>
      </c>
      <c r="F22" s="77">
        <v>86.365967542964199</v>
      </c>
      <c r="G22" s="76">
        <v>1042850.3964</v>
      </c>
      <c r="H22" s="77">
        <v>47.427479963318703</v>
      </c>
      <c r="I22" s="76">
        <v>51582.9787</v>
      </c>
      <c r="J22" s="77">
        <v>3.3551038287980202</v>
      </c>
      <c r="K22" s="76">
        <v>49062.692799999997</v>
      </c>
      <c r="L22" s="77">
        <v>4.70467221083371</v>
      </c>
      <c r="M22" s="77">
        <v>5.1368682723423001E-2</v>
      </c>
      <c r="N22" s="76">
        <v>26527817.286400001</v>
      </c>
      <c r="O22" s="76">
        <v>170424269.52410001</v>
      </c>
      <c r="P22" s="76">
        <v>94476</v>
      </c>
      <c r="Q22" s="76">
        <v>69053</v>
      </c>
      <c r="R22" s="77">
        <v>36.816648081908099</v>
      </c>
      <c r="S22" s="76">
        <v>16.273424564968899</v>
      </c>
      <c r="T22" s="76">
        <v>16.025749448974</v>
      </c>
      <c r="U22" s="78">
        <v>1.52196063591965</v>
      </c>
    </row>
    <row r="23" spans="1:21" ht="12" thickBot="1" x14ac:dyDescent="0.25">
      <c r="A23" s="54"/>
      <c r="B23" s="62" t="s">
        <v>21</v>
      </c>
      <c r="C23" s="51"/>
      <c r="D23" s="76">
        <v>5019140.2761000004</v>
      </c>
      <c r="E23" s="76">
        <v>4088513.1013000002</v>
      </c>
      <c r="F23" s="77">
        <v>122.76199566302201</v>
      </c>
      <c r="G23" s="76">
        <v>2238761.4356</v>
      </c>
      <c r="H23" s="77">
        <v>124.192725329613</v>
      </c>
      <c r="I23" s="76">
        <v>-496750.51390000002</v>
      </c>
      <c r="J23" s="77">
        <v>-9.8971235425599193</v>
      </c>
      <c r="K23" s="76">
        <v>190313.70980000001</v>
      </c>
      <c r="L23" s="77">
        <v>8.5008481374432296</v>
      </c>
      <c r="M23" s="77">
        <v>-3.6101667316665398</v>
      </c>
      <c r="N23" s="76">
        <v>59529372.324900001</v>
      </c>
      <c r="O23" s="76">
        <v>381339204.10680002</v>
      </c>
      <c r="P23" s="76">
        <v>112689</v>
      </c>
      <c r="Q23" s="76">
        <v>72990</v>
      </c>
      <c r="R23" s="77">
        <v>54.389642416769398</v>
      </c>
      <c r="S23" s="76">
        <v>44.539753446210398</v>
      </c>
      <c r="T23" s="76">
        <v>39.268146492670198</v>
      </c>
      <c r="U23" s="78">
        <v>11.8357344746116</v>
      </c>
    </row>
    <row r="24" spans="1:21" ht="12" thickBot="1" x14ac:dyDescent="0.25">
      <c r="A24" s="54"/>
      <c r="B24" s="62" t="s">
        <v>22</v>
      </c>
      <c r="C24" s="51"/>
      <c r="D24" s="76">
        <v>284738.46039999998</v>
      </c>
      <c r="E24" s="76">
        <v>271909.90899999999</v>
      </c>
      <c r="F24" s="77">
        <v>104.717941853307</v>
      </c>
      <c r="G24" s="76">
        <v>187190.40580000001</v>
      </c>
      <c r="H24" s="77">
        <v>52.111674304624003</v>
      </c>
      <c r="I24" s="76">
        <v>42601.0435</v>
      </c>
      <c r="J24" s="77">
        <v>14.961464440087999</v>
      </c>
      <c r="K24" s="76">
        <v>28264.0923</v>
      </c>
      <c r="L24" s="77">
        <v>15.0991137495574</v>
      </c>
      <c r="M24" s="77">
        <v>0.50724965966800195</v>
      </c>
      <c r="N24" s="76">
        <v>5027012.6118000001</v>
      </c>
      <c r="O24" s="76">
        <v>37897550.316</v>
      </c>
      <c r="P24" s="76">
        <v>27972</v>
      </c>
      <c r="Q24" s="76">
        <v>22234</v>
      </c>
      <c r="R24" s="77">
        <v>25.807322119276801</v>
      </c>
      <c r="S24" s="76">
        <v>10.1794101387101</v>
      </c>
      <c r="T24" s="76">
        <v>9.9117988036340705</v>
      </c>
      <c r="U24" s="78">
        <v>2.62894736953761</v>
      </c>
    </row>
    <row r="25" spans="1:21" ht="12" thickBot="1" x14ac:dyDescent="0.25">
      <c r="A25" s="54"/>
      <c r="B25" s="62" t="s">
        <v>23</v>
      </c>
      <c r="C25" s="51"/>
      <c r="D25" s="76">
        <v>337407.81829999998</v>
      </c>
      <c r="E25" s="76">
        <v>323866.29259999999</v>
      </c>
      <c r="F25" s="77">
        <v>104.18120873008699</v>
      </c>
      <c r="G25" s="76">
        <v>245459.99770000001</v>
      </c>
      <c r="H25" s="77">
        <v>37.459391127501902</v>
      </c>
      <c r="I25" s="76">
        <v>24044.591899999999</v>
      </c>
      <c r="J25" s="77">
        <v>7.1262699308944804</v>
      </c>
      <c r="K25" s="76">
        <v>13694.4856</v>
      </c>
      <c r="L25" s="77">
        <v>5.5791109461091599</v>
      </c>
      <c r="M25" s="77">
        <v>0.755786423989522</v>
      </c>
      <c r="N25" s="76">
        <v>5686235.7329000002</v>
      </c>
      <c r="O25" s="76">
        <v>50422736.103200004</v>
      </c>
      <c r="P25" s="76">
        <v>20565</v>
      </c>
      <c r="Q25" s="76">
        <v>15676</v>
      </c>
      <c r="R25" s="77">
        <v>31.1878030109722</v>
      </c>
      <c r="S25" s="76">
        <v>16.406896100170201</v>
      </c>
      <c r="T25" s="76">
        <v>14.7755530109722</v>
      </c>
      <c r="U25" s="78">
        <v>9.9430329736840601</v>
      </c>
    </row>
    <row r="26" spans="1:21" ht="12" thickBot="1" x14ac:dyDescent="0.25">
      <c r="A26" s="54"/>
      <c r="B26" s="62" t="s">
        <v>24</v>
      </c>
      <c r="C26" s="51"/>
      <c r="D26" s="76">
        <v>730515.8713</v>
      </c>
      <c r="E26" s="76">
        <v>749726.90390000003</v>
      </c>
      <c r="F26" s="77">
        <v>97.437595943260604</v>
      </c>
      <c r="G26" s="76">
        <v>553770.10419999994</v>
      </c>
      <c r="H26" s="77">
        <v>31.916812727789701</v>
      </c>
      <c r="I26" s="76">
        <v>127162.9209</v>
      </c>
      <c r="J26" s="77">
        <v>17.407276952615099</v>
      </c>
      <c r="K26" s="76">
        <v>97570.426000000007</v>
      </c>
      <c r="L26" s="77">
        <v>17.619301811345402</v>
      </c>
      <c r="M26" s="77">
        <v>0.30329369372641701</v>
      </c>
      <c r="N26" s="76">
        <v>12717674.876499999</v>
      </c>
      <c r="O26" s="76">
        <v>88903231.545900002</v>
      </c>
      <c r="P26" s="76">
        <v>50282</v>
      </c>
      <c r="Q26" s="76">
        <v>41462</v>
      </c>
      <c r="R26" s="77">
        <v>21.2724904732044</v>
      </c>
      <c r="S26" s="76">
        <v>14.528377377590401</v>
      </c>
      <c r="T26" s="76">
        <v>14.093712662196699</v>
      </c>
      <c r="U26" s="78">
        <v>2.9918324951011899</v>
      </c>
    </row>
    <row r="27" spans="1:21" ht="12" thickBot="1" x14ac:dyDescent="0.25">
      <c r="A27" s="54"/>
      <c r="B27" s="62" t="s">
        <v>25</v>
      </c>
      <c r="C27" s="51"/>
      <c r="D27" s="76">
        <v>288029.9129</v>
      </c>
      <c r="E27" s="76">
        <v>320008.95630000002</v>
      </c>
      <c r="F27" s="77">
        <v>90.006828630752295</v>
      </c>
      <c r="G27" s="76">
        <v>201937.94409999999</v>
      </c>
      <c r="H27" s="77">
        <v>42.632883673098704</v>
      </c>
      <c r="I27" s="76">
        <v>79960.275200000004</v>
      </c>
      <c r="J27" s="77">
        <v>27.761101058889398</v>
      </c>
      <c r="K27" s="76">
        <v>57332.864000000001</v>
      </c>
      <c r="L27" s="77">
        <v>28.391327967372298</v>
      </c>
      <c r="M27" s="77">
        <v>0.39466737960273501</v>
      </c>
      <c r="N27" s="76">
        <v>5112972.8439999996</v>
      </c>
      <c r="O27" s="76">
        <v>30215674.940099999</v>
      </c>
      <c r="P27" s="76">
        <v>37070</v>
      </c>
      <c r="Q27" s="76">
        <v>28860</v>
      </c>
      <c r="R27" s="77">
        <v>28.447678447678399</v>
      </c>
      <c r="S27" s="76">
        <v>7.76989244402482</v>
      </c>
      <c r="T27" s="76">
        <v>7.6371146916146904</v>
      </c>
      <c r="U27" s="78">
        <v>1.7088750374174599</v>
      </c>
    </row>
    <row r="28" spans="1:21" ht="12" thickBot="1" x14ac:dyDescent="0.25">
      <c r="A28" s="54"/>
      <c r="B28" s="62" t="s">
        <v>26</v>
      </c>
      <c r="C28" s="51"/>
      <c r="D28" s="76">
        <v>1068758.5726000001</v>
      </c>
      <c r="E28" s="76">
        <v>1001214.1757</v>
      </c>
      <c r="F28" s="77">
        <v>106.746248558934</v>
      </c>
      <c r="G28" s="76">
        <v>697129.26309999998</v>
      </c>
      <c r="H28" s="77">
        <v>53.308522417698597</v>
      </c>
      <c r="I28" s="76">
        <v>46996.885699999999</v>
      </c>
      <c r="J28" s="77">
        <v>4.39733415056212</v>
      </c>
      <c r="K28" s="76">
        <v>24323.258099999999</v>
      </c>
      <c r="L28" s="77">
        <v>3.4890599760278498</v>
      </c>
      <c r="M28" s="77">
        <v>0.93217888437404695</v>
      </c>
      <c r="N28" s="76">
        <v>18318714.3913</v>
      </c>
      <c r="O28" s="76">
        <v>127022398.00030001</v>
      </c>
      <c r="P28" s="76">
        <v>45371</v>
      </c>
      <c r="Q28" s="76">
        <v>37354</v>
      </c>
      <c r="R28" s="77">
        <v>21.462226267601899</v>
      </c>
      <c r="S28" s="76">
        <v>23.555984496704902</v>
      </c>
      <c r="T28" s="76">
        <v>22.062566153557899</v>
      </c>
      <c r="U28" s="78">
        <v>6.3398680847153397</v>
      </c>
    </row>
    <row r="29" spans="1:21" ht="12" thickBot="1" x14ac:dyDescent="0.25">
      <c r="A29" s="54"/>
      <c r="B29" s="62" t="s">
        <v>27</v>
      </c>
      <c r="C29" s="51"/>
      <c r="D29" s="76">
        <v>994911.11739999999</v>
      </c>
      <c r="E29" s="76">
        <v>869929.98990000004</v>
      </c>
      <c r="F29" s="77">
        <v>114.366802955531</v>
      </c>
      <c r="G29" s="76">
        <v>752045.42090000003</v>
      </c>
      <c r="H29" s="77">
        <v>32.294019716169998</v>
      </c>
      <c r="I29" s="76">
        <v>145631.535</v>
      </c>
      <c r="J29" s="77">
        <v>14.637642745472499</v>
      </c>
      <c r="K29" s="76">
        <v>87376.663799999995</v>
      </c>
      <c r="L29" s="77">
        <v>11.6185354463608</v>
      </c>
      <c r="M29" s="77">
        <v>0.666709721640803</v>
      </c>
      <c r="N29" s="76">
        <v>18733056.099100001</v>
      </c>
      <c r="O29" s="76">
        <v>92620674.153300002</v>
      </c>
      <c r="P29" s="76">
        <v>122669</v>
      </c>
      <c r="Q29" s="76">
        <v>108831</v>
      </c>
      <c r="R29" s="77">
        <v>12.715127123705599</v>
      </c>
      <c r="S29" s="76">
        <v>8.1105341805998297</v>
      </c>
      <c r="T29" s="76">
        <v>7.8899003601914899</v>
      </c>
      <c r="U29" s="78">
        <v>2.72033648456949</v>
      </c>
    </row>
    <row r="30" spans="1:21" ht="12" thickBot="1" x14ac:dyDescent="0.25">
      <c r="A30" s="54"/>
      <c r="B30" s="62" t="s">
        <v>28</v>
      </c>
      <c r="C30" s="51"/>
      <c r="D30" s="76">
        <v>1714051.4842999999</v>
      </c>
      <c r="E30" s="76">
        <v>1782930.8651999999</v>
      </c>
      <c r="F30" s="77">
        <v>96.136732935392104</v>
      </c>
      <c r="G30" s="76">
        <v>1068265.2825</v>
      </c>
      <c r="H30" s="77">
        <v>60.451857078861899</v>
      </c>
      <c r="I30" s="76">
        <v>151676.91889999999</v>
      </c>
      <c r="J30" s="77">
        <v>8.8490293488438105</v>
      </c>
      <c r="K30" s="76">
        <v>125102.5968</v>
      </c>
      <c r="L30" s="77">
        <v>11.7108174204847</v>
      </c>
      <c r="M30" s="77">
        <v>0.21242022771504901</v>
      </c>
      <c r="N30" s="76">
        <v>28357181.989799999</v>
      </c>
      <c r="O30" s="76">
        <v>132587876.3036</v>
      </c>
      <c r="P30" s="76">
        <v>95762</v>
      </c>
      <c r="Q30" s="76">
        <v>80306</v>
      </c>
      <c r="R30" s="77">
        <v>19.246382586606199</v>
      </c>
      <c r="S30" s="76">
        <v>17.899077758400999</v>
      </c>
      <c r="T30" s="76">
        <v>17.965143214703801</v>
      </c>
      <c r="U30" s="78">
        <v>-0.369099778181116</v>
      </c>
    </row>
    <row r="31" spans="1:21" ht="12" thickBot="1" x14ac:dyDescent="0.25">
      <c r="A31" s="54"/>
      <c r="B31" s="62" t="s">
        <v>29</v>
      </c>
      <c r="C31" s="51"/>
      <c r="D31" s="76">
        <v>1041042.5913</v>
      </c>
      <c r="E31" s="76">
        <v>1003230.1075</v>
      </c>
      <c r="F31" s="77">
        <v>103.76907386623699</v>
      </c>
      <c r="G31" s="76">
        <v>514993.15429999999</v>
      </c>
      <c r="H31" s="77">
        <v>102.146879547366</v>
      </c>
      <c r="I31" s="76">
        <v>28311.533200000002</v>
      </c>
      <c r="J31" s="77">
        <v>2.7195364951059302</v>
      </c>
      <c r="K31" s="76">
        <v>32162.734199999999</v>
      </c>
      <c r="L31" s="77">
        <v>6.2452741228603204</v>
      </c>
      <c r="M31" s="77">
        <v>-0.119741094648601</v>
      </c>
      <c r="N31" s="76">
        <v>20650569.7487</v>
      </c>
      <c r="O31" s="76">
        <v>154648533.09990001</v>
      </c>
      <c r="P31" s="76">
        <v>38485</v>
      </c>
      <c r="Q31" s="76">
        <v>32571</v>
      </c>
      <c r="R31" s="77">
        <v>18.157256455128799</v>
      </c>
      <c r="S31" s="76">
        <v>27.0506065038327</v>
      </c>
      <c r="T31" s="76">
        <v>24.217416450216401</v>
      </c>
      <c r="U31" s="78">
        <v>10.473665546888199</v>
      </c>
    </row>
    <row r="32" spans="1:21" ht="12" thickBot="1" x14ac:dyDescent="0.25">
      <c r="A32" s="54"/>
      <c r="B32" s="62" t="s">
        <v>30</v>
      </c>
      <c r="C32" s="51"/>
      <c r="D32" s="76">
        <v>131618.64449999999</v>
      </c>
      <c r="E32" s="76">
        <v>133901.72649999999</v>
      </c>
      <c r="F32" s="77">
        <v>98.294957010879202</v>
      </c>
      <c r="G32" s="76">
        <v>98187.5049</v>
      </c>
      <c r="H32" s="77">
        <v>34.048262692944697</v>
      </c>
      <c r="I32" s="76">
        <v>32951.986700000001</v>
      </c>
      <c r="J32" s="77">
        <v>25.035956588961799</v>
      </c>
      <c r="K32" s="76">
        <v>30116.279900000001</v>
      </c>
      <c r="L32" s="77">
        <v>30.6722122439838</v>
      </c>
      <c r="M32" s="77">
        <v>9.4158601574160006E-2</v>
      </c>
      <c r="N32" s="76">
        <v>2332139.6235000002</v>
      </c>
      <c r="O32" s="76">
        <v>14648493.4496</v>
      </c>
      <c r="P32" s="76">
        <v>26589</v>
      </c>
      <c r="Q32" s="76">
        <v>22755</v>
      </c>
      <c r="R32" s="77">
        <v>16.849044166117299</v>
      </c>
      <c r="S32" s="76">
        <v>4.9501163827146604</v>
      </c>
      <c r="T32" s="76">
        <v>4.6528948538782702</v>
      </c>
      <c r="U32" s="78">
        <v>6.0043341581676204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181089.52660000001</v>
      </c>
      <c r="E34" s="76">
        <v>170116.03520000001</v>
      </c>
      <c r="F34" s="77">
        <v>106.45059202508401</v>
      </c>
      <c r="G34" s="76">
        <v>111477.99830000001</v>
      </c>
      <c r="H34" s="77">
        <v>62.444185724134996</v>
      </c>
      <c r="I34" s="76">
        <v>14237.561799999999</v>
      </c>
      <c r="J34" s="77">
        <v>7.8621674413278804</v>
      </c>
      <c r="K34" s="76">
        <v>13062.281499999999</v>
      </c>
      <c r="L34" s="77">
        <v>11.7173627973189</v>
      </c>
      <c r="M34" s="77">
        <v>8.9975116521566006E-2</v>
      </c>
      <c r="N34" s="76">
        <v>2778265.9087999999</v>
      </c>
      <c r="O34" s="76">
        <v>25673908.5759</v>
      </c>
      <c r="P34" s="76">
        <v>12280</v>
      </c>
      <c r="Q34" s="76">
        <v>9789</v>
      </c>
      <c r="R34" s="77">
        <v>25.4469302278067</v>
      </c>
      <c r="S34" s="76">
        <v>14.746704120521199</v>
      </c>
      <c r="T34" s="76">
        <v>13.869683052405801</v>
      </c>
      <c r="U34" s="78">
        <v>5.9472344528495098</v>
      </c>
    </row>
    <row r="35" spans="1:21" ht="12" customHeight="1" thickBot="1" x14ac:dyDescent="0.25">
      <c r="A35" s="54"/>
      <c r="B35" s="62" t="s">
        <v>68</v>
      </c>
      <c r="C35" s="51"/>
      <c r="D35" s="76">
        <v>102036.74</v>
      </c>
      <c r="E35" s="79"/>
      <c r="F35" s="79"/>
      <c r="G35" s="76">
        <v>22450.42</v>
      </c>
      <c r="H35" s="77">
        <v>354.49813411063099</v>
      </c>
      <c r="I35" s="76">
        <v>-587.28</v>
      </c>
      <c r="J35" s="77">
        <v>-0.57555739236671</v>
      </c>
      <c r="K35" s="76">
        <v>-2151.29</v>
      </c>
      <c r="L35" s="77">
        <v>-9.5824042490073698</v>
      </c>
      <c r="M35" s="77">
        <v>-0.72701030544463996</v>
      </c>
      <c r="N35" s="76">
        <v>2243728.64</v>
      </c>
      <c r="O35" s="76">
        <v>17444568.870000001</v>
      </c>
      <c r="P35" s="76">
        <v>56</v>
      </c>
      <c r="Q35" s="76">
        <v>71</v>
      </c>
      <c r="R35" s="77">
        <v>-21.126760563380302</v>
      </c>
      <c r="S35" s="76">
        <v>1822.0846428571399</v>
      </c>
      <c r="T35" s="76">
        <v>2253.2552112676099</v>
      </c>
      <c r="U35" s="78">
        <v>-23.663586107303999</v>
      </c>
    </row>
    <row r="36" spans="1:21" ht="12" thickBot="1" x14ac:dyDescent="0.25">
      <c r="A36" s="54"/>
      <c r="B36" s="62" t="s">
        <v>35</v>
      </c>
      <c r="C36" s="51"/>
      <c r="D36" s="76">
        <v>278077.89</v>
      </c>
      <c r="E36" s="79"/>
      <c r="F36" s="79"/>
      <c r="G36" s="76">
        <v>72688.92</v>
      </c>
      <c r="H36" s="77">
        <v>282.558841154883</v>
      </c>
      <c r="I36" s="76">
        <v>-34148.47</v>
      </c>
      <c r="J36" s="77">
        <v>-12.2801816426326</v>
      </c>
      <c r="K36" s="76">
        <v>-7829.13</v>
      </c>
      <c r="L36" s="77">
        <v>-10.770733696414799</v>
      </c>
      <c r="M36" s="77">
        <v>3.36171962912865</v>
      </c>
      <c r="N36" s="76">
        <v>4561033.3899999997</v>
      </c>
      <c r="O36" s="76">
        <v>54831174.840000004</v>
      </c>
      <c r="P36" s="76">
        <v>127</v>
      </c>
      <c r="Q36" s="76">
        <v>155</v>
      </c>
      <c r="R36" s="77">
        <v>-18.064516129032299</v>
      </c>
      <c r="S36" s="76">
        <v>2189.5896850393701</v>
      </c>
      <c r="T36" s="76">
        <v>2014.7849677419399</v>
      </c>
      <c r="U36" s="78">
        <v>7.9834463274927101</v>
      </c>
    </row>
    <row r="37" spans="1:21" ht="12" thickBot="1" x14ac:dyDescent="0.25">
      <c r="A37" s="54"/>
      <c r="B37" s="62" t="s">
        <v>36</v>
      </c>
      <c r="C37" s="51"/>
      <c r="D37" s="76">
        <v>138784.64000000001</v>
      </c>
      <c r="E37" s="79"/>
      <c r="F37" s="79"/>
      <c r="G37" s="76">
        <v>6340.26</v>
      </c>
      <c r="H37" s="77">
        <v>2088.9424093018301</v>
      </c>
      <c r="I37" s="76">
        <v>-9000.83</v>
      </c>
      <c r="J37" s="77">
        <v>-6.4854655385495104</v>
      </c>
      <c r="K37" s="76">
        <v>1063.33</v>
      </c>
      <c r="L37" s="77">
        <v>16.771078788566999</v>
      </c>
      <c r="M37" s="77">
        <v>-9.4647569428117304</v>
      </c>
      <c r="N37" s="76">
        <v>2052028.56</v>
      </c>
      <c r="O37" s="76">
        <v>26417325.760000002</v>
      </c>
      <c r="P37" s="76">
        <v>44</v>
      </c>
      <c r="Q37" s="76">
        <v>67</v>
      </c>
      <c r="R37" s="77">
        <v>-34.328358208955201</v>
      </c>
      <c r="S37" s="76">
        <v>3154.1963636363598</v>
      </c>
      <c r="T37" s="76">
        <v>2405.19253731343</v>
      </c>
      <c r="U37" s="78">
        <v>23.746264974430101</v>
      </c>
    </row>
    <row r="38" spans="1:21" ht="12" thickBot="1" x14ac:dyDescent="0.25">
      <c r="A38" s="54"/>
      <c r="B38" s="62" t="s">
        <v>37</v>
      </c>
      <c r="C38" s="51"/>
      <c r="D38" s="76">
        <v>188206.18</v>
      </c>
      <c r="E38" s="79"/>
      <c r="F38" s="79"/>
      <c r="G38" s="76">
        <v>77233.429999999993</v>
      </c>
      <c r="H38" s="77">
        <v>143.68486547858899</v>
      </c>
      <c r="I38" s="76">
        <v>-34248.69</v>
      </c>
      <c r="J38" s="77">
        <v>-18.197431136427099</v>
      </c>
      <c r="K38" s="76">
        <v>-14220.56</v>
      </c>
      <c r="L38" s="77">
        <v>-18.4124413482607</v>
      </c>
      <c r="M38" s="77">
        <v>1.4083924964980301</v>
      </c>
      <c r="N38" s="76">
        <v>3291436.35</v>
      </c>
      <c r="O38" s="76">
        <v>31154109.16</v>
      </c>
      <c r="P38" s="76">
        <v>106</v>
      </c>
      <c r="Q38" s="76">
        <v>121</v>
      </c>
      <c r="R38" s="77">
        <v>-12.396694214876</v>
      </c>
      <c r="S38" s="76">
        <v>1775.53</v>
      </c>
      <c r="T38" s="76">
        <v>1746.04958677686</v>
      </c>
      <c r="U38" s="78">
        <v>1.66037257737917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6">
        <v>17.11</v>
      </c>
      <c r="O39" s="76">
        <v>1244.42</v>
      </c>
      <c r="P39" s="79"/>
      <c r="Q39" s="79"/>
      <c r="R39" s="79"/>
      <c r="S39" s="79"/>
      <c r="T39" s="79"/>
      <c r="U39" s="80"/>
    </row>
    <row r="40" spans="1:21" ht="12" customHeight="1" thickBot="1" x14ac:dyDescent="0.25">
      <c r="A40" s="54"/>
      <c r="B40" s="62" t="s">
        <v>32</v>
      </c>
      <c r="C40" s="51"/>
      <c r="D40" s="76">
        <v>69738.4611</v>
      </c>
      <c r="E40" s="79"/>
      <c r="F40" s="79"/>
      <c r="G40" s="76">
        <v>95810.256599999993</v>
      </c>
      <c r="H40" s="77">
        <v>-27.2119044716137</v>
      </c>
      <c r="I40" s="76">
        <v>5680.6355000000003</v>
      </c>
      <c r="J40" s="77">
        <v>8.1456278363446692</v>
      </c>
      <c r="K40" s="76">
        <v>5122.8168999999998</v>
      </c>
      <c r="L40" s="77">
        <v>5.3468355912951404</v>
      </c>
      <c r="M40" s="77">
        <v>0.108889037201388</v>
      </c>
      <c r="N40" s="76">
        <v>1180943.5935</v>
      </c>
      <c r="O40" s="76">
        <v>11057785.723099999</v>
      </c>
      <c r="P40" s="76">
        <v>117</v>
      </c>
      <c r="Q40" s="76">
        <v>97</v>
      </c>
      <c r="R40" s="77">
        <v>20.618556701030901</v>
      </c>
      <c r="S40" s="76">
        <v>596.05522307692297</v>
      </c>
      <c r="T40" s="76">
        <v>450.11895051546401</v>
      </c>
      <c r="U40" s="78">
        <v>24.4836832077597</v>
      </c>
    </row>
    <row r="41" spans="1:21" ht="12" thickBot="1" x14ac:dyDescent="0.25">
      <c r="A41" s="54"/>
      <c r="B41" s="62" t="s">
        <v>33</v>
      </c>
      <c r="C41" s="51"/>
      <c r="D41" s="76">
        <v>672818.33790000004</v>
      </c>
      <c r="E41" s="76">
        <v>910744.26529999997</v>
      </c>
      <c r="F41" s="77">
        <v>73.875660109522997</v>
      </c>
      <c r="G41" s="76">
        <v>245937.3688</v>
      </c>
      <c r="H41" s="77">
        <v>173.57304064155699</v>
      </c>
      <c r="I41" s="76">
        <v>33221.018799999998</v>
      </c>
      <c r="J41" s="77">
        <v>4.9375911637143304</v>
      </c>
      <c r="K41" s="76">
        <v>19672.1878</v>
      </c>
      <c r="L41" s="77">
        <v>7.9988608058979898</v>
      </c>
      <c r="M41" s="77">
        <v>0.68873025907164198</v>
      </c>
      <c r="N41" s="76">
        <v>7449017.1743000001</v>
      </c>
      <c r="O41" s="76">
        <v>62056175.279299997</v>
      </c>
      <c r="P41" s="76">
        <v>2528</v>
      </c>
      <c r="Q41" s="76">
        <v>1375</v>
      </c>
      <c r="R41" s="77">
        <v>83.854545454545402</v>
      </c>
      <c r="S41" s="76">
        <v>266.14649442246798</v>
      </c>
      <c r="T41" s="76">
        <v>211.98190472727299</v>
      </c>
      <c r="U41" s="78">
        <v>20.351419549121399</v>
      </c>
    </row>
    <row r="42" spans="1:21" ht="12" thickBot="1" x14ac:dyDescent="0.25">
      <c r="A42" s="54"/>
      <c r="B42" s="62" t="s">
        <v>38</v>
      </c>
      <c r="C42" s="51"/>
      <c r="D42" s="76">
        <v>150699.17000000001</v>
      </c>
      <c r="E42" s="79"/>
      <c r="F42" s="79"/>
      <c r="G42" s="76">
        <v>46854.7</v>
      </c>
      <c r="H42" s="77">
        <v>221.63085026688901</v>
      </c>
      <c r="I42" s="76">
        <v>-35356.720000000001</v>
      </c>
      <c r="J42" s="77">
        <v>-23.461788143889599</v>
      </c>
      <c r="K42" s="76">
        <v>-4094.47</v>
      </c>
      <c r="L42" s="77">
        <v>-8.7386537529852895</v>
      </c>
      <c r="M42" s="77">
        <v>7.6352372834579301</v>
      </c>
      <c r="N42" s="76">
        <v>2698797.69</v>
      </c>
      <c r="O42" s="76">
        <v>25928244.27</v>
      </c>
      <c r="P42" s="76">
        <v>102</v>
      </c>
      <c r="Q42" s="76">
        <v>125</v>
      </c>
      <c r="R42" s="77">
        <v>-18.399999999999999</v>
      </c>
      <c r="S42" s="76">
        <v>1477.4428431372501</v>
      </c>
      <c r="T42" s="76">
        <v>1418.8859199999999</v>
      </c>
      <c r="U42" s="78">
        <v>3.96339685215254</v>
      </c>
    </row>
    <row r="43" spans="1:21" ht="12" thickBot="1" x14ac:dyDescent="0.25">
      <c r="A43" s="54"/>
      <c r="B43" s="62" t="s">
        <v>39</v>
      </c>
      <c r="C43" s="51"/>
      <c r="D43" s="76">
        <v>126812.01</v>
      </c>
      <c r="E43" s="79"/>
      <c r="F43" s="79"/>
      <c r="G43" s="76">
        <v>16617.98</v>
      </c>
      <c r="H43" s="77">
        <v>663.10123131692296</v>
      </c>
      <c r="I43" s="76">
        <v>14506.51</v>
      </c>
      <c r="J43" s="77">
        <v>11.439381806187001</v>
      </c>
      <c r="K43" s="76">
        <v>2194.19</v>
      </c>
      <c r="L43" s="77">
        <v>13.2037106796374</v>
      </c>
      <c r="M43" s="77">
        <v>5.6113280982959504</v>
      </c>
      <c r="N43" s="76">
        <v>1286344.19</v>
      </c>
      <c r="O43" s="76">
        <v>9834571.7200000007</v>
      </c>
      <c r="P43" s="76">
        <v>76</v>
      </c>
      <c r="Q43" s="76">
        <v>56</v>
      </c>
      <c r="R43" s="77">
        <v>35.714285714285701</v>
      </c>
      <c r="S43" s="76">
        <v>1668.5790789473699</v>
      </c>
      <c r="T43" s="76">
        <v>1104.83910714286</v>
      </c>
      <c r="U43" s="78">
        <v>33.785631074803497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6">
        <v>1</v>
      </c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116316.2194</v>
      </c>
      <c r="E45" s="82"/>
      <c r="F45" s="82"/>
      <c r="G45" s="81">
        <v>4645.7983000000004</v>
      </c>
      <c r="H45" s="83">
        <v>2403.6863825965102</v>
      </c>
      <c r="I45" s="81">
        <v>4986.5865999999996</v>
      </c>
      <c r="J45" s="83">
        <v>4.2870948056277696</v>
      </c>
      <c r="K45" s="81">
        <v>714.02170000000001</v>
      </c>
      <c r="L45" s="83">
        <v>15.3691928467923</v>
      </c>
      <c r="M45" s="83">
        <v>5.9838025931144703</v>
      </c>
      <c r="N45" s="81">
        <v>385538.31920000003</v>
      </c>
      <c r="O45" s="81">
        <v>3886135.2755</v>
      </c>
      <c r="P45" s="81">
        <v>30</v>
      </c>
      <c r="Q45" s="81">
        <v>13</v>
      </c>
      <c r="R45" s="83">
        <v>130.769230769231</v>
      </c>
      <c r="S45" s="81">
        <v>3877.2073133333301</v>
      </c>
      <c r="T45" s="81">
        <v>253.577938461538</v>
      </c>
      <c r="U45" s="84">
        <v>93.459778702327597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3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3" sqref="B33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81513</v>
      </c>
      <c r="D2" s="37">
        <v>793925.68824188004</v>
      </c>
      <c r="E2" s="37">
        <v>678636.20578632504</v>
      </c>
      <c r="F2" s="37">
        <v>115289.482455556</v>
      </c>
      <c r="G2" s="37">
        <v>678636.20578632504</v>
      </c>
      <c r="H2" s="37">
        <v>0.14521445037363601</v>
      </c>
    </row>
    <row r="3" spans="1:8" x14ac:dyDescent="0.2">
      <c r="A3" s="37">
        <v>2</v>
      </c>
      <c r="B3" s="37">
        <v>13</v>
      </c>
      <c r="C3" s="37">
        <v>12602</v>
      </c>
      <c r="D3" s="37">
        <v>123395.045263248</v>
      </c>
      <c r="E3" s="37">
        <v>99077.657090598295</v>
      </c>
      <c r="F3" s="37">
        <v>24317.3881726496</v>
      </c>
      <c r="G3" s="37">
        <v>99077.657090598295</v>
      </c>
      <c r="H3" s="37">
        <v>0.19706940518374499</v>
      </c>
    </row>
    <row r="4" spans="1:8" x14ac:dyDescent="0.2">
      <c r="A4" s="37">
        <v>3</v>
      </c>
      <c r="B4" s="37">
        <v>14</v>
      </c>
      <c r="C4" s="37">
        <v>137687</v>
      </c>
      <c r="D4" s="37">
        <v>206181.46778439599</v>
      </c>
      <c r="E4" s="37">
        <v>190198.264736704</v>
      </c>
      <c r="F4" s="37">
        <v>15983.203047691801</v>
      </c>
      <c r="G4" s="37">
        <v>190198.264736704</v>
      </c>
      <c r="H4" s="37">
        <v>7.7520075976980699E-2</v>
      </c>
    </row>
    <row r="5" spans="1:8" x14ac:dyDescent="0.2">
      <c r="A5" s="37">
        <v>4</v>
      </c>
      <c r="B5" s="37">
        <v>15</v>
      </c>
      <c r="C5" s="37">
        <v>3430</v>
      </c>
      <c r="D5" s="37">
        <v>53617.243904265903</v>
      </c>
      <c r="E5" s="37">
        <v>40661.385431276001</v>
      </c>
      <c r="F5" s="37">
        <v>12955.858472989899</v>
      </c>
      <c r="G5" s="37">
        <v>40661.385431276001</v>
      </c>
      <c r="H5" s="37">
        <v>0.241636039631629</v>
      </c>
    </row>
    <row r="6" spans="1:8" x14ac:dyDescent="0.2">
      <c r="A6" s="37">
        <v>5</v>
      </c>
      <c r="B6" s="37">
        <v>16</v>
      </c>
      <c r="C6" s="37">
        <v>18311</v>
      </c>
      <c r="D6" s="37">
        <v>187054.583959829</v>
      </c>
      <c r="E6" s="37">
        <v>168154.592776923</v>
      </c>
      <c r="F6" s="37">
        <v>18899.991182906</v>
      </c>
      <c r="G6" s="37">
        <v>168154.592776923</v>
      </c>
      <c r="H6" s="37">
        <v>0.10103997872067599</v>
      </c>
    </row>
    <row r="7" spans="1:8" x14ac:dyDescent="0.2">
      <c r="A7" s="37">
        <v>6</v>
      </c>
      <c r="B7" s="37">
        <v>17</v>
      </c>
      <c r="C7" s="37">
        <v>30581</v>
      </c>
      <c r="D7" s="37">
        <v>314064.46428547002</v>
      </c>
      <c r="E7" s="37">
        <v>287360.51332905999</v>
      </c>
      <c r="F7" s="37">
        <v>26703.950956410299</v>
      </c>
      <c r="G7" s="37">
        <v>287360.51332905999</v>
      </c>
      <c r="H7" s="37">
        <v>8.5026973736632594E-2</v>
      </c>
    </row>
    <row r="8" spans="1:8" x14ac:dyDescent="0.2">
      <c r="A8" s="37">
        <v>7</v>
      </c>
      <c r="B8" s="37">
        <v>18</v>
      </c>
      <c r="C8" s="37">
        <v>48352</v>
      </c>
      <c r="D8" s="37">
        <v>168683.364538461</v>
      </c>
      <c r="E8" s="37">
        <v>179239.31372307701</v>
      </c>
      <c r="F8" s="37">
        <v>-10555.9491846154</v>
      </c>
      <c r="G8" s="37">
        <v>179239.31372307701</v>
      </c>
      <c r="H8" s="37">
        <v>-6.2578483737846705E-2</v>
      </c>
    </row>
    <row r="9" spans="1:8" x14ac:dyDescent="0.2">
      <c r="A9" s="37">
        <v>8</v>
      </c>
      <c r="B9" s="37">
        <v>19</v>
      </c>
      <c r="C9" s="37">
        <v>29401</v>
      </c>
      <c r="D9" s="37">
        <v>153701.72461282101</v>
      </c>
      <c r="E9" s="37">
        <v>150286.09218717899</v>
      </c>
      <c r="F9" s="37">
        <v>3415.6324256410298</v>
      </c>
      <c r="G9" s="37">
        <v>150286.09218717899</v>
      </c>
      <c r="H9" s="37">
        <v>2.2222473002466998E-2</v>
      </c>
    </row>
    <row r="10" spans="1:8" x14ac:dyDescent="0.2">
      <c r="A10" s="37">
        <v>9</v>
      </c>
      <c r="B10" s="37">
        <v>21</v>
      </c>
      <c r="C10" s="37">
        <v>273178</v>
      </c>
      <c r="D10" s="37">
        <v>1124259.15175556</v>
      </c>
      <c r="E10" s="37">
        <v>1131638.7477333299</v>
      </c>
      <c r="F10" s="37">
        <v>-7379.5959777777798</v>
      </c>
      <c r="G10" s="37">
        <v>1131638.7477333299</v>
      </c>
      <c r="H10" s="37">
        <v>-6.5639634476218197E-3</v>
      </c>
    </row>
    <row r="11" spans="1:8" x14ac:dyDescent="0.2">
      <c r="A11" s="37">
        <v>10</v>
      </c>
      <c r="B11" s="37">
        <v>22</v>
      </c>
      <c r="C11" s="37">
        <v>38340</v>
      </c>
      <c r="D11" s="37">
        <v>480088.56794786302</v>
      </c>
      <c r="E11" s="37">
        <v>432377.71212051302</v>
      </c>
      <c r="F11" s="37">
        <v>47710.855827350402</v>
      </c>
      <c r="G11" s="37">
        <v>432377.71212051302</v>
      </c>
      <c r="H11" s="37">
        <v>9.93792791844436E-2</v>
      </c>
    </row>
    <row r="12" spans="1:8" x14ac:dyDescent="0.2">
      <c r="A12" s="37">
        <v>11</v>
      </c>
      <c r="B12" s="37">
        <v>23</v>
      </c>
      <c r="C12" s="37">
        <v>297426.549</v>
      </c>
      <c r="D12" s="37">
        <v>2472702.9444247899</v>
      </c>
      <c r="E12" s="37">
        <v>2285159.4981606798</v>
      </c>
      <c r="F12" s="37">
        <v>187543.446264103</v>
      </c>
      <c r="G12" s="37">
        <v>2285159.4981606798</v>
      </c>
      <c r="H12" s="37">
        <v>7.5845522280368394E-2</v>
      </c>
    </row>
    <row r="13" spans="1:8" x14ac:dyDescent="0.2">
      <c r="A13" s="37">
        <v>12</v>
      </c>
      <c r="B13" s="37">
        <v>24</v>
      </c>
      <c r="C13" s="37">
        <v>20817</v>
      </c>
      <c r="D13" s="37">
        <v>637327.64345897397</v>
      </c>
      <c r="E13" s="37">
        <v>596211.583287179</v>
      </c>
      <c r="F13" s="37">
        <v>41116.060171794903</v>
      </c>
      <c r="G13" s="37">
        <v>596211.583287179</v>
      </c>
      <c r="H13" s="37">
        <v>6.4513222663064307E-2</v>
      </c>
    </row>
    <row r="14" spans="1:8" x14ac:dyDescent="0.2">
      <c r="A14" s="37">
        <v>13</v>
      </c>
      <c r="B14" s="37">
        <v>25</v>
      </c>
      <c r="C14" s="37">
        <v>101137</v>
      </c>
      <c r="D14" s="37">
        <v>1312893.3163461499</v>
      </c>
      <c r="E14" s="37">
        <v>1250730.4281846201</v>
      </c>
      <c r="F14" s="37">
        <v>62162.888161538503</v>
      </c>
      <c r="G14" s="37">
        <v>1250730.4281846201</v>
      </c>
      <c r="H14" s="37">
        <v>4.73480117444278E-2</v>
      </c>
    </row>
    <row r="15" spans="1:8" x14ac:dyDescent="0.2">
      <c r="A15" s="37">
        <v>14</v>
      </c>
      <c r="B15" s="37">
        <v>26</v>
      </c>
      <c r="C15" s="37">
        <v>94317</v>
      </c>
      <c r="D15" s="37">
        <v>431079.84396758903</v>
      </c>
      <c r="E15" s="37">
        <v>385192.23265069199</v>
      </c>
      <c r="F15" s="37">
        <v>45887.611316897397</v>
      </c>
      <c r="G15" s="37">
        <v>385192.23265069199</v>
      </c>
      <c r="H15" s="37">
        <v>0.106448055874186</v>
      </c>
    </row>
    <row r="16" spans="1:8" x14ac:dyDescent="0.2">
      <c r="A16" s="37">
        <v>15</v>
      </c>
      <c r="B16" s="37">
        <v>27</v>
      </c>
      <c r="C16" s="37">
        <v>215376.12400000001</v>
      </c>
      <c r="D16" s="37">
        <v>1537449.9804</v>
      </c>
      <c r="E16" s="37">
        <v>1485865.0797999999</v>
      </c>
      <c r="F16" s="37">
        <v>51584.900600000001</v>
      </c>
      <c r="G16" s="37">
        <v>1485865.0797999999</v>
      </c>
      <c r="H16" s="37">
        <v>3.3552246419476399E-2</v>
      </c>
    </row>
    <row r="17" spans="1:8" x14ac:dyDescent="0.2">
      <c r="A17" s="37">
        <v>16</v>
      </c>
      <c r="B17" s="37">
        <v>29</v>
      </c>
      <c r="C17" s="37">
        <v>467879</v>
      </c>
      <c r="D17" s="37">
        <v>5019141.0427008504</v>
      </c>
      <c r="E17" s="37">
        <v>5515890.7761145299</v>
      </c>
      <c r="F17" s="37">
        <v>-496749.73341367499</v>
      </c>
      <c r="G17" s="37">
        <v>5515890.7761145299</v>
      </c>
      <c r="H17" s="37">
        <v>-9.8971064807210296E-2</v>
      </c>
    </row>
    <row r="18" spans="1:8" x14ac:dyDescent="0.2">
      <c r="A18" s="37">
        <v>17</v>
      </c>
      <c r="B18" s="37">
        <v>31</v>
      </c>
      <c r="C18" s="37">
        <v>34748.142999999996</v>
      </c>
      <c r="D18" s="37">
        <v>284738.49971215503</v>
      </c>
      <c r="E18" s="37">
        <v>242137.41081823199</v>
      </c>
      <c r="F18" s="37">
        <v>42601.088893922599</v>
      </c>
      <c r="G18" s="37">
        <v>242137.41081823199</v>
      </c>
      <c r="H18" s="37">
        <v>0.14961478316767299</v>
      </c>
    </row>
    <row r="19" spans="1:8" x14ac:dyDescent="0.2">
      <c r="A19" s="37">
        <v>18</v>
      </c>
      <c r="B19" s="37">
        <v>32</v>
      </c>
      <c r="C19" s="37">
        <v>22149.677</v>
      </c>
      <c r="D19" s="37">
        <v>337407.79125259799</v>
      </c>
      <c r="E19" s="37">
        <v>313363.22030425502</v>
      </c>
      <c r="F19" s="37">
        <v>24044.570948343</v>
      </c>
      <c r="G19" s="37">
        <v>313363.22030425502</v>
      </c>
      <c r="H19" s="37">
        <v>7.1262642925581196E-2</v>
      </c>
    </row>
    <row r="20" spans="1:8" x14ac:dyDescent="0.2">
      <c r="A20" s="37">
        <v>19</v>
      </c>
      <c r="B20" s="37">
        <v>33</v>
      </c>
      <c r="C20" s="37">
        <v>58383.262999999999</v>
      </c>
      <c r="D20" s="37">
        <v>730515.57249905402</v>
      </c>
      <c r="E20" s="37">
        <v>603352.92557183304</v>
      </c>
      <c r="F20" s="37">
        <v>127162.646927222</v>
      </c>
      <c r="G20" s="37">
        <v>603352.92557183304</v>
      </c>
      <c r="H20" s="37">
        <v>0.174072465686399</v>
      </c>
    </row>
    <row r="21" spans="1:8" x14ac:dyDescent="0.2">
      <c r="A21" s="37">
        <v>20</v>
      </c>
      <c r="B21" s="37">
        <v>34</v>
      </c>
      <c r="C21" s="37">
        <v>49543.930999999997</v>
      </c>
      <c r="D21" s="37">
        <v>288029.62962737301</v>
      </c>
      <c r="E21" s="37">
        <v>208069.66708915299</v>
      </c>
      <c r="F21" s="37">
        <v>79959.962538219901</v>
      </c>
      <c r="G21" s="37">
        <v>208069.66708915299</v>
      </c>
      <c r="H21" s="37">
        <v>0.27761019809547</v>
      </c>
    </row>
    <row r="22" spans="1:8" x14ac:dyDescent="0.2">
      <c r="A22" s="37">
        <v>21</v>
      </c>
      <c r="B22" s="37">
        <v>35</v>
      </c>
      <c r="C22" s="37">
        <v>34165.288999999997</v>
      </c>
      <c r="D22" s="37">
        <v>1068758.57273363</v>
      </c>
      <c r="E22" s="37">
        <v>1021761.6679619499</v>
      </c>
      <c r="F22" s="37">
        <v>46996.904771681402</v>
      </c>
      <c r="G22" s="37">
        <v>1021761.6679619499</v>
      </c>
      <c r="H22" s="37">
        <v>4.39733593448281E-2</v>
      </c>
    </row>
    <row r="23" spans="1:8" x14ac:dyDescent="0.2">
      <c r="A23" s="37">
        <v>22</v>
      </c>
      <c r="B23" s="37">
        <v>36</v>
      </c>
      <c r="C23" s="37">
        <v>172516.698</v>
      </c>
      <c r="D23" s="37">
        <v>994911.11593362805</v>
      </c>
      <c r="E23" s="37">
        <v>849279.59089437698</v>
      </c>
      <c r="F23" s="37">
        <v>145631.52503925099</v>
      </c>
      <c r="G23" s="37">
        <v>849279.59089437698</v>
      </c>
      <c r="H23" s="37">
        <v>0.14637641765876799</v>
      </c>
    </row>
    <row r="24" spans="1:8" x14ac:dyDescent="0.2">
      <c r="A24" s="37">
        <v>23</v>
      </c>
      <c r="B24" s="37">
        <v>37</v>
      </c>
      <c r="C24" s="37">
        <v>213078.723</v>
      </c>
      <c r="D24" s="37">
        <v>1714051.48908319</v>
      </c>
      <c r="E24" s="37">
        <v>1562374.5810654301</v>
      </c>
      <c r="F24" s="37">
        <v>151676.90801775499</v>
      </c>
      <c r="G24" s="37">
        <v>1562374.5810654301</v>
      </c>
      <c r="H24" s="37">
        <v>8.8490286892656006E-2</v>
      </c>
    </row>
    <row r="25" spans="1:8" x14ac:dyDescent="0.2">
      <c r="A25" s="37">
        <v>24</v>
      </c>
      <c r="B25" s="37">
        <v>38</v>
      </c>
      <c r="C25" s="37">
        <v>264002.78399999999</v>
      </c>
      <c r="D25" s="37">
        <v>1041042.40398053</v>
      </c>
      <c r="E25" s="37">
        <v>1012731.11815221</v>
      </c>
      <c r="F25" s="37">
        <v>28311.2858283186</v>
      </c>
      <c r="G25" s="37">
        <v>1012731.11815221</v>
      </c>
      <c r="H25" s="37">
        <v>2.71951322252269E-2</v>
      </c>
    </row>
    <row r="26" spans="1:8" x14ac:dyDescent="0.2">
      <c r="A26" s="37">
        <v>25</v>
      </c>
      <c r="B26" s="37">
        <v>39</v>
      </c>
      <c r="C26" s="37">
        <v>212792.95499999999</v>
      </c>
      <c r="D26" s="37">
        <v>131618.58689064399</v>
      </c>
      <c r="E26" s="37">
        <v>98666.649502378903</v>
      </c>
      <c r="F26" s="37">
        <v>32951.9373882648</v>
      </c>
      <c r="G26" s="37">
        <v>98666.649502378903</v>
      </c>
      <c r="H26" s="37">
        <v>0.25035930081549301</v>
      </c>
    </row>
    <row r="27" spans="1:8" x14ac:dyDescent="0.2">
      <c r="A27" s="37">
        <v>26</v>
      </c>
      <c r="B27" s="37">
        <v>42</v>
      </c>
      <c r="C27" s="37">
        <v>11967.767</v>
      </c>
      <c r="D27" s="37">
        <v>181089.5263</v>
      </c>
      <c r="E27" s="37">
        <v>166851.9601</v>
      </c>
      <c r="F27" s="37">
        <v>14237.566199999999</v>
      </c>
      <c r="G27" s="37">
        <v>166851.9601</v>
      </c>
      <c r="H27" s="37">
        <v>7.8621698840900894E-2</v>
      </c>
    </row>
    <row r="28" spans="1:8" x14ac:dyDescent="0.2">
      <c r="A28" s="37">
        <v>27</v>
      </c>
      <c r="B28" s="37">
        <v>75</v>
      </c>
      <c r="C28" s="37">
        <v>132</v>
      </c>
      <c r="D28" s="37">
        <v>69738.461538461503</v>
      </c>
      <c r="E28" s="37">
        <v>64057.824786324803</v>
      </c>
      <c r="F28" s="37">
        <v>5680.6367521367501</v>
      </c>
      <c r="G28" s="37">
        <v>64057.824786324803</v>
      </c>
      <c r="H28" s="37">
        <v>8.14562958060642E-2</v>
      </c>
    </row>
    <row r="29" spans="1:8" x14ac:dyDescent="0.2">
      <c r="A29" s="37">
        <v>28</v>
      </c>
      <c r="B29" s="37">
        <v>76</v>
      </c>
      <c r="C29" s="37">
        <v>2899</v>
      </c>
      <c r="D29" s="37">
        <v>672818.32667948701</v>
      </c>
      <c r="E29" s="37">
        <v>639597.31504017103</v>
      </c>
      <c r="F29" s="37">
        <v>33221.011639316202</v>
      </c>
      <c r="G29" s="37">
        <v>639597.31504017103</v>
      </c>
      <c r="H29" s="37">
        <v>4.9375901817760498E-2</v>
      </c>
    </row>
    <row r="30" spans="1:8" x14ac:dyDescent="0.2">
      <c r="A30" s="37">
        <v>29</v>
      </c>
      <c r="B30" s="37">
        <v>99</v>
      </c>
      <c r="C30" s="37">
        <v>33</v>
      </c>
      <c r="D30" s="37">
        <v>116316.219650556</v>
      </c>
      <c r="E30" s="37">
        <v>111329.632592088</v>
      </c>
      <c r="F30" s="37">
        <v>4986.5870584675904</v>
      </c>
      <c r="G30" s="37">
        <v>111329.632592088</v>
      </c>
      <c r="H30" s="37">
        <v>4.28709519054917E-2</v>
      </c>
    </row>
    <row r="31" spans="1:8" x14ac:dyDescent="0.2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56</v>
      </c>
      <c r="D33" s="34">
        <v>102036.74</v>
      </c>
      <c r="E33" s="34">
        <v>102624.02</v>
      </c>
      <c r="F33" s="30"/>
      <c r="G33" s="30"/>
      <c r="H33" s="30"/>
    </row>
    <row r="34" spans="1:8" x14ac:dyDescent="0.2">
      <c r="A34" s="30"/>
      <c r="B34" s="33">
        <v>71</v>
      </c>
      <c r="C34" s="34">
        <v>117</v>
      </c>
      <c r="D34" s="34">
        <v>278077.89</v>
      </c>
      <c r="E34" s="34">
        <v>312226.36</v>
      </c>
      <c r="F34" s="30"/>
      <c r="G34" s="30"/>
      <c r="H34" s="30"/>
    </row>
    <row r="35" spans="1:8" x14ac:dyDescent="0.2">
      <c r="A35" s="30"/>
      <c r="B35" s="33">
        <v>72</v>
      </c>
      <c r="C35" s="34">
        <v>42</v>
      </c>
      <c r="D35" s="34">
        <v>138784.64000000001</v>
      </c>
      <c r="E35" s="34">
        <v>147785.47</v>
      </c>
      <c r="F35" s="30"/>
      <c r="G35" s="30"/>
      <c r="H35" s="30"/>
    </row>
    <row r="36" spans="1:8" x14ac:dyDescent="0.2">
      <c r="A36" s="30"/>
      <c r="B36" s="33">
        <v>73</v>
      </c>
      <c r="C36" s="34">
        <v>102</v>
      </c>
      <c r="D36" s="34">
        <v>188206.18</v>
      </c>
      <c r="E36" s="34">
        <v>222454.87</v>
      </c>
      <c r="F36" s="30"/>
      <c r="G36" s="30"/>
      <c r="H36" s="30"/>
    </row>
    <row r="37" spans="1:8" x14ac:dyDescent="0.2">
      <c r="A37" s="30"/>
      <c r="B37" s="33">
        <v>77</v>
      </c>
      <c r="C37" s="34">
        <v>98</v>
      </c>
      <c r="D37" s="34">
        <v>150699.17000000001</v>
      </c>
      <c r="E37" s="34">
        <v>186055.89</v>
      </c>
      <c r="F37" s="30"/>
      <c r="G37" s="30"/>
      <c r="H37" s="30"/>
    </row>
    <row r="38" spans="1:8" x14ac:dyDescent="0.2">
      <c r="A38" s="30"/>
      <c r="B38" s="33">
        <v>78</v>
      </c>
      <c r="C38" s="34">
        <v>72</v>
      </c>
      <c r="D38" s="34">
        <v>126812.01</v>
      </c>
      <c r="E38" s="34">
        <v>112305.5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2016-04-24T01:28:17Z</dcterms:modified>
</cp:coreProperties>
</file>