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<sst xmlns="http://schemas.openxmlformats.org/spreadsheetml/2006/main" count="117" uniqueCount="74">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</sst>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13566643.389400002</v>
      </c>
      <c r="F3" s="25">
        <f>RA!I7</f>
        <v>1685993.8626000001</v>
      </c>
      <c r="G3" s="16">
        <f>SUM(G4:G40)</f>
        <v>11880649.526800001</v>
      </c>
      <c r="H3" s="27">
        <f>RA!J7</f>
        <v>12.427494511408099</v>
      </c>
      <c r="I3" s="20">
        <f>SUM(I4:I40)</f>
        <v>13566647.256632157</v>
      </c>
      <c r="J3" s="21">
        <f>SUM(J4:J40)</f>
        <v>11880649.5560656</v>
      </c>
      <c r="K3" s="22">
        <f>E3-I3</f>
        <v>-3.8672321550548077</v>
      </c>
      <c r="L3" s="22">
        <f>G3-J3</f>
        <v>-2.9265599325299263E-2</v>
      </c>
    </row>
    <row r="4" spans="1:13" x14ac:dyDescent="0.15">
      <c r="A4" s="43">
        <f>RA!A8</f>
        <v>42130</v>
      </c>
      <c r="B4" s="12">
        <v>12</v>
      </c>
      <c r="C4" s="41" t="s">
        <v>6</v>
      </c>
      <c r="D4" s="41"/>
      <c r="E4" s="15">
        <f>VLOOKUP(C4,RA!B8:D36,3,0)</f>
        <v>476497.46509999997</v>
      </c>
      <c r="F4" s="25">
        <f>VLOOKUP(C4,RA!B8:I39,8,0)</f>
        <v>124865.6795</v>
      </c>
      <c r="G4" s="16">
        <f t="shared" ref="G4:G40" si="0">E4-F4</f>
        <v>351631.78559999994</v>
      </c>
      <c r="H4" s="27">
        <f>RA!J8</f>
        <v>26.2048990069223</v>
      </c>
      <c r="I4" s="20">
        <f>VLOOKUP(B4,RMS!B:D,3,FALSE)</f>
        <v>476498.01660085499</v>
      </c>
      <c r="J4" s="21">
        <f>VLOOKUP(B4,RMS!B:E,4,FALSE)</f>
        <v>351631.79627692298</v>
      </c>
      <c r="K4" s="22">
        <f t="shared" ref="K4:K40" si="1">E4-I4</f>
        <v>-0.55150085501372814</v>
      </c>
      <c r="L4" s="22">
        <f t="shared" ref="L4:L40" si="2">G4-J4</f>
        <v>-1.0676923033315688E-2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61993.167500000003</v>
      </c>
      <c r="F5" s="25">
        <f>VLOOKUP(C5,RA!B9:I40,8,0)</f>
        <v>13514.263300000001</v>
      </c>
      <c r="G5" s="16">
        <f t="shared" si="0"/>
        <v>48478.904200000004</v>
      </c>
      <c r="H5" s="27">
        <f>RA!J9</f>
        <v>21.799601222183099</v>
      </c>
      <c r="I5" s="20">
        <f>VLOOKUP(B5,RMS!B:D,3,FALSE)</f>
        <v>61993.1926391952</v>
      </c>
      <c r="J5" s="21">
        <f>VLOOKUP(B5,RMS!B:E,4,FALSE)</f>
        <v>48478.906182860599</v>
      </c>
      <c r="K5" s="22">
        <f t="shared" si="1"/>
        <v>-2.5139195196970832E-2</v>
      </c>
      <c r="L5" s="22">
        <f t="shared" si="2"/>
        <v>-1.9828605945804156E-3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105047.4034</v>
      </c>
      <c r="F6" s="25">
        <f>VLOOKUP(C6,RA!B10:I41,8,0)</f>
        <v>27334.787700000001</v>
      </c>
      <c r="G6" s="16">
        <f t="shared" si="0"/>
        <v>77712.615699999995</v>
      </c>
      <c r="H6" s="27">
        <f>RA!J10</f>
        <v>26.021383504277999</v>
      </c>
      <c r="I6" s="20">
        <f>VLOOKUP(B6,RMS!B:D,3,FALSE)</f>
        <v>105049.15724529899</v>
      </c>
      <c r="J6" s="21">
        <f>VLOOKUP(B6,RMS!B:E,4,FALSE)</f>
        <v>77712.615818803402</v>
      </c>
      <c r="K6" s="22">
        <f>E6-I6</f>
        <v>-1.7538452989974758</v>
      </c>
      <c r="L6" s="22">
        <f t="shared" si="2"/>
        <v>-1.1880340753123164E-4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53735.383900000001</v>
      </c>
      <c r="F7" s="25">
        <f>VLOOKUP(C7,RA!B11:I42,8,0)</f>
        <v>11563.456200000001</v>
      </c>
      <c r="G7" s="16">
        <f t="shared" si="0"/>
        <v>42171.9277</v>
      </c>
      <c r="H7" s="27">
        <f>RA!J11</f>
        <v>21.519258560652101</v>
      </c>
      <c r="I7" s="20">
        <f>VLOOKUP(B7,RMS!B:D,3,FALSE)</f>
        <v>53735.401959829098</v>
      </c>
      <c r="J7" s="21">
        <f>VLOOKUP(B7,RMS!B:E,4,FALSE)</f>
        <v>42171.928042735002</v>
      </c>
      <c r="K7" s="22">
        <f t="shared" si="1"/>
        <v>-1.8059829097182956E-2</v>
      </c>
      <c r="L7" s="22">
        <f t="shared" si="2"/>
        <v>-3.4273500205017626E-4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117482.5607</v>
      </c>
      <c r="F8" s="25">
        <f>VLOOKUP(C8,RA!B12:I43,8,0)</f>
        <v>25178.8609</v>
      </c>
      <c r="G8" s="16">
        <f t="shared" si="0"/>
        <v>92303.699800000002</v>
      </c>
      <c r="H8" s="27">
        <f>RA!J12</f>
        <v>21.431998715363399</v>
      </c>
      <c r="I8" s="20">
        <f>VLOOKUP(B8,RMS!B:D,3,FALSE)</f>
        <v>117482.557801709</v>
      </c>
      <c r="J8" s="21">
        <f>VLOOKUP(B8,RMS!B:E,4,FALSE)</f>
        <v>92303.699483760705</v>
      </c>
      <c r="K8" s="22">
        <f t="shared" si="1"/>
        <v>2.8982910007471219E-3</v>
      </c>
      <c r="L8" s="22">
        <f t="shared" si="2"/>
        <v>3.1623929680790752E-4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224042.9528</v>
      </c>
      <c r="F9" s="25">
        <f>VLOOKUP(C9,RA!B13:I44,8,0)</f>
        <v>60281.9493</v>
      </c>
      <c r="G9" s="16">
        <f t="shared" si="0"/>
        <v>163761.00349999999</v>
      </c>
      <c r="H9" s="27">
        <f>RA!J13</f>
        <v>26.906425105820201</v>
      </c>
      <c r="I9" s="20">
        <f>VLOOKUP(B9,RMS!B:D,3,FALSE)</f>
        <v>224043.131251282</v>
      </c>
      <c r="J9" s="21">
        <f>VLOOKUP(B9,RMS!B:E,4,FALSE)</f>
        <v>163761.002852137</v>
      </c>
      <c r="K9" s="22">
        <f t="shared" si="1"/>
        <v>-0.17845128200133331</v>
      </c>
      <c r="L9" s="22">
        <f t="shared" si="2"/>
        <v>6.4786299481056631E-4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138300.35649999999</v>
      </c>
      <c r="F10" s="25">
        <f>VLOOKUP(C10,RA!B14:I45,8,0)</f>
        <v>24577.7971</v>
      </c>
      <c r="G10" s="16">
        <f t="shared" si="0"/>
        <v>113722.5594</v>
      </c>
      <c r="H10" s="27">
        <f>RA!J14</f>
        <v>17.771318687815501</v>
      </c>
      <c r="I10" s="20">
        <f>VLOOKUP(B10,RMS!B:D,3,FALSE)</f>
        <v>138300.35344188</v>
      </c>
      <c r="J10" s="21">
        <f>VLOOKUP(B10,RMS!B:E,4,FALSE)</f>
        <v>113722.561764103</v>
      </c>
      <c r="K10" s="22">
        <f t="shared" si="1"/>
        <v>3.0581199971493334E-3</v>
      </c>
      <c r="L10" s="22">
        <f t="shared" si="2"/>
        <v>-2.3641029983991757E-3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104671.0601</v>
      </c>
      <c r="F11" s="25">
        <f>VLOOKUP(C11,RA!B15:I46,8,0)</f>
        <v>28260.497899999998</v>
      </c>
      <c r="G11" s="16">
        <f t="shared" si="0"/>
        <v>76410.5622</v>
      </c>
      <c r="H11" s="27">
        <f>RA!J15</f>
        <v>26.999342390342299</v>
      </c>
      <c r="I11" s="20">
        <f>VLOOKUP(B11,RMS!B:D,3,FALSE)</f>
        <v>104671.189492308</v>
      </c>
      <c r="J11" s="21">
        <f>VLOOKUP(B11,RMS!B:E,4,FALSE)</f>
        <v>76410.561940170897</v>
      </c>
      <c r="K11" s="22">
        <f t="shared" si="1"/>
        <v>-0.12939230799383949</v>
      </c>
      <c r="L11" s="22">
        <f t="shared" si="2"/>
        <v>2.5982910301536322E-4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692356.21810000006</v>
      </c>
      <c r="F12" s="25">
        <f>VLOOKUP(C12,RA!B16:I47,8,0)</f>
        <v>46539.194000000003</v>
      </c>
      <c r="G12" s="16">
        <f t="shared" si="0"/>
        <v>645817.02410000004</v>
      </c>
      <c r="H12" s="27">
        <f>RA!J16</f>
        <v>6.7218568683784303</v>
      </c>
      <c r="I12" s="20">
        <f>VLOOKUP(B12,RMS!B:D,3,FALSE)</f>
        <v>692355.79700256395</v>
      </c>
      <c r="J12" s="21">
        <f>VLOOKUP(B12,RMS!B:E,4,FALSE)</f>
        <v>645817.024654701</v>
      </c>
      <c r="K12" s="22">
        <f t="shared" si="1"/>
        <v>0.42109743610490113</v>
      </c>
      <c r="L12" s="22">
        <f t="shared" si="2"/>
        <v>-5.5470096413046122E-4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373156.3027</v>
      </c>
      <c r="F13" s="25">
        <f>VLOOKUP(C13,RA!B17:I48,8,0)</f>
        <v>51911.131500000003</v>
      </c>
      <c r="G13" s="16">
        <f t="shared" si="0"/>
        <v>321245.17119999998</v>
      </c>
      <c r="H13" s="27">
        <f>RA!J17</f>
        <v>13.9113639845805</v>
      </c>
      <c r="I13" s="20">
        <f>VLOOKUP(B13,RMS!B:D,3,FALSE)</f>
        <v>373156.30938632501</v>
      </c>
      <c r="J13" s="21">
        <f>VLOOKUP(B13,RMS!B:E,4,FALSE)</f>
        <v>321245.17088119697</v>
      </c>
      <c r="K13" s="22">
        <f t="shared" si="1"/>
        <v>-6.6863250103779137E-3</v>
      </c>
      <c r="L13" s="22">
        <f t="shared" si="2"/>
        <v>3.1880300957709551E-4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1176816.9276000001</v>
      </c>
      <c r="F14" s="25">
        <f>VLOOKUP(C14,RA!B18:I49,8,0)</f>
        <v>200903.74799999999</v>
      </c>
      <c r="G14" s="16">
        <f t="shared" si="0"/>
        <v>975913.17960000003</v>
      </c>
      <c r="H14" s="27">
        <f>RA!J18</f>
        <v>17.071792841196</v>
      </c>
      <c r="I14" s="20">
        <f>VLOOKUP(B14,RMS!B:D,3,FALSE)</f>
        <v>1176816.7745656299</v>
      </c>
      <c r="J14" s="21">
        <f>VLOOKUP(B14,RMS!B:E,4,FALSE)</f>
        <v>975913.17409967503</v>
      </c>
      <c r="K14" s="22">
        <f t="shared" si="1"/>
        <v>0.15303437015973032</v>
      </c>
      <c r="L14" s="22">
        <f t="shared" si="2"/>
        <v>5.5003250017762184E-3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429589.4228</v>
      </c>
      <c r="F15" s="25">
        <f>VLOOKUP(C15,RA!B19:I50,8,0)</f>
        <v>41600.739099999999</v>
      </c>
      <c r="G15" s="16">
        <f t="shared" si="0"/>
        <v>387988.68369999999</v>
      </c>
      <c r="H15" s="27">
        <f>RA!J19</f>
        <v>9.6838369131280206</v>
      </c>
      <c r="I15" s="20">
        <f>VLOOKUP(B15,RMS!B:D,3,FALSE)</f>
        <v>429589.39633504301</v>
      </c>
      <c r="J15" s="21">
        <f>VLOOKUP(B15,RMS!B:E,4,FALSE)</f>
        <v>387988.68420427397</v>
      </c>
      <c r="K15" s="22">
        <f t="shared" si="1"/>
        <v>2.6464956987183541E-2</v>
      </c>
      <c r="L15" s="22">
        <f t="shared" si="2"/>
        <v>-5.0427397945895791E-4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749528.20779999997</v>
      </c>
      <c r="F16" s="25">
        <f>VLOOKUP(C16,RA!B20:I51,8,0)</f>
        <v>74992.281300000002</v>
      </c>
      <c r="G16" s="16">
        <f t="shared" si="0"/>
        <v>674535.92649999994</v>
      </c>
      <c r="H16" s="27">
        <f>RA!J20</f>
        <v>10.0052647144683</v>
      </c>
      <c r="I16" s="20">
        <f>VLOOKUP(B16,RMS!B:D,3,FALSE)</f>
        <v>749528.28729999997</v>
      </c>
      <c r="J16" s="21">
        <f>VLOOKUP(B16,RMS!B:E,4,FALSE)</f>
        <v>674535.92649999994</v>
      </c>
      <c r="K16" s="22">
        <f t="shared" si="1"/>
        <v>-7.9499999992549419E-2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262160.33990000002</v>
      </c>
      <c r="F17" s="25">
        <f>VLOOKUP(C17,RA!B21:I52,8,0)</f>
        <v>32261.529299999998</v>
      </c>
      <c r="G17" s="16">
        <f t="shared" si="0"/>
        <v>229898.81060000003</v>
      </c>
      <c r="H17" s="27">
        <f>RA!J21</f>
        <v>12.306029703923199</v>
      </c>
      <c r="I17" s="20">
        <f>VLOOKUP(B17,RMS!B:D,3,FALSE)</f>
        <v>262159.96758336702</v>
      </c>
      <c r="J17" s="21">
        <f>VLOOKUP(B17,RMS!B:E,4,FALSE)</f>
        <v>229898.81050825201</v>
      </c>
      <c r="K17" s="22">
        <f t="shared" si="1"/>
        <v>0.37231663300190121</v>
      </c>
      <c r="L17" s="22">
        <f t="shared" si="2"/>
        <v>9.1748021077364683E-5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1018383.7285</v>
      </c>
      <c r="F18" s="25">
        <f>VLOOKUP(C18,RA!B22:I53,8,0)</f>
        <v>133317.49559999999</v>
      </c>
      <c r="G18" s="16">
        <f t="shared" si="0"/>
        <v>885066.23289999994</v>
      </c>
      <c r="H18" s="27">
        <f>RA!J22</f>
        <v>13.0910865785696</v>
      </c>
      <c r="I18" s="20">
        <f>VLOOKUP(B18,RMS!B:D,3,FALSE)</f>
        <v>1018384.83653333</v>
      </c>
      <c r="J18" s="21">
        <f>VLOOKUP(B18,RMS!B:E,4,FALSE)</f>
        <v>885066.22990000003</v>
      </c>
      <c r="K18" s="22">
        <f t="shared" si="1"/>
        <v>-1.1080333300633356</v>
      </c>
      <c r="L18" s="22">
        <f t="shared" si="2"/>
        <v>2.9999999096617103E-3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2015091.3913</v>
      </c>
      <c r="F19" s="25">
        <f>VLOOKUP(C19,RA!B23:I54,8,0)</f>
        <v>336927.21159999998</v>
      </c>
      <c r="G19" s="16">
        <f t="shared" si="0"/>
        <v>1678164.1797</v>
      </c>
      <c r="H19" s="27">
        <f>RA!J23</f>
        <v>16.7201950767423</v>
      </c>
      <c r="I19" s="20">
        <f>VLOOKUP(B19,RMS!B:D,3,FALSE)</f>
        <v>2015092.34250513</v>
      </c>
      <c r="J19" s="21">
        <f>VLOOKUP(B19,RMS!B:E,4,FALSE)</f>
        <v>1678164.2088649599</v>
      </c>
      <c r="K19" s="22">
        <f t="shared" si="1"/>
        <v>-0.95120512996800244</v>
      </c>
      <c r="L19" s="22">
        <f t="shared" si="2"/>
        <v>-2.9164959909394383E-2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174947.5865</v>
      </c>
      <c r="F20" s="25">
        <f>VLOOKUP(C20,RA!B24:I55,8,0)</f>
        <v>27526.120900000002</v>
      </c>
      <c r="G20" s="16">
        <f t="shared" si="0"/>
        <v>147421.4656</v>
      </c>
      <c r="H20" s="27">
        <f>RA!J24</f>
        <v>15.733924343106001</v>
      </c>
      <c r="I20" s="20">
        <f>VLOOKUP(B20,RMS!B:D,3,FALSE)</f>
        <v>174947.58857637801</v>
      </c>
      <c r="J20" s="21">
        <f>VLOOKUP(B20,RMS!B:E,4,FALSE)</f>
        <v>147421.476460123</v>
      </c>
      <c r="K20" s="22">
        <f t="shared" si="1"/>
        <v>-2.0763780048582703E-3</v>
      </c>
      <c r="L20" s="22">
        <f t="shared" si="2"/>
        <v>-1.0860123002203181E-2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172152.93840000001</v>
      </c>
      <c r="F21" s="25">
        <f>VLOOKUP(C21,RA!B25:I56,8,0)</f>
        <v>12213.1474</v>
      </c>
      <c r="G21" s="16">
        <f t="shared" si="0"/>
        <v>159939.79100000003</v>
      </c>
      <c r="H21" s="27">
        <f>RA!J25</f>
        <v>7.09435895402643</v>
      </c>
      <c r="I21" s="20">
        <f>VLOOKUP(B21,RMS!B:D,3,FALSE)</f>
        <v>172152.94048131001</v>
      </c>
      <c r="J21" s="21">
        <f>VLOOKUP(B21,RMS!B:E,4,FALSE)</f>
        <v>159939.79351287099</v>
      </c>
      <c r="K21" s="22">
        <f t="shared" si="1"/>
        <v>-2.0813099981751293E-3</v>
      </c>
      <c r="L21" s="22">
        <f t="shared" si="2"/>
        <v>-2.5128709676209837E-3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474313.38199999998</v>
      </c>
      <c r="F22" s="25">
        <f>VLOOKUP(C22,RA!B26:I57,8,0)</f>
        <v>106722.70570000001</v>
      </c>
      <c r="G22" s="16">
        <f t="shared" si="0"/>
        <v>367590.67629999999</v>
      </c>
      <c r="H22" s="27">
        <f>RA!J26</f>
        <v>22.500462721500899</v>
      </c>
      <c r="I22" s="20">
        <f>VLOOKUP(B22,RMS!B:D,3,FALSE)</f>
        <v>474313.35310900101</v>
      </c>
      <c r="J22" s="21">
        <f>VLOOKUP(B22,RMS!B:E,4,FALSE)</f>
        <v>367590.644463645</v>
      </c>
      <c r="K22" s="22">
        <f t="shared" si="1"/>
        <v>2.8890998975839466E-2</v>
      </c>
      <c r="L22" s="22">
        <f t="shared" si="2"/>
        <v>3.1836354988627136E-2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192080.16769999999</v>
      </c>
      <c r="F23" s="25">
        <f>VLOOKUP(C23,RA!B27:I58,8,0)</f>
        <v>53858.445299999999</v>
      </c>
      <c r="G23" s="16">
        <f t="shared" si="0"/>
        <v>138221.7224</v>
      </c>
      <c r="H23" s="27">
        <f>RA!J27</f>
        <v>28.0395659504623</v>
      </c>
      <c r="I23" s="20">
        <f>VLOOKUP(B23,RMS!B:D,3,FALSE)</f>
        <v>192080.074867105</v>
      </c>
      <c r="J23" s="21">
        <f>VLOOKUP(B23,RMS!B:E,4,FALSE)</f>
        <v>138221.729465849</v>
      </c>
      <c r="K23" s="22">
        <f t="shared" si="1"/>
        <v>9.2832894995808601E-2</v>
      </c>
      <c r="L23" s="22">
        <f t="shared" si="2"/>
        <v>-7.0658490003552288E-3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637341.88540000003</v>
      </c>
      <c r="F24" s="25">
        <f>VLOOKUP(C24,RA!B28:I59,8,0)</f>
        <v>23341.914499999999</v>
      </c>
      <c r="G24" s="16">
        <f t="shared" si="0"/>
        <v>613999.97090000007</v>
      </c>
      <c r="H24" s="27">
        <f>RA!J28</f>
        <v>3.66238513970417</v>
      </c>
      <c r="I24" s="20">
        <f>VLOOKUP(B24,RMS!B:D,3,FALSE)</f>
        <v>637341.88346548704</v>
      </c>
      <c r="J24" s="21">
        <f>VLOOKUP(B24,RMS!B:E,4,FALSE)</f>
        <v>613999.954499115</v>
      </c>
      <c r="K24" s="22">
        <f t="shared" si="1"/>
        <v>1.934512984007597E-3</v>
      </c>
      <c r="L24" s="22">
        <f t="shared" si="2"/>
        <v>1.6400885069742799E-2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632713.75379999995</v>
      </c>
      <c r="F25" s="25">
        <f>VLOOKUP(C25,RA!B29:I60,8,0)</f>
        <v>91498.490999999995</v>
      </c>
      <c r="G25" s="16">
        <f t="shared" si="0"/>
        <v>541215.26279999991</v>
      </c>
      <c r="H25" s="27">
        <f>RA!J29</f>
        <v>14.4612773865704</v>
      </c>
      <c r="I25" s="20">
        <f>VLOOKUP(B25,RMS!B:D,3,FALSE)</f>
        <v>632713.76949115004</v>
      </c>
      <c r="J25" s="21">
        <f>VLOOKUP(B25,RMS!B:E,4,FALSE)</f>
        <v>541215.25139730296</v>
      </c>
      <c r="K25" s="22">
        <f t="shared" si="1"/>
        <v>-1.569115009624511E-2</v>
      </c>
      <c r="L25" s="22">
        <f t="shared" si="2"/>
        <v>1.14026969531551E-2</v>
      </c>
      <c r="M25" s="34"/>
    </row>
    <row r="26" spans="1:13" x14ac:dyDescent="0.15">
      <c r="A26" s="43"/>
      <c r="B26" s="12">
        <v>37</v>
      </c>
      <c r="C26" s="41" t="s">
        <v>28</v>
      </c>
      <c r="D26" s="41"/>
      <c r="E26" s="15">
        <f>VLOOKUP(C26,RA!B30:D57,3,0)</f>
        <v>1040948.4952</v>
      </c>
      <c r="F26" s="25">
        <f>VLOOKUP(C26,RA!B30:I61,8,0)</f>
        <v>124328.6058</v>
      </c>
      <c r="G26" s="16">
        <f t="shared" si="0"/>
        <v>916619.88939999999</v>
      </c>
      <c r="H26" s="27">
        <f>RA!J30</f>
        <v>11.9437807320248</v>
      </c>
      <c r="I26" s="20">
        <f>VLOOKUP(B26,RMS!B:D,3,FALSE)</f>
        <v>1040948.52486754</v>
      </c>
      <c r="J26" s="21">
        <f>VLOOKUP(B26,RMS!B:E,4,FALSE)</f>
        <v>916619.86476351495</v>
      </c>
      <c r="K26" s="22">
        <f t="shared" si="1"/>
        <v>-2.9667539987713099E-2</v>
      </c>
      <c r="L26" s="22">
        <f t="shared" si="2"/>
        <v>2.4636485031805933E-2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1295964.2812000001</v>
      </c>
      <c r="F27" s="25">
        <f>VLOOKUP(C27,RA!B31:I62,8,0)</f>
        <v>-39453.858399999997</v>
      </c>
      <c r="G27" s="16">
        <f t="shared" si="0"/>
        <v>1335418.1396000001</v>
      </c>
      <c r="H27" s="27">
        <f>RA!J31</f>
        <v>-3.0443631026209799</v>
      </c>
      <c r="I27" s="20">
        <f>VLOOKUP(B27,RMS!B:D,3,FALSE)</f>
        <v>1295964.4587973501</v>
      </c>
      <c r="J27" s="21">
        <f>VLOOKUP(B27,RMS!B:E,4,FALSE)</f>
        <v>1335418.17613274</v>
      </c>
      <c r="K27" s="22">
        <f t="shared" si="1"/>
        <v>-0.17759734997525811</v>
      </c>
      <c r="L27" s="22">
        <f t="shared" si="2"/>
        <v>-3.6532739875838161E-2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91889.012300000002</v>
      </c>
      <c r="F28" s="25">
        <f>VLOOKUP(C28,RA!B32:I63,8,0)</f>
        <v>26840.443299999999</v>
      </c>
      <c r="G28" s="16">
        <f t="shared" si="0"/>
        <v>65048.569000000003</v>
      </c>
      <c r="H28" s="27">
        <f>RA!J32</f>
        <v>29.209633043362299</v>
      </c>
      <c r="I28" s="20">
        <f>VLOOKUP(B28,RMS!B:D,3,FALSE)</f>
        <v>91888.960652749403</v>
      </c>
      <c r="J28" s="21">
        <f>VLOOKUP(B28,RMS!B:E,4,FALSE)</f>
        <v>65048.591230931102</v>
      </c>
      <c r="K28" s="22">
        <f t="shared" si="1"/>
        <v>5.1647250598762184E-2</v>
      </c>
      <c r="L28" s="22">
        <f t="shared" si="2"/>
        <v>-2.2230931099329609E-2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84244.725200000001</v>
      </c>
      <c r="F30" s="25">
        <f>VLOOKUP(C30,RA!B34:I66,8,0)</f>
        <v>16762.341799999998</v>
      </c>
      <c r="G30" s="16">
        <f t="shared" si="0"/>
        <v>67482.383400000006</v>
      </c>
      <c r="H30" s="27">
        <f>RA!J34</f>
        <v>0</v>
      </c>
      <c r="I30" s="20">
        <f>VLOOKUP(B30,RMS!B:D,3,FALSE)</f>
        <v>84244.725000000006</v>
      </c>
      <c r="J30" s="21">
        <f>VLOOKUP(B30,RMS!B:E,4,FALSE)</f>
        <v>67482.380099999995</v>
      </c>
      <c r="K30" s="22">
        <f t="shared" si="1"/>
        <v>1.9999999494757503E-4</v>
      </c>
      <c r="L30" s="22">
        <f t="shared" si="2"/>
        <v>3.300000011222437E-3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65482.95</v>
      </c>
      <c r="F31" s="25">
        <f>VLOOKUP(C31,RA!B35:I67,8,0)</f>
        <v>2129.33</v>
      </c>
      <c r="G31" s="16">
        <f t="shared" si="0"/>
        <v>63353.619999999995</v>
      </c>
      <c r="H31" s="27">
        <f>RA!J35</f>
        <v>19.897200400625199</v>
      </c>
      <c r="I31" s="20">
        <f>VLOOKUP(B31,RMS!B:D,3,FALSE)</f>
        <v>65482.95</v>
      </c>
      <c r="J31" s="21">
        <f>VLOOKUP(B31,RMS!B:E,4,FALSE)</f>
        <v>63353.62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90080.37</v>
      </c>
      <c r="F32" s="25">
        <f>VLOOKUP(C32,RA!B34:I67,8,0)</f>
        <v>-7835.07</v>
      </c>
      <c r="G32" s="16">
        <f t="shared" si="0"/>
        <v>97915.44</v>
      </c>
      <c r="H32" s="27">
        <f>RA!J35</f>
        <v>19.897200400625199</v>
      </c>
      <c r="I32" s="20">
        <f>VLOOKUP(B32,RMS!B:D,3,FALSE)</f>
        <v>90080.37</v>
      </c>
      <c r="J32" s="21">
        <f>VLOOKUP(B32,RMS!B:E,4,FALSE)</f>
        <v>97915.44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63185.48</v>
      </c>
      <c r="F33" s="25">
        <f>VLOOKUP(C33,RA!B34:I68,8,0)</f>
        <v>-6899.13</v>
      </c>
      <c r="G33" s="16">
        <f t="shared" si="0"/>
        <v>70084.61</v>
      </c>
      <c r="H33" s="27">
        <f>RA!J34</f>
        <v>0</v>
      </c>
      <c r="I33" s="20">
        <f>VLOOKUP(B33,RMS!B:D,3,FALSE)</f>
        <v>63185.48</v>
      </c>
      <c r="J33" s="21">
        <f>VLOOKUP(B33,RMS!B:E,4,FALSE)</f>
        <v>70084.61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69442.98</v>
      </c>
      <c r="F34" s="25">
        <f>VLOOKUP(C34,RA!B35:I69,8,0)</f>
        <v>-4350.34</v>
      </c>
      <c r="G34" s="16">
        <f t="shared" si="0"/>
        <v>73793.319999999992</v>
      </c>
      <c r="H34" s="27">
        <f>RA!J35</f>
        <v>19.897200400625199</v>
      </c>
      <c r="I34" s="20">
        <f>VLOOKUP(B34,RMS!B:D,3,FALSE)</f>
        <v>69442.98</v>
      </c>
      <c r="J34" s="21">
        <f>VLOOKUP(B34,RMS!B:E,4,FALSE)</f>
        <v>73793.320000000007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3.4</v>
      </c>
      <c r="F35" s="25">
        <f>VLOOKUP(C35,RA!B36:I70,8,0)</f>
        <v>3.4</v>
      </c>
      <c r="G35" s="16">
        <f t="shared" si="0"/>
        <v>0</v>
      </c>
      <c r="H35" s="27">
        <f>RA!J36</f>
        <v>3.2517319393826898</v>
      </c>
      <c r="I35" s="20">
        <f>VLOOKUP(B35,RMS!B:D,3,FALSE)</f>
        <v>3.4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96217.947499999995</v>
      </c>
      <c r="F36" s="25">
        <f>VLOOKUP(C36,RA!B8:I70,8,0)</f>
        <v>4732.692</v>
      </c>
      <c r="G36" s="16">
        <f t="shared" si="0"/>
        <v>91485.255499999999</v>
      </c>
      <c r="H36" s="27">
        <f>RA!J36</f>
        <v>3.2517319393826898</v>
      </c>
      <c r="I36" s="20">
        <f>VLOOKUP(B36,RMS!B:D,3,FALSE)</f>
        <v>96217.948717948704</v>
      </c>
      <c r="J36" s="21">
        <f>VLOOKUP(B36,RMS!B:E,4,FALSE)</f>
        <v>91485.256410256407</v>
      </c>
      <c r="K36" s="22">
        <f t="shared" si="1"/>
        <v>-1.2179487093817443E-3</v>
      </c>
      <c r="L36" s="22">
        <f t="shared" si="2"/>
        <v>-9.1025640722364187E-4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294831.0368</v>
      </c>
      <c r="F37" s="25">
        <f>VLOOKUP(C37,RA!B8:I71,8,0)</f>
        <v>19419.877100000002</v>
      </c>
      <c r="G37" s="16">
        <f t="shared" si="0"/>
        <v>275411.15970000002</v>
      </c>
      <c r="H37" s="27">
        <f>RA!J37</f>
        <v>-8.6978661388713192</v>
      </c>
      <c r="I37" s="20">
        <f>VLOOKUP(B37,RMS!B:D,3,FALSE)</f>
        <v>294831.02832991502</v>
      </c>
      <c r="J37" s="21">
        <f>VLOOKUP(B37,RMS!B:E,4,FALSE)</f>
        <v>275411.16069743602</v>
      </c>
      <c r="K37" s="22">
        <f t="shared" si="1"/>
        <v>8.4700849838554859E-3</v>
      </c>
      <c r="L37" s="22">
        <f t="shared" si="2"/>
        <v>-9.9743600003421307E-4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57984.61</v>
      </c>
      <c r="F38" s="25">
        <f>VLOOKUP(C38,RA!B9:I72,8,0)</f>
        <v>-3601.73</v>
      </c>
      <c r="G38" s="16">
        <f t="shared" si="0"/>
        <v>61586.340000000004</v>
      </c>
      <c r="H38" s="27">
        <f>RA!J38</f>
        <v>-10.9188535087492</v>
      </c>
      <c r="I38" s="20">
        <f>VLOOKUP(B38,RMS!B:D,3,FALSE)</f>
        <v>57984.61</v>
      </c>
      <c r="J38" s="21">
        <f>VLOOKUP(B38,RMS!B:E,4,FALSE)</f>
        <v>61586.34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25653.02</v>
      </c>
      <c r="F39" s="25">
        <f>VLOOKUP(C39,RA!B10:I73,8,0)</f>
        <v>3348.24</v>
      </c>
      <c r="G39" s="16">
        <f t="shared" si="0"/>
        <v>22304.78</v>
      </c>
      <c r="H39" s="27">
        <f>RA!J39</f>
        <v>-6.2646217083425899</v>
      </c>
      <c r="I39" s="20">
        <f>VLOOKUP(B39,RMS!B:D,3,FALSE)</f>
        <v>25653.02</v>
      </c>
      <c r="J39" s="21">
        <f>VLOOKUP(B39,RMS!B:E,4,FALSE)</f>
        <v>22304.78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8312.4786999999997</v>
      </c>
      <c r="F40" s="25">
        <f>VLOOKUP(C40,RA!B8:I74,8,0)</f>
        <v>1377.6139000000001</v>
      </c>
      <c r="G40" s="16">
        <f t="shared" si="0"/>
        <v>6934.8647999999994</v>
      </c>
      <c r="H40" s="27">
        <f>RA!J40</f>
        <v>100</v>
      </c>
      <c r="I40" s="20">
        <f>VLOOKUP(B40,RMS!B:D,3,FALSE)</f>
        <v>8312.4786324786292</v>
      </c>
      <c r="J40" s="21">
        <f>VLOOKUP(B40,RMS!B:E,4,FALSE)</f>
        <v>6934.8649572649601</v>
      </c>
      <c r="K40" s="22">
        <f t="shared" si="1"/>
        <v>6.7521370510803536E-5</v>
      </c>
      <c r="L40" s="22">
        <f t="shared" si="2"/>
        <v>-1.5726496076240437E-4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13566643.3894</v>
      </c>
      <c r="E7" s="67">
        <v>14996594.7192</v>
      </c>
      <c r="F7" s="68">
        <v>90.4648264717773</v>
      </c>
      <c r="G7" s="67">
        <v>13622141.0503</v>
      </c>
      <c r="H7" s="68">
        <v>-0.40740776868385398</v>
      </c>
      <c r="I7" s="67">
        <v>1685993.8626000001</v>
      </c>
      <c r="J7" s="68">
        <v>12.427494511408099</v>
      </c>
      <c r="K7" s="67">
        <v>1588820.5163</v>
      </c>
      <c r="L7" s="68">
        <v>11.663515378627</v>
      </c>
      <c r="M7" s="68">
        <v>6.1160681966957002E-2</v>
      </c>
      <c r="N7" s="67">
        <v>197079397.4269</v>
      </c>
      <c r="O7" s="67">
        <v>3147011549.4898</v>
      </c>
      <c r="P7" s="67">
        <v>768599</v>
      </c>
      <c r="Q7" s="67">
        <v>844788</v>
      </c>
      <c r="R7" s="68">
        <v>-9.0187123870130694</v>
      </c>
      <c r="S7" s="67">
        <v>17.651133281984499</v>
      </c>
      <c r="T7" s="67">
        <v>18.301280657395701</v>
      </c>
      <c r="U7" s="69">
        <v>-3.6833180341727401</v>
      </c>
      <c r="V7" s="57"/>
      <c r="W7" s="57"/>
    </row>
    <row r="8" spans="1:23" ht="14.25" thickBot="1" x14ac:dyDescent="0.2">
      <c r="A8" s="54">
        <v>42130</v>
      </c>
      <c r="B8" s="44" t="s">
        <v>6</v>
      </c>
      <c r="C8" s="45"/>
      <c r="D8" s="70">
        <v>476497.46509999997</v>
      </c>
      <c r="E8" s="70">
        <v>587457.674</v>
      </c>
      <c r="F8" s="71">
        <v>81.111795145261794</v>
      </c>
      <c r="G8" s="70">
        <v>469504.07799999998</v>
      </c>
      <c r="H8" s="71">
        <v>1.48952638064201</v>
      </c>
      <c r="I8" s="70">
        <v>124865.6795</v>
      </c>
      <c r="J8" s="71">
        <v>26.2048990069223</v>
      </c>
      <c r="K8" s="70">
        <v>122317.9427</v>
      </c>
      <c r="L8" s="71">
        <v>26.052583658282899</v>
      </c>
      <c r="M8" s="71">
        <v>2.082880682721E-2</v>
      </c>
      <c r="N8" s="70">
        <v>4254387.9815999996</v>
      </c>
      <c r="O8" s="70">
        <v>118585863.28569999</v>
      </c>
      <c r="P8" s="70">
        <v>20450</v>
      </c>
      <c r="Q8" s="70">
        <v>23135</v>
      </c>
      <c r="R8" s="71">
        <v>-11.6057920899071</v>
      </c>
      <c r="S8" s="70">
        <v>23.3006095403423</v>
      </c>
      <c r="T8" s="70">
        <v>23.479772318997199</v>
      </c>
      <c r="U8" s="72">
        <v>-0.76891884885969197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61993.167500000003</v>
      </c>
      <c r="E9" s="70">
        <v>82281.595300000001</v>
      </c>
      <c r="F9" s="71">
        <v>75.342690274747298</v>
      </c>
      <c r="G9" s="70">
        <v>69681.274799999999</v>
      </c>
      <c r="H9" s="71">
        <v>-11.0332471988587</v>
      </c>
      <c r="I9" s="70">
        <v>13514.263300000001</v>
      </c>
      <c r="J9" s="71">
        <v>21.799601222183099</v>
      </c>
      <c r="K9" s="70">
        <v>15898.077600000001</v>
      </c>
      <c r="L9" s="71">
        <v>22.815423003713502</v>
      </c>
      <c r="M9" s="71">
        <v>-0.14994355669769799</v>
      </c>
      <c r="N9" s="70">
        <v>729631.33550000004</v>
      </c>
      <c r="O9" s="70">
        <v>18228362.236299999</v>
      </c>
      <c r="P9" s="70">
        <v>3569</v>
      </c>
      <c r="Q9" s="70">
        <v>3860</v>
      </c>
      <c r="R9" s="71">
        <v>-7.5388601036269396</v>
      </c>
      <c r="S9" s="70">
        <v>17.369898430932999</v>
      </c>
      <c r="T9" s="70">
        <v>18.1497676943005</v>
      </c>
      <c r="U9" s="72">
        <v>-4.4897744593524003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105047.4034</v>
      </c>
      <c r="E10" s="70">
        <v>126647.732</v>
      </c>
      <c r="F10" s="71">
        <v>82.944559480938807</v>
      </c>
      <c r="G10" s="70">
        <v>101605.57279999999</v>
      </c>
      <c r="H10" s="71">
        <v>3.3874427407391199</v>
      </c>
      <c r="I10" s="70">
        <v>27334.787700000001</v>
      </c>
      <c r="J10" s="71">
        <v>26.021383504277999</v>
      </c>
      <c r="K10" s="70">
        <v>27062.485100000002</v>
      </c>
      <c r="L10" s="71">
        <v>26.634843300642299</v>
      </c>
      <c r="M10" s="71">
        <v>1.0061995378243999E-2</v>
      </c>
      <c r="N10" s="70">
        <v>1314195.0112000001</v>
      </c>
      <c r="O10" s="70">
        <v>29183231.808400001</v>
      </c>
      <c r="P10" s="70">
        <v>73774</v>
      </c>
      <c r="Q10" s="70">
        <v>80297</v>
      </c>
      <c r="R10" s="71">
        <v>-8.1235911677895807</v>
      </c>
      <c r="S10" s="70">
        <v>1.42390819801014</v>
      </c>
      <c r="T10" s="70">
        <v>1.49209866993786</v>
      </c>
      <c r="U10" s="72">
        <v>-4.7889654700359596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53735.383900000001</v>
      </c>
      <c r="E11" s="70">
        <v>57004.388299999999</v>
      </c>
      <c r="F11" s="71">
        <v>94.265346059331407</v>
      </c>
      <c r="G11" s="70">
        <v>46059.659299999999</v>
      </c>
      <c r="H11" s="71">
        <v>16.664744630449299</v>
      </c>
      <c r="I11" s="70">
        <v>11563.456200000001</v>
      </c>
      <c r="J11" s="71">
        <v>21.519258560652101</v>
      </c>
      <c r="K11" s="70">
        <v>10106.219499999999</v>
      </c>
      <c r="L11" s="71">
        <v>21.9415854428606</v>
      </c>
      <c r="M11" s="71">
        <v>0.144192069052132</v>
      </c>
      <c r="N11" s="70">
        <v>414857.5086</v>
      </c>
      <c r="O11" s="70">
        <v>9126718.3589999992</v>
      </c>
      <c r="P11" s="70">
        <v>2369</v>
      </c>
      <c r="Q11" s="70">
        <v>2621</v>
      </c>
      <c r="R11" s="71">
        <v>-9.6146508966043491</v>
      </c>
      <c r="S11" s="70">
        <v>22.682728535246898</v>
      </c>
      <c r="T11" s="70">
        <v>22.617300648607401</v>
      </c>
      <c r="U11" s="72">
        <v>0.28844804335539898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117482.5607</v>
      </c>
      <c r="E12" s="70">
        <v>113911.101</v>
      </c>
      <c r="F12" s="71">
        <v>103.135304345799</v>
      </c>
      <c r="G12" s="70">
        <v>99628.296199999997</v>
      </c>
      <c r="H12" s="71">
        <v>17.9208770811038</v>
      </c>
      <c r="I12" s="70">
        <v>25178.8609</v>
      </c>
      <c r="J12" s="71">
        <v>21.431998715363399</v>
      </c>
      <c r="K12" s="70">
        <v>17720.721000000001</v>
      </c>
      <c r="L12" s="71">
        <v>17.7868353428692</v>
      </c>
      <c r="M12" s="71">
        <v>0.42087113159786199</v>
      </c>
      <c r="N12" s="70">
        <v>3171219.7702000001</v>
      </c>
      <c r="O12" s="70">
        <v>34261173.8103</v>
      </c>
      <c r="P12" s="70">
        <v>1111</v>
      </c>
      <c r="Q12" s="70">
        <v>1339</v>
      </c>
      <c r="R12" s="71">
        <v>-17.027632561613199</v>
      </c>
      <c r="S12" s="70">
        <v>105.74487911791201</v>
      </c>
      <c r="T12" s="70">
        <v>94.798122180731895</v>
      </c>
      <c r="U12" s="72">
        <v>10.352044494725501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224042.9528</v>
      </c>
      <c r="E13" s="70">
        <v>257725.95689999999</v>
      </c>
      <c r="F13" s="71">
        <v>86.930690061199698</v>
      </c>
      <c r="G13" s="70">
        <v>215778.14670000001</v>
      </c>
      <c r="H13" s="71">
        <v>3.8302331475164002</v>
      </c>
      <c r="I13" s="70">
        <v>60281.9493</v>
      </c>
      <c r="J13" s="71">
        <v>26.906425105820201</v>
      </c>
      <c r="K13" s="70">
        <v>46724.981800000001</v>
      </c>
      <c r="L13" s="71">
        <v>21.654176993633399</v>
      </c>
      <c r="M13" s="71">
        <v>0.29014387973501599</v>
      </c>
      <c r="N13" s="70">
        <v>2262516.6351000001</v>
      </c>
      <c r="O13" s="70">
        <v>52538963.231200002</v>
      </c>
      <c r="P13" s="70">
        <v>8810</v>
      </c>
      <c r="Q13" s="70">
        <v>9773</v>
      </c>
      <c r="R13" s="71">
        <v>-9.8536785019952902</v>
      </c>
      <c r="S13" s="70">
        <v>25.430528127128301</v>
      </c>
      <c r="T13" s="70">
        <v>24.2413539445411</v>
      </c>
      <c r="U13" s="72">
        <v>4.67616785873438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138300.35649999999</v>
      </c>
      <c r="E14" s="70">
        <v>124783.1029</v>
      </c>
      <c r="F14" s="71">
        <v>110.83259935508499</v>
      </c>
      <c r="G14" s="70">
        <v>95973.381299999994</v>
      </c>
      <c r="H14" s="71">
        <v>44.102827916098498</v>
      </c>
      <c r="I14" s="70">
        <v>24577.7971</v>
      </c>
      <c r="J14" s="71">
        <v>17.771318687815501</v>
      </c>
      <c r="K14" s="70">
        <v>21111.244500000001</v>
      </c>
      <c r="L14" s="71">
        <v>21.996978968584099</v>
      </c>
      <c r="M14" s="71">
        <v>0.16420408564734301</v>
      </c>
      <c r="N14" s="70">
        <v>1580109.8774999999</v>
      </c>
      <c r="O14" s="70">
        <v>25916144.9241</v>
      </c>
      <c r="P14" s="70">
        <v>2270</v>
      </c>
      <c r="Q14" s="70">
        <v>2629</v>
      </c>
      <c r="R14" s="71">
        <v>-13.655382274629099</v>
      </c>
      <c r="S14" s="70">
        <v>60.9252671806168</v>
      </c>
      <c r="T14" s="70">
        <v>56.394311791555701</v>
      </c>
      <c r="U14" s="72">
        <v>7.4369068840169801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104671.0601</v>
      </c>
      <c r="E15" s="70">
        <v>110467.7455</v>
      </c>
      <c r="F15" s="71">
        <v>94.752599164794205</v>
      </c>
      <c r="G15" s="70">
        <v>97467.021500000003</v>
      </c>
      <c r="H15" s="71">
        <v>7.3912575650010996</v>
      </c>
      <c r="I15" s="70">
        <v>28260.497899999998</v>
      </c>
      <c r="J15" s="71">
        <v>26.999342390342299</v>
      </c>
      <c r="K15" s="70">
        <v>17804.3099</v>
      </c>
      <c r="L15" s="71">
        <v>18.267009318633999</v>
      </c>
      <c r="M15" s="71">
        <v>0.58728409349918098</v>
      </c>
      <c r="N15" s="70">
        <v>1288221.5358</v>
      </c>
      <c r="O15" s="70">
        <v>21131197.672699999</v>
      </c>
      <c r="P15" s="70">
        <v>4148</v>
      </c>
      <c r="Q15" s="70">
        <v>5058</v>
      </c>
      <c r="R15" s="71">
        <v>-17.991300909450398</v>
      </c>
      <c r="S15" s="70">
        <v>25.234103206364502</v>
      </c>
      <c r="T15" s="70">
        <v>23.950046579675799</v>
      </c>
      <c r="U15" s="72">
        <v>5.0885764244829197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692356.21810000006</v>
      </c>
      <c r="E16" s="70">
        <v>813784.67810000002</v>
      </c>
      <c r="F16" s="71">
        <v>85.078551701967697</v>
      </c>
      <c r="G16" s="70">
        <v>652527.99140000006</v>
      </c>
      <c r="H16" s="71">
        <v>6.1036809493104602</v>
      </c>
      <c r="I16" s="70">
        <v>46539.194000000003</v>
      </c>
      <c r="J16" s="71">
        <v>6.7218568683784303</v>
      </c>
      <c r="K16" s="70">
        <v>22459.659899999999</v>
      </c>
      <c r="L16" s="71">
        <v>3.44194581627261</v>
      </c>
      <c r="M16" s="71">
        <v>1.0721237190238999</v>
      </c>
      <c r="N16" s="70">
        <v>11224981.4979</v>
      </c>
      <c r="O16" s="70">
        <v>151618306.16</v>
      </c>
      <c r="P16" s="70">
        <v>37467</v>
      </c>
      <c r="Q16" s="70">
        <v>38413</v>
      </c>
      <c r="R16" s="71">
        <v>-2.46270793741702</v>
      </c>
      <c r="S16" s="70">
        <v>18.479094085461899</v>
      </c>
      <c r="T16" s="70">
        <v>18.9931499023768</v>
      </c>
      <c r="U16" s="72">
        <v>-2.7818236897194799</v>
      </c>
      <c r="V16" s="57"/>
      <c r="W16" s="57"/>
    </row>
    <row r="17" spans="1:23" ht="12" thickBot="1" x14ac:dyDescent="0.2">
      <c r="A17" s="55"/>
      <c r="B17" s="44" t="s">
        <v>15</v>
      </c>
      <c r="C17" s="45"/>
      <c r="D17" s="70">
        <v>373156.3027</v>
      </c>
      <c r="E17" s="70">
        <v>476009.71679999999</v>
      </c>
      <c r="F17" s="71">
        <v>78.392580976825997</v>
      </c>
      <c r="G17" s="70">
        <v>382894.71159999998</v>
      </c>
      <c r="H17" s="71">
        <v>-2.5433646913811301</v>
      </c>
      <c r="I17" s="70">
        <v>51911.131500000003</v>
      </c>
      <c r="J17" s="71">
        <v>13.9113639845805</v>
      </c>
      <c r="K17" s="70">
        <v>43909.747100000001</v>
      </c>
      <c r="L17" s="71">
        <v>11.4678384865945</v>
      </c>
      <c r="M17" s="71">
        <v>0.18222342255303001</v>
      </c>
      <c r="N17" s="70">
        <v>9643856.9317000005</v>
      </c>
      <c r="O17" s="70">
        <v>169755011.16229999</v>
      </c>
      <c r="P17" s="70">
        <v>9735</v>
      </c>
      <c r="Q17" s="70">
        <v>10187</v>
      </c>
      <c r="R17" s="71">
        <v>-4.4370275841759099</v>
      </c>
      <c r="S17" s="70">
        <v>38.331412706728301</v>
      </c>
      <c r="T17" s="70">
        <v>41.213447266123502</v>
      </c>
      <c r="U17" s="72">
        <v>-7.5187277376012398</v>
      </c>
      <c r="V17" s="39"/>
      <c r="W17" s="39"/>
    </row>
    <row r="18" spans="1:23" ht="12" thickBot="1" x14ac:dyDescent="0.2">
      <c r="A18" s="55"/>
      <c r="B18" s="44" t="s">
        <v>16</v>
      </c>
      <c r="C18" s="45"/>
      <c r="D18" s="70">
        <v>1176816.9276000001</v>
      </c>
      <c r="E18" s="70">
        <v>1485549.5876</v>
      </c>
      <c r="F18" s="71">
        <v>79.217613294297607</v>
      </c>
      <c r="G18" s="70">
        <v>1350762.9162999999</v>
      </c>
      <c r="H18" s="71">
        <v>-12.877610615523199</v>
      </c>
      <c r="I18" s="70">
        <v>200903.74799999999</v>
      </c>
      <c r="J18" s="71">
        <v>17.071792841196</v>
      </c>
      <c r="K18" s="70">
        <v>195865.05910000001</v>
      </c>
      <c r="L18" s="71">
        <v>14.5003284245108</v>
      </c>
      <c r="M18" s="71">
        <v>2.5725307633494E-2</v>
      </c>
      <c r="N18" s="70">
        <v>13241496.719000001</v>
      </c>
      <c r="O18" s="70">
        <v>370037384.24059999</v>
      </c>
      <c r="P18" s="70">
        <v>60088</v>
      </c>
      <c r="Q18" s="70">
        <v>69565</v>
      </c>
      <c r="R18" s="71">
        <v>-13.623230072594</v>
      </c>
      <c r="S18" s="70">
        <v>19.584890953268498</v>
      </c>
      <c r="T18" s="70">
        <v>19.710490304032199</v>
      </c>
      <c r="U18" s="72">
        <v>-0.64130737854680797</v>
      </c>
      <c r="V18" s="39"/>
      <c r="W18" s="39"/>
    </row>
    <row r="19" spans="1:23" ht="12" thickBot="1" x14ac:dyDescent="0.2">
      <c r="A19" s="55"/>
      <c r="B19" s="44" t="s">
        <v>17</v>
      </c>
      <c r="C19" s="45"/>
      <c r="D19" s="70">
        <v>429589.4228</v>
      </c>
      <c r="E19" s="70">
        <v>507805.43150000001</v>
      </c>
      <c r="F19" s="71">
        <v>84.597248503435907</v>
      </c>
      <c r="G19" s="70">
        <v>454997.89140000002</v>
      </c>
      <c r="H19" s="71">
        <v>-5.5843046924502797</v>
      </c>
      <c r="I19" s="70">
        <v>41600.739099999999</v>
      </c>
      <c r="J19" s="71">
        <v>9.6838369131280206</v>
      </c>
      <c r="K19" s="70">
        <v>59321.328099999999</v>
      </c>
      <c r="L19" s="71">
        <v>13.0377149479687</v>
      </c>
      <c r="M19" s="71">
        <v>-0.29872205440390298</v>
      </c>
      <c r="N19" s="70">
        <v>5633234.8705000002</v>
      </c>
      <c r="O19" s="70">
        <v>107445915.5904</v>
      </c>
      <c r="P19" s="70">
        <v>8369</v>
      </c>
      <c r="Q19" s="70">
        <v>10482</v>
      </c>
      <c r="R19" s="71">
        <v>-20.158366723907701</v>
      </c>
      <c r="S19" s="70">
        <v>51.3310339108615</v>
      </c>
      <c r="T19" s="70">
        <v>45.994137883991598</v>
      </c>
      <c r="U19" s="72">
        <v>10.3970164250688</v>
      </c>
      <c r="V19" s="39"/>
      <c r="W19" s="39"/>
    </row>
    <row r="20" spans="1:23" ht="12" thickBot="1" x14ac:dyDescent="0.2">
      <c r="A20" s="55"/>
      <c r="B20" s="44" t="s">
        <v>18</v>
      </c>
      <c r="C20" s="45"/>
      <c r="D20" s="70">
        <v>749528.20779999997</v>
      </c>
      <c r="E20" s="70">
        <v>749485.17940000002</v>
      </c>
      <c r="F20" s="71">
        <v>100.005741060822</v>
      </c>
      <c r="G20" s="70">
        <v>713025.19</v>
      </c>
      <c r="H20" s="71">
        <v>5.1194569717796199</v>
      </c>
      <c r="I20" s="70">
        <v>74992.281300000002</v>
      </c>
      <c r="J20" s="71">
        <v>10.0052647144683</v>
      </c>
      <c r="K20" s="70">
        <v>59050.326300000001</v>
      </c>
      <c r="L20" s="71">
        <v>8.2816606100550203</v>
      </c>
      <c r="M20" s="71">
        <v>0.26997234391234898</v>
      </c>
      <c r="N20" s="70">
        <v>13394323.835899999</v>
      </c>
      <c r="O20" s="70">
        <v>165597218.53279999</v>
      </c>
      <c r="P20" s="70">
        <v>31986</v>
      </c>
      <c r="Q20" s="70">
        <v>37041</v>
      </c>
      <c r="R20" s="71">
        <v>-13.647039766744999</v>
      </c>
      <c r="S20" s="70">
        <v>23.433008434940302</v>
      </c>
      <c r="T20" s="70">
        <v>22.493434926162902</v>
      </c>
      <c r="U20" s="72">
        <v>4.0096153739116804</v>
      </c>
      <c r="V20" s="39"/>
      <c r="W20" s="39"/>
    </row>
    <row r="21" spans="1:23" ht="12" thickBot="1" x14ac:dyDescent="0.2">
      <c r="A21" s="55"/>
      <c r="B21" s="44" t="s">
        <v>19</v>
      </c>
      <c r="C21" s="45"/>
      <c r="D21" s="70">
        <v>262160.33990000002</v>
      </c>
      <c r="E21" s="70">
        <v>289913.29180000001</v>
      </c>
      <c r="F21" s="71">
        <v>90.427154364779597</v>
      </c>
      <c r="G21" s="70">
        <v>267945.46399999998</v>
      </c>
      <c r="H21" s="71">
        <v>-2.1590677496970101</v>
      </c>
      <c r="I21" s="70">
        <v>32261.529299999998</v>
      </c>
      <c r="J21" s="71">
        <v>12.306029703923199</v>
      </c>
      <c r="K21" s="70">
        <v>35988.420599999998</v>
      </c>
      <c r="L21" s="71">
        <v>13.431248308051201</v>
      </c>
      <c r="M21" s="71">
        <v>-0.103558067785837</v>
      </c>
      <c r="N21" s="70">
        <v>2295977.2472000001</v>
      </c>
      <c r="O21" s="70">
        <v>65334658.1976</v>
      </c>
      <c r="P21" s="70">
        <v>23319</v>
      </c>
      <c r="Q21" s="70">
        <v>28646</v>
      </c>
      <c r="R21" s="71">
        <v>-18.595964532570001</v>
      </c>
      <c r="S21" s="70">
        <v>11.242349153051199</v>
      </c>
      <c r="T21" s="70">
        <v>11.048248003211601</v>
      </c>
      <c r="U21" s="72">
        <v>1.7265177161560099</v>
      </c>
      <c r="V21" s="39"/>
      <c r="W21" s="39"/>
    </row>
    <row r="22" spans="1:23" ht="12" thickBot="1" x14ac:dyDescent="0.2">
      <c r="A22" s="55"/>
      <c r="B22" s="44" t="s">
        <v>20</v>
      </c>
      <c r="C22" s="45"/>
      <c r="D22" s="70">
        <v>1018383.7285</v>
      </c>
      <c r="E22" s="70">
        <v>972860.82200000004</v>
      </c>
      <c r="F22" s="71">
        <v>104.679282531536</v>
      </c>
      <c r="G22" s="70">
        <v>976064.56059999997</v>
      </c>
      <c r="H22" s="71">
        <v>4.3356935194928097</v>
      </c>
      <c r="I22" s="70">
        <v>133317.49559999999</v>
      </c>
      <c r="J22" s="71">
        <v>13.0910865785696</v>
      </c>
      <c r="K22" s="70">
        <v>109892.4779</v>
      </c>
      <c r="L22" s="71">
        <v>11.2587304504169</v>
      </c>
      <c r="M22" s="71">
        <v>0.21316306764250301</v>
      </c>
      <c r="N22" s="70">
        <v>8615294.2208999991</v>
      </c>
      <c r="O22" s="70">
        <v>187062168.4806</v>
      </c>
      <c r="P22" s="70">
        <v>64287</v>
      </c>
      <c r="Q22" s="70">
        <v>67999</v>
      </c>
      <c r="R22" s="71">
        <v>-5.4589038074089302</v>
      </c>
      <c r="S22" s="70">
        <v>15.841207841398701</v>
      </c>
      <c r="T22" s="70">
        <v>16.1464129354843</v>
      </c>
      <c r="U22" s="72">
        <v>-1.9266529240782</v>
      </c>
      <c r="V22" s="39"/>
      <c r="W22" s="39"/>
    </row>
    <row r="23" spans="1:23" ht="12" thickBot="1" x14ac:dyDescent="0.2">
      <c r="A23" s="55"/>
      <c r="B23" s="44" t="s">
        <v>21</v>
      </c>
      <c r="C23" s="45"/>
      <c r="D23" s="70">
        <v>2015091.3913</v>
      </c>
      <c r="E23" s="70">
        <v>2645984.0696999999</v>
      </c>
      <c r="F23" s="71">
        <v>76.156595739764597</v>
      </c>
      <c r="G23" s="70">
        <v>2201237.5551999998</v>
      </c>
      <c r="H23" s="71">
        <v>-8.4564323128262995</v>
      </c>
      <c r="I23" s="70">
        <v>336927.21159999998</v>
      </c>
      <c r="J23" s="71">
        <v>16.7201950767423</v>
      </c>
      <c r="K23" s="70">
        <v>161191.82639999999</v>
      </c>
      <c r="L23" s="71">
        <v>7.3227819514170696</v>
      </c>
      <c r="M23" s="71">
        <v>1.09022516293047</v>
      </c>
      <c r="N23" s="70">
        <v>24810331.149799999</v>
      </c>
      <c r="O23" s="70">
        <v>421814402.0966</v>
      </c>
      <c r="P23" s="70">
        <v>67304</v>
      </c>
      <c r="Q23" s="70">
        <v>75481</v>
      </c>
      <c r="R23" s="71">
        <v>-10.833189809356</v>
      </c>
      <c r="S23" s="70">
        <v>29.940143101450101</v>
      </c>
      <c r="T23" s="70">
        <v>30.734159077118701</v>
      </c>
      <c r="U23" s="72">
        <v>-2.6520112912558198</v>
      </c>
      <c r="V23" s="39"/>
      <c r="W23" s="39"/>
    </row>
    <row r="24" spans="1:23" ht="12" thickBot="1" x14ac:dyDescent="0.2">
      <c r="A24" s="55"/>
      <c r="B24" s="44" t="s">
        <v>22</v>
      </c>
      <c r="C24" s="45"/>
      <c r="D24" s="70">
        <v>174947.5865</v>
      </c>
      <c r="E24" s="70">
        <v>254800.92379999999</v>
      </c>
      <c r="F24" s="71">
        <v>68.660499299178795</v>
      </c>
      <c r="G24" s="70">
        <v>204517.758</v>
      </c>
      <c r="H24" s="71">
        <v>-14.4584860450113</v>
      </c>
      <c r="I24" s="70">
        <v>27526.120900000002</v>
      </c>
      <c r="J24" s="71">
        <v>15.733924343106001</v>
      </c>
      <c r="K24" s="70">
        <v>32151.006700000002</v>
      </c>
      <c r="L24" s="71">
        <v>15.7203985680305</v>
      </c>
      <c r="M24" s="71">
        <v>-0.143848864303213</v>
      </c>
      <c r="N24" s="70">
        <v>1748399.5733</v>
      </c>
      <c r="O24" s="70">
        <v>40727995.570100002</v>
      </c>
      <c r="P24" s="70">
        <v>19768</v>
      </c>
      <c r="Q24" s="70">
        <v>22377</v>
      </c>
      <c r="R24" s="71">
        <v>-11.6592930240872</v>
      </c>
      <c r="S24" s="70">
        <v>8.85003978652367</v>
      </c>
      <c r="T24" s="70">
        <v>9.3335817893372699</v>
      </c>
      <c r="U24" s="72">
        <v>-5.4637268812045603</v>
      </c>
      <c r="V24" s="39"/>
      <c r="W24" s="39"/>
    </row>
    <row r="25" spans="1:23" ht="12" thickBot="1" x14ac:dyDescent="0.2">
      <c r="A25" s="55"/>
      <c r="B25" s="44" t="s">
        <v>23</v>
      </c>
      <c r="C25" s="45"/>
      <c r="D25" s="70">
        <v>172152.93840000001</v>
      </c>
      <c r="E25" s="70">
        <v>207745.3884</v>
      </c>
      <c r="F25" s="71">
        <v>82.867273120176804</v>
      </c>
      <c r="G25" s="70">
        <v>173539.15470000001</v>
      </c>
      <c r="H25" s="71">
        <v>-0.79879166312431005</v>
      </c>
      <c r="I25" s="70">
        <v>12213.1474</v>
      </c>
      <c r="J25" s="71">
        <v>7.09435895402643</v>
      </c>
      <c r="K25" s="70">
        <v>14179.1839</v>
      </c>
      <c r="L25" s="71">
        <v>8.1705963847246998</v>
      </c>
      <c r="M25" s="71">
        <v>-0.13865653438629899</v>
      </c>
      <c r="N25" s="70">
        <v>1923707.6865999999</v>
      </c>
      <c r="O25" s="70">
        <v>48717422.909500003</v>
      </c>
      <c r="P25" s="70">
        <v>16065</v>
      </c>
      <c r="Q25" s="70">
        <v>16636</v>
      </c>
      <c r="R25" s="71">
        <v>-3.4323154604472199</v>
      </c>
      <c r="S25" s="70">
        <v>10.716024799253001</v>
      </c>
      <c r="T25" s="70">
        <v>10.643171098821799</v>
      </c>
      <c r="U25" s="72">
        <v>0.67985751989188803</v>
      </c>
      <c r="V25" s="39"/>
      <c r="W25" s="39"/>
    </row>
    <row r="26" spans="1:23" ht="12" thickBot="1" x14ac:dyDescent="0.2">
      <c r="A26" s="55"/>
      <c r="B26" s="44" t="s">
        <v>24</v>
      </c>
      <c r="C26" s="45"/>
      <c r="D26" s="70">
        <v>474313.38199999998</v>
      </c>
      <c r="E26" s="70">
        <v>615996.44790000003</v>
      </c>
      <c r="F26" s="71">
        <v>76.999369658215898</v>
      </c>
      <c r="G26" s="70">
        <v>505573.91639999999</v>
      </c>
      <c r="H26" s="71">
        <v>-6.1831778471868901</v>
      </c>
      <c r="I26" s="70">
        <v>106722.70570000001</v>
      </c>
      <c r="J26" s="71">
        <v>22.500462721500899</v>
      </c>
      <c r="K26" s="70">
        <v>98668.209199999998</v>
      </c>
      <c r="L26" s="71">
        <v>19.516079844976701</v>
      </c>
      <c r="M26" s="71">
        <v>8.1632134253836003E-2</v>
      </c>
      <c r="N26" s="70">
        <v>3904738.4210000001</v>
      </c>
      <c r="O26" s="70">
        <v>96009929.6919</v>
      </c>
      <c r="P26" s="70">
        <v>34224</v>
      </c>
      <c r="Q26" s="70">
        <v>39286</v>
      </c>
      <c r="R26" s="71">
        <v>-12.8849972000204</v>
      </c>
      <c r="S26" s="70">
        <v>13.8590866643291</v>
      </c>
      <c r="T26" s="70">
        <v>13.569663022450699</v>
      </c>
      <c r="U26" s="72">
        <v>2.0883312796023499</v>
      </c>
      <c r="V26" s="39"/>
      <c r="W26" s="39"/>
    </row>
    <row r="27" spans="1:23" ht="12" thickBot="1" x14ac:dyDescent="0.2">
      <c r="A27" s="55"/>
      <c r="B27" s="44" t="s">
        <v>25</v>
      </c>
      <c r="C27" s="45"/>
      <c r="D27" s="70">
        <v>192080.16769999999</v>
      </c>
      <c r="E27" s="70">
        <v>241463.09909999999</v>
      </c>
      <c r="F27" s="71">
        <v>79.548456230345806</v>
      </c>
      <c r="G27" s="70">
        <v>221217.25580000001</v>
      </c>
      <c r="H27" s="71">
        <v>-13.171254653996099</v>
      </c>
      <c r="I27" s="70">
        <v>53858.445299999999</v>
      </c>
      <c r="J27" s="71">
        <v>28.0395659504623</v>
      </c>
      <c r="K27" s="70">
        <v>70746.814400000003</v>
      </c>
      <c r="L27" s="71">
        <v>31.980694337860101</v>
      </c>
      <c r="M27" s="71">
        <v>-0.238715612048816</v>
      </c>
      <c r="N27" s="70">
        <v>1620696.0149999999</v>
      </c>
      <c r="O27" s="70">
        <v>35710070.601499997</v>
      </c>
      <c r="P27" s="70">
        <v>26708</v>
      </c>
      <c r="Q27" s="70">
        <v>29596</v>
      </c>
      <c r="R27" s="71">
        <v>-9.7580754155967</v>
      </c>
      <c r="S27" s="70">
        <v>7.1918589074434598</v>
      </c>
      <c r="T27" s="70">
        <v>7.3389958541694797</v>
      </c>
      <c r="U27" s="72">
        <v>-2.0458819982373999</v>
      </c>
      <c r="V27" s="39"/>
      <c r="W27" s="39"/>
    </row>
    <row r="28" spans="1:23" ht="12" thickBot="1" x14ac:dyDescent="0.2">
      <c r="A28" s="55"/>
      <c r="B28" s="44" t="s">
        <v>26</v>
      </c>
      <c r="C28" s="45"/>
      <c r="D28" s="70">
        <v>637341.88540000003</v>
      </c>
      <c r="E28" s="70">
        <v>775709.81359999999</v>
      </c>
      <c r="F28" s="71">
        <v>82.162411023544095</v>
      </c>
      <c r="G28" s="70">
        <v>716649.16330000001</v>
      </c>
      <c r="H28" s="71">
        <v>-11.0664020780836</v>
      </c>
      <c r="I28" s="70">
        <v>23341.914499999999</v>
      </c>
      <c r="J28" s="71">
        <v>3.66238513970417</v>
      </c>
      <c r="K28" s="70">
        <v>42304.568099999997</v>
      </c>
      <c r="L28" s="71">
        <v>5.9031071640685999</v>
      </c>
      <c r="M28" s="71">
        <v>-0.44824127633630201</v>
      </c>
      <c r="N28" s="70">
        <v>6765380.6848999998</v>
      </c>
      <c r="O28" s="70">
        <v>125488719.1805</v>
      </c>
      <c r="P28" s="70">
        <v>37049</v>
      </c>
      <c r="Q28" s="70">
        <v>38677</v>
      </c>
      <c r="R28" s="71">
        <v>-4.2092199498409899</v>
      </c>
      <c r="S28" s="70">
        <v>17.202674441955299</v>
      </c>
      <c r="T28" s="70">
        <v>17.426059792641599</v>
      </c>
      <c r="U28" s="72">
        <v>-1.29855012626154</v>
      </c>
      <c r="V28" s="39"/>
      <c r="W28" s="39"/>
    </row>
    <row r="29" spans="1:23" ht="12" thickBot="1" x14ac:dyDescent="0.2">
      <c r="A29" s="55"/>
      <c r="B29" s="44" t="s">
        <v>27</v>
      </c>
      <c r="C29" s="45"/>
      <c r="D29" s="70">
        <v>632713.75379999995</v>
      </c>
      <c r="E29" s="70">
        <v>699548.67890000006</v>
      </c>
      <c r="F29" s="71">
        <v>90.445993664787693</v>
      </c>
      <c r="G29" s="70">
        <v>684895.05579999997</v>
      </c>
      <c r="H29" s="71">
        <v>-7.6188755573726601</v>
      </c>
      <c r="I29" s="70">
        <v>91498.490999999995</v>
      </c>
      <c r="J29" s="71">
        <v>14.4612773865704</v>
      </c>
      <c r="K29" s="70">
        <v>104484.9235</v>
      </c>
      <c r="L29" s="71">
        <v>15.2556107122069</v>
      </c>
      <c r="M29" s="71">
        <v>-0.124290012998861</v>
      </c>
      <c r="N29" s="70">
        <v>5501709.1777999997</v>
      </c>
      <c r="O29" s="70">
        <v>94015292.614700004</v>
      </c>
      <c r="P29" s="70">
        <v>98297</v>
      </c>
      <c r="Q29" s="70">
        <v>104276</v>
      </c>
      <c r="R29" s="71">
        <v>-5.7338217806590199</v>
      </c>
      <c r="S29" s="70">
        <v>6.4367554838906598</v>
      </c>
      <c r="T29" s="70">
        <v>6.4969191424680703</v>
      </c>
      <c r="U29" s="72">
        <v>-0.93468920371420405</v>
      </c>
      <c r="V29" s="39"/>
      <c r="W29" s="39"/>
    </row>
    <row r="30" spans="1:23" ht="12" thickBot="1" x14ac:dyDescent="0.2">
      <c r="A30" s="55"/>
      <c r="B30" s="44" t="s">
        <v>28</v>
      </c>
      <c r="C30" s="45"/>
      <c r="D30" s="70">
        <v>1040948.4952</v>
      </c>
      <c r="E30" s="70">
        <v>1239097.6261</v>
      </c>
      <c r="F30" s="71">
        <v>84.008594098944002</v>
      </c>
      <c r="G30" s="70">
        <v>1090057.5421</v>
      </c>
      <c r="H30" s="71">
        <v>-4.5051793142397996</v>
      </c>
      <c r="I30" s="70">
        <v>124328.6058</v>
      </c>
      <c r="J30" s="71">
        <v>11.9437807320248</v>
      </c>
      <c r="K30" s="70">
        <v>132711.4558</v>
      </c>
      <c r="L30" s="71">
        <v>12.174720202782201</v>
      </c>
      <c r="M30" s="71">
        <v>-6.3165986308168998E-2</v>
      </c>
      <c r="N30" s="70">
        <v>10526935.342800001</v>
      </c>
      <c r="O30" s="70">
        <v>165096445.38980001</v>
      </c>
      <c r="P30" s="70">
        <v>62561</v>
      </c>
      <c r="Q30" s="70">
        <v>66007</v>
      </c>
      <c r="R30" s="71">
        <v>-5.2206584150165902</v>
      </c>
      <c r="S30" s="70">
        <v>16.6389363213504</v>
      </c>
      <c r="T30" s="70">
        <v>17.6796035238687</v>
      </c>
      <c r="U30" s="72">
        <v>-6.2544094311063798</v>
      </c>
      <c r="V30" s="39"/>
      <c r="W30" s="39"/>
    </row>
    <row r="31" spans="1:23" ht="12" thickBot="1" x14ac:dyDescent="0.2">
      <c r="A31" s="55"/>
      <c r="B31" s="44" t="s">
        <v>29</v>
      </c>
      <c r="C31" s="45"/>
      <c r="D31" s="70">
        <v>1295964.2812000001</v>
      </c>
      <c r="E31" s="70">
        <v>650153.33180000004</v>
      </c>
      <c r="F31" s="71">
        <v>199.33209872385399</v>
      </c>
      <c r="G31" s="70">
        <v>645459.77729999996</v>
      </c>
      <c r="H31" s="71">
        <v>100.781571025402</v>
      </c>
      <c r="I31" s="70">
        <v>-39453.858399999997</v>
      </c>
      <c r="J31" s="71">
        <v>-3.0443631026209799</v>
      </c>
      <c r="K31" s="70">
        <v>36767.076800000003</v>
      </c>
      <c r="L31" s="71">
        <v>5.6962615011889799</v>
      </c>
      <c r="M31" s="71">
        <v>-2.0730757469410799</v>
      </c>
      <c r="N31" s="70">
        <v>20187493.483399998</v>
      </c>
      <c r="O31" s="70">
        <v>176602000.5068</v>
      </c>
      <c r="P31" s="70">
        <v>27708</v>
      </c>
      <c r="Q31" s="70">
        <v>31767</v>
      </c>
      <c r="R31" s="71">
        <v>-12.7774105203513</v>
      </c>
      <c r="S31" s="70">
        <v>46.7722059044319</v>
      </c>
      <c r="T31" s="70">
        <v>46.998718654578703</v>
      </c>
      <c r="U31" s="72">
        <v>-0.48428921785203699</v>
      </c>
      <c r="V31" s="39"/>
      <c r="W31" s="39"/>
    </row>
    <row r="32" spans="1:23" ht="12" thickBot="1" x14ac:dyDescent="0.2">
      <c r="A32" s="55"/>
      <c r="B32" s="44" t="s">
        <v>30</v>
      </c>
      <c r="C32" s="45"/>
      <c r="D32" s="70">
        <v>91889.012300000002</v>
      </c>
      <c r="E32" s="70">
        <v>141204.9241</v>
      </c>
      <c r="F32" s="71">
        <v>65.074934805336596</v>
      </c>
      <c r="G32" s="70">
        <v>118789.3129</v>
      </c>
      <c r="H32" s="71">
        <v>-22.645387824277901</v>
      </c>
      <c r="I32" s="70">
        <v>26840.443299999999</v>
      </c>
      <c r="J32" s="71">
        <v>29.209633043362299</v>
      </c>
      <c r="K32" s="70">
        <v>36695.462500000001</v>
      </c>
      <c r="L32" s="71">
        <v>30.891215383063301</v>
      </c>
      <c r="M32" s="71">
        <v>-0.268562337918483</v>
      </c>
      <c r="N32" s="70">
        <v>733259.48179999995</v>
      </c>
      <c r="O32" s="70">
        <v>17358449.680100001</v>
      </c>
      <c r="P32" s="70">
        <v>19511</v>
      </c>
      <c r="Q32" s="70">
        <v>21477</v>
      </c>
      <c r="R32" s="71">
        <v>-9.1539786748614809</v>
      </c>
      <c r="S32" s="70">
        <v>4.7096003433960298</v>
      </c>
      <c r="T32" s="70">
        <v>4.7790244307864196</v>
      </c>
      <c r="U32" s="72">
        <v>-1.4740972126804499</v>
      </c>
      <c r="V32" s="39"/>
      <c r="W32" s="39"/>
    </row>
    <row r="33" spans="1:23" ht="12" thickBot="1" x14ac:dyDescent="0.2">
      <c r="A33" s="55"/>
      <c r="B33" s="44" t="s">
        <v>31</v>
      </c>
      <c r="C33" s="45"/>
      <c r="D33" s="73"/>
      <c r="E33" s="73"/>
      <c r="F33" s="73"/>
      <c r="G33" s="70">
        <v>3.8462000000000001</v>
      </c>
      <c r="H33" s="73"/>
      <c r="I33" s="73"/>
      <c r="J33" s="73"/>
      <c r="K33" s="70">
        <v>0.74890000000000001</v>
      </c>
      <c r="L33" s="71">
        <v>19.471166346003798</v>
      </c>
      <c r="M33" s="73"/>
      <c r="N33" s="70">
        <v>4.3362999999999996</v>
      </c>
      <c r="O33" s="70">
        <v>142.71250000000001</v>
      </c>
      <c r="P33" s="73"/>
      <c r="Q33" s="73"/>
      <c r="R33" s="73"/>
      <c r="S33" s="73"/>
      <c r="T33" s="73"/>
      <c r="U33" s="74"/>
      <c r="V33" s="39"/>
      <c r="W33" s="39"/>
    </row>
    <row r="34" spans="1:23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  <c r="V34" s="39"/>
      <c r="W34" s="39"/>
    </row>
    <row r="35" spans="1:23" ht="12" customHeight="1" thickBot="1" x14ac:dyDescent="0.2">
      <c r="A35" s="55"/>
      <c r="B35" s="44" t="s">
        <v>32</v>
      </c>
      <c r="C35" s="45"/>
      <c r="D35" s="70">
        <v>84244.725200000001</v>
      </c>
      <c r="E35" s="70">
        <v>102465.1053</v>
      </c>
      <c r="F35" s="71">
        <v>82.217965768293595</v>
      </c>
      <c r="G35" s="70">
        <v>86577.808399999994</v>
      </c>
      <c r="H35" s="71">
        <v>-2.6947820037449999</v>
      </c>
      <c r="I35" s="70">
        <v>16762.341799999998</v>
      </c>
      <c r="J35" s="71">
        <v>19.897200400625199</v>
      </c>
      <c r="K35" s="70">
        <v>11418.8478</v>
      </c>
      <c r="L35" s="71">
        <v>13.1891162539522</v>
      </c>
      <c r="M35" s="71">
        <v>0.467953868340377</v>
      </c>
      <c r="N35" s="70">
        <v>1085575.6525999999</v>
      </c>
      <c r="O35" s="70">
        <v>27380910.441199999</v>
      </c>
      <c r="P35" s="70">
        <v>5629</v>
      </c>
      <c r="Q35" s="70">
        <v>5894</v>
      </c>
      <c r="R35" s="71">
        <v>-4.4960977265015201</v>
      </c>
      <c r="S35" s="70">
        <v>14.9661974062889</v>
      </c>
      <c r="T35" s="70">
        <v>15.068218680013601</v>
      </c>
      <c r="U35" s="72">
        <v>-0.68167799044160005</v>
      </c>
      <c r="V35" s="39"/>
      <c r="W35" s="39"/>
    </row>
    <row r="36" spans="1:23" ht="12" customHeight="1" thickBot="1" x14ac:dyDescent="0.2">
      <c r="A36" s="55"/>
      <c r="B36" s="44" t="s">
        <v>70</v>
      </c>
      <c r="C36" s="45"/>
      <c r="D36" s="70">
        <v>65482.95</v>
      </c>
      <c r="E36" s="73"/>
      <c r="F36" s="73"/>
      <c r="G36" s="73"/>
      <c r="H36" s="73"/>
      <c r="I36" s="70">
        <v>2129.33</v>
      </c>
      <c r="J36" s="71">
        <v>3.2517319393826898</v>
      </c>
      <c r="K36" s="73"/>
      <c r="L36" s="73"/>
      <c r="M36" s="73"/>
      <c r="N36" s="70">
        <v>1086774.94</v>
      </c>
      <c r="O36" s="70">
        <v>4978857.01</v>
      </c>
      <c r="P36" s="70">
        <v>57</v>
      </c>
      <c r="Q36" s="70">
        <v>60</v>
      </c>
      <c r="R36" s="71">
        <v>-5</v>
      </c>
      <c r="S36" s="70">
        <v>1148.82368421053</v>
      </c>
      <c r="T36" s="70">
        <v>1640.7138333333301</v>
      </c>
      <c r="U36" s="72">
        <v>-42.816853089239302</v>
      </c>
      <c r="V36" s="39"/>
      <c r="W36" s="39"/>
    </row>
    <row r="37" spans="1:23" ht="12" customHeight="1" thickBot="1" x14ac:dyDescent="0.2">
      <c r="A37" s="55"/>
      <c r="B37" s="44" t="s">
        <v>36</v>
      </c>
      <c r="C37" s="45"/>
      <c r="D37" s="70">
        <v>90080.37</v>
      </c>
      <c r="E37" s="70">
        <v>100561.75629999999</v>
      </c>
      <c r="F37" s="71">
        <v>89.577164634305404</v>
      </c>
      <c r="G37" s="70">
        <v>160001.10999999999</v>
      </c>
      <c r="H37" s="71">
        <v>-43.7001593301447</v>
      </c>
      <c r="I37" s="70">
        <v>-7835.07</v>
      </c>
      <c r="J37" s="71">
        <v>-8.6978661388713192</v>
      </c>
      <c r="K37" s="70">
        <v>917.95</v>
      </c>
      <c r="L37" s="71">
        <v>0.573714769853784</v>
      </c>
      <c r="M37" s="71">
        <v>-9.5353995315649005</v>
      </c>
      <c r="N37" s="70">
        <v>7538324.8700000001</v>
      </c>
      <c r="O37" s="70">
        <v>87048393.799999997</v>
      </c>
      <c r="P37" s="70">
        <v>47</v>
      </c>
      <c r="Q37" s="70">
        <v>79</v>
      </c>
      <c r="R37" s="71">
        <v>-40.506329113924103</v>
      </c>
      <c r="S37" s="70">
        <v>1916.6036170212799</v>
      </c>
      <c r="T37" s="70">
        <v>2088.1743037974702</v>
      </c>
      <c r="U37" s="72">
        <v>-8.9518085665956093</v>
      </c>
      <c r="V37" s="39"/>
      <c r="W37" s="39"/>
    </row>
    <row r="38" spans="1:23" ht="12" customHeight="1" thickBot="1" x14ac:dyDescent="0.2">
      <c r="A38" s="55"/>
      <c r="B38" s="44" t="s">
        <v>37</v>
      </c>
      <c r="C38" s="45"/>
      <c r="D38" s="70">
        <v>63185.48</v>
      </c>
      <c r="E38" s="70">
        <v>81227.667100000006</v>
      </c>
      <c r="F38" s="71">
        <v>77.788125962317594</v>
      </c>
      <c r="G38" s="70">
        <v>103614.38</v>
      </c>
      <c r="H38" s="71">
        <v>-39.018618844218302</v>
      </c>
      <c r="I38" s="70">
        <v>-6899.13</v>
      </c>
      <c r="J38" s="71">
        <v>-10.9188535087492</v>
      </c>
      <c r="K38" s="70">
        <v>3667.86</v>
      </c>
      <c r="L38" s="71">
        <v>3.5399140544005601</v>
      </c>
      <c r="M38" s="71">
        <v>-2.8809687392648602</v>
      </c>
      <c r="N38" s="70">
        <v>13481376.17</v>
      </c>
      <c r="O38" s="70">
        <v>63882649.439999998</v>
      </c>
      <c r="P38" s="70">
        <v>29</v>
      </c>
      <c r="Q38" s="70">
        <v>76</v>
      </c>
      <c r="R38" s="71">
        <v>-61.842105263157897</v>
      </c>
      <c r="S38" s="70">
        <v>2178.8096551724102</v>
      </c>
      <c r="T38" s="70">
        <v>2400.6201315789499</v>
      </c>
      <c r="U38" s="72">
        <v>-10.1803512702435</v>
      </c>
      <c r="V38" s="39"/>
      <c r="W38" s="39"/>
    </row>
    <row r="39" spans="1:23" ht="12" thickBot="1" x14ac:dyDescent="0.2">
      <c r="A39" s="55"/>
      <c r="B39" s="44" t="s">
        <v>38</v>
      </c>
      <c r="C39" s="45"/>
      <c r="D39" s="70">
        <v>69442.98</v>
      </c>
      <c r="E39" s="70">
        <v>64213.812700000002</v>
      </c>
      <c r="F39" s="71">
        <v>108.143368350405</v>
      </c>
      <c r="G39" s="70">
        <v>112908.7</v>
      </c>
      <c r="H39" s="71">
        <v>-38.496342620187797</v>
      </c>
      <c r="I39" s="70">
        <v>-4350.34</v>
      </c>
      <c r="J39" s="71">
        <v>-6.2646217083425899</v>
      </c>
      <c r="K39" s="70">
        <v>2439.34</v>
      </c>
      <c r="L39" s="71">
        <v>2.1604535345814799</v>
      </c>
      <c r="M39" s="71">
        <v>-2.7834086269236802</v>
      </c>
      <c r="N39" s="70">
        <v>6337860.9800000004</v>
      </c>
      <c r="O39" s="70">
        <v>53048965.079999998</v>
      </c>
      <c r="P39" s="70">
        <v>73</v>
      </c>
      <c r="Q39" s="70">
        <v>75</v>
      </c>
      <c r="R39" s="71">
        <v>-2.6666666666666599</v>
      </c>
      <c r="S39" s="70">
        <v>951.27369863013701</v>
      </c>
      <c r="T39" s="70">
        <v>1462.5884000000001</v>
      </c>
      <c r="U39" s="72">
        <v>-53.750534899279899</v>
      </c>
      <c r="V39" s="39"/>
      <c r="W39" s="39"/>
    </row>
    <row r="40" spans="1:23" ht="12" customHeight="1" thickBot="1" x14ac:dyDescent="0.2">
      <c r="A40" s="55"/>
      <c r="B40" s="44" t="s">
        <v>73</v>
      </c>
      <c r="C40" s="45"/>
      <c r="D40" s="70">
        <v>3.4</v>
      </c>
      <c r="E40" s="73"/>
      <c r="F40" s="73"/>
      <c r="G40" s="70">
        <v>0.59</v>
      </c>
      <c r="H40" s="71">
        <v>476.27118644067798</v>
      </c>
      <c r="I40" s="70">
        <v>3.4</v>
      </c>
      <c r="J40" s="71">
        <v>100</v>
      </c>
      <c r="K40" s="70">
        <v>0.18</v>
      </c>
      <c r="L40" s="71">
        <v>30.508474576271201</v>
      </c>
      <c r="M40" s="71">
        <v>17.8888888888889</v>
      </c>
      <c r="N40" s="70">
        <v>49.88</v>
      </c>
      <c r="O40" s="70">
        <v>2844.64</v>
      </c>
      <c r="P40" s="70">
        <v>4</v>
      </c>
      <c r="Q40" s="70">
        <v>1</v>
      </c>
      <c r="R40" s="71">
        <v>300</v>
      </c>
      <c r="S40" s="70">
        <v>0.85</v>
      </c>
      <c r="T40" s="70">
        <v>0.85</v>
      </c>
      <c r="U40" s="72">
        <v>0</v>
      </c>
      <c r="V40" s="39"/>
      <c r="W40" s="39"/>
    </row>
    <row r="41" spans="1:23" ht="12" customHeight="1" thickBot="1" x14ac:dyDescent="0.2">
      <c r="A41" s="55"/>
      <c r="B41" s="44" t="s">
        <v>33</v>
      </c>
      <c r="C41" s="45"/>
      <c r="D41" s="70">
        <v>96217.947499999995</v>
      </c>
      <c r="E41" s="70">
        <v>89714.405199999994</v>
      </c>
      <c r="F41" s="71">
        <v>107.249161698728</v>
      </c>
      <c r="G41" s="70">
        <v>170135.47020000001</v>
      </c>
      <c r="H41" s="71">
        <v>-43.4462740856492</v>
      </c>
      <c r="I41" s="70">
        <v>4732.692</v>
      </c>
      <c r="J41" s="71">
        <v>4.9187205952403001</v>
      </c>
      <c r="K41" s="70">
        <v>8103.0519000000004</v>
      </c>
      <c r="L41" s="71">
        <v>4.76270579584292</v>
      </c>
      <c r="M41" s="71">
        <v>-0.41593709895897402</v>
      </c>
      <c r="N41" s="70">
        <v>1313905.5567000001</v>
      </c>
      <c r="O41" s="70">
        <v>31879114.316799998</v>
      </c>
      <c r="P41" s="70">
        <v>184</v>
      </c>
      <c r="Q41" s="70">
        <v>217</v>
      </c>
      <c r="R41" s="71">
        <v>-15.2073732718894</v>
      </c>
      <c r="S41" s="70">
        <v>522.92362771739101</v>
      </c>
      <c r="T41" s="70">
        <v>427.27559354838701</v>
      </c>
      <c r="U41" s="72">
        <v>18.291014040906202</v>
      </c>
      <c r="V41" s="39"/>
      <c r="W41" s="39"/>
    </row>
    <row r="42" spans="1:23" ht="12" thickBot="1" x14ac:dyDescent="0.2">
      <c r="A42" s="55"/>
      <c r="B42" s="44" t="s">
        <v>34</v>
      </c>
      <c r="C42" s="45"/>
      <c r="D42" s="70">
        <v>294831.0368</v>
      </c>
      <c r="E42" s="70">
        <v>278738.66680000001</v>
      </c>
      <c r="F42" s="71">
        <v>105.773282259238</v>
      </c>
      <c r="G42" s="70">
        <v>319729.25719999999</v>
      </c>
      <c r="H42" s="71">
        <v>-7.7872824708141897</v>
      </c>
      <c r="I42" s="70">
        <v>19419.877100000002</v>
      </c>
      <c r="J42" s="71">
        <v>6.5867818092616801</v>
      </c>
      <c r="K42" s="70">
        <v>18717.8338</v>
      </c>
      <c r="L42" s="71">
        <v>5.8542761972800799</v>
      </c>
      <c r="M42" s="71">
        <v>3.7506653147011002E-2</v>
      </c>
      <c r="N42" s="70">
        <v>4058286.6642999998</v>
      </c>
      <c r="O42" s="70">
        <v>74952449.250599995</v>
      </c>
      <c r="P42" s="70">
        <v>1539</v>
      </c>
      <c r="Q42" s="70">
        <v>1618</v>
      </c>
      <c r="R42" s="71">
        <v>-4.8825710754017297</v>
      </c>
      <c r="S42" s="70">
        <v>191.573123326836</v>
      </c>
      <c r="T42" s="70">
        <v>191.399274227441</v>
      </c>
      <c r="U42" s="72">
        <v>9.0748167788506001E-2</v>
      </c>
      <c r="V42" s="39"/>
      <c r="W42" s="39"/>
    </row>
    <row r="43" spans="1:23" ht="12" thickBot="1" x14ac:dyDescent="0.2">
      <c r="A43" s="55"/>
      <c r="B43" s="44" t="s">
        <v>39</v>
      </c>
      <c r="C43" s="45"/>
      <c r="D43" s="70">
        <v>57984.61</v>
      </c>
      <c r="E43" s="70">
        <v>43284.66</v>
      </c>
      <c r="F43" s="71">
        <v>133.96110769958699</v>
      </c>
      <c r="G43" s="70">
        <v>62248.75</v>
      </c>
      <c r="H43" s="71">
        <v>-6.8501616498323203</v>
      </c>
      <c r="I43" s="70">
        <v>-3601.73</v>
      </c>
      <c r="J43" s="71">
        <v>-6.2115275070402296</v>
      </c>
      <c r="K43" s="70">
        <v>2187.1799999999998</v>
      </c>
      <c r="L43" s="71">
        <v>3.51361272314705</v>
      </c>
      <c r="M43" s="71">
        <v>-2.6467460382776</v>
      </c>
      <c r="N43" s="70">
        <v>3631019.48</v>
      </c>
      <c r="O43" s="70">
        <v>40303039.789999999</v>
      </c>
      <c r="P43" s="70">
        <v>45</v>
      </c>
      <c r="Q43" s="70">
        <v>52</v>
      </c>
      <c r="R43" s="71">
        <v>-13.461538461538501</v>
      </c>
      <c r="S43" s="70">
        <v>1288.54688888889</v>
      </c>
      <c r="T43" s="70">
        <v>1210.05942307692</v>
      </c>
      <c r="U43" s="72">
        <v>6.0911610193436898</v>
      </c>
      <c r="V43" s="39"/>
      <c r="W43" s="39"/>
    </row>
    <row r="44" spans="1:23" ht="12" thickBot="1" x14ac:dyDescent="0.2">
      <c r="A44" s="55"/>
      <c r="B44" s="44" t="s">
        <v>40</v>
      </c>
      <c r="C44" s="45"/>
      <c r="D44" s="70">
        <v>25653.02</v>
      </c>
      <c r="E44" s="70">
        <v>8996.3392999999996</v>
      </c>
      <c r="F44" s="71">
        <v>285.149538546195</v>
      </c>
      <c r="G44" s="70">
        <v>38817.11</v>
      </c>
      <c r="H44" s="71">
        <v>-33.913112027144699</v>
      </c>
      <c r="I44" s="70">
        <v>3348.24</v>
      </c>
      <c r="J44" s="71">
        <v>13.0520305211628</v>
      </c>
      <c r="K44" s="70">
        <v>4825.68</v>
      </c>
      <c r="L44" s="71">
        <v>12.431837403660399</v>
      </c>
      <c r="M44" s="71">
        <v>-0.306162033122793</v>
      </c>
      <c r="N44" s="70">
        <v>1655518.48</v>
      </c>
      <c r="O44" s="70">
        <v>12742037.1</v>
      </c>
      <c r="P44" s="70">
        <v>35</v>
      </c>
      <c r="Q44" s="70">
        <v>70</v>
      </c>
      <c r="R44" s="71">
        <v>-50</v>
      </c>
      <c r="S44" s="70">
        <v>732.94342857142897</v>
      </c>
      <c r="T44" s="70">
        <v>1247.1192857142901</v>
      </c>
      <c r="U44" s="72">
        <v>-70.1521887091656</v>
      </c>
      <c r="V44" s="39"/>
      <c r="W44" s="39"/>
    </row>
    <row r="45" spans="1:23" ht="12" thickBot="1" x14ac:dyDescent="0.2">
      <c r="A45" s="56"/>
      <c r="B45" s="44" t="s">
        <v>35</v>
      </c>
      <c r="C45" s="45"/>
      <c r="D45" s="75">
        <v>8312.4786999999997</v>
      </c>
      <c r="E45" s="76"/>
      <c r="F45" s="76"/>
      <c r="G45" s="75">
        <v>12251.3809</v>
      </c>
      <c r="H45" s="77">
        <v>-32.150679438919397</v>
      </c>
      <c r="I45" s="75">
        <v>1377.6139000000001</v>
      </c>
      <c r="J45" s="77">
        <v>16.572841263340599</v>
      </c>
      <c r="K45" s="75">
        <v>1408.3154999999999</v>
      </c>
      <c r="L45" s="77">
        <v>11.4951572520286</v>
      </c>
      <c r="M45" s="77">
        <v>-2.1800228712954998E-2</v>
      </c>
      <c r="N45" s="75">
        <v>103744.42200000001</v>
      </c>
      <c r="O45" s="75">
        <v>3429098.9752000002</v>
      </c>
      <c r="P45" s="75">
        <v>10</v>
      </c>
      <c r="Q45" s="75">
        <v>21</v>
      </c>
      <c r="R45" s="77">
        <v>-52.380952380952401</v>
      </c>
      <c r="S45" s="75">
        <v>831.24787000000003</v>
      </c>
      <c r="T45" s="75">
        <v>841.056004761905</v>
      </c>
      <c r="U45" s="78">
        <v>-1.1799290098517601</v>
      </c>
      <c r="V45" s="39"/>
      <c r="W45" s="39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50577</v>
      </c>
      <c r="D2" s="32">
        <v>476498.01660085499</v>
      </c>
      <c r="E2" s="32">
        <v>351631.79627692298</v>
      </c>
      <c r="F2" s="32">
        <v>124866.22032393199</v>
      </c>
      <c r="G2" s="32">
        <v>351631.79627692298</v>
      </c>
      <c r="H2" s="32">
        <v>0.26204982176982999</v>
      </c>
    </row>
    <row r="3" spans="1:8" ht="14.25" x14ac:dyDescent="0.2">
      <c r="A3" s="32">
        <v>2</v>
      </c>
      <c r="B3" s="33">
        <v>13</v>
      </c>
      <c r="C3" s="32">
        <v>6632</v>
      </c>
      <c r="D3" s="32">
        <v>61993.1926391952</v>
      </c>
      <c r="E3" s="32">
        <v>48478.906182860599</v>
      </c>
      <c r="F3" s="32">
        <v>13514.286456334599</v>
      </c>
      <c r="G3" s="32">
        <v>48478.906182860599</v>
      </c>
      <c r="H3" s="32">
        <v>0.217996297351368</v>
      </c>
    </row>
    <row r="4" spans="1:8" ht="14.25" x14ac:dyDescent="0.2">
      <c r="A4" s="32">
        <v>3</v>
      </c>
      <c r="B4" s="33">
        <v>14</v>
      </c>
      <c r="C4" s="32">
        <v>100830</v>
      </c>
      <c r="D4" s="32">
        <v>105049.15724529899</v>
      </c>
      <c r="E4" s="32">
        <v>77712.615818803402</v>
      </c>
      <c r="F4" s="32">
        <v>27336.5414264957</v>
      </c>
      <c r="G4" s="32">
        <v>77712.615818803402</v>
      </c>
      <c r="H4" s="32">
        <v>0.26022618499130301</v>
      </c>
    </row>
    <row r="5" spans="1:8" ht="14.25" x14ac:dyDescent="0.2">
      <c r="A5" s="32">
        <v>4</v>
      </c>
      <c r="B5" s="33">
        <v>15</v>
      </c>
      <c r="C5" s="32">
        <v>2933</v>
      </c>
      <c r="D5" s="32">
        <v>53735.401959829098</v>
      </c>
      <c r="E5" s="32">
        <v>42171.928042735002</v>
      </c>
      <c r="F5" s="32">
        <v>11563.473917093999</v>
      </c>
      <c r="G5" s="32">
        <v>42171.928042735002</v>
      </c>
      <c r="H5" s="32">
        <v>0.21519284299275401</v>
      </c>
    </row>
    <row r="6" spans="1:8" ht="14.25" x14ac:dyDescent="0.2">
      <c r="A6" s="32">
        <v>5</v>
      </c>
      <c r="B6" s="33">
        <v>16</v>
      </c>
      <c r="C6" s="32">
        <v>1723</v>
      </c>
      <c r="D6" s="32">
        <v>117482.557801709</v>
      </c>
      <c r="E6" s="32">
        <v>92303.699483760705</v>
      </c>
      <c r="F6" s="32">
        <v>25178.8583179487</v>
      </c>
      <c r="G6" s="32">
        <v>92303.699483760705</v>
      </c>
      <c r="H6" s="32">
        <v>0.21431997046273299</v>
      </c>
    </row>
    <row r="7" spans="1:8" ht="14.25" x14ac:dyDescent="0.2">
      <c r="A7" s="32">
        <v>6</v>
      </c>
      <c r="B7" s="33">
        <v>17</v>
      </c>
      <c r="C7" s="32">
        <v>16920</v>
      </c>
      <c r="D7" s="32">
        <v>224043.131251282</v>
      </c>
      <c r="E7" s="32">
        <v>163761.002852137</v>
      </c>
      <c r="F7" s="32">
        <v>60282.128399145302</v>
      </c>
      <c r="G7" s="32">
        <v>163761.002852137</v>
      </c>
      <c r="H7" s="32">
        <v>0.269064836143243</v>
      </c>
    </row>
    <row r="8" spans="1:8" ht="14.25" x14ac:dyDescent="0.2">
      <c r="A8" s="32">
        <v>7</v>
      </c>
      <c r="B8" s="33">
        <v>18</v>
      </c>
      <c r="C8" s="32">
        <v>54935</v>
      </c>
      <c r="D8" s="32">
        <v>138300.35344188</v>
      </c>
      <c r="E8" s="32">
        <v>113722.561764103</v>
      </c>
      <c r="F8" s="32">
        <v>24577.791677777801</v>
      </c>
      <c r="G8" s="32">
        <v>113722.561764103</v>
      </c>
      <c r="H8" s="32">
        <v>0.177713151601644</v>
      </c>
    </row>
    <row r="9" spans="1:8" ht="14.25" x14ac:dyDescent="0.2">
      <c r="A9" s="32">
        <v>8</v>
      </c>
      <c r="B9" s="33">
        <v>19</v>
      </c>
      <c r="C9" s="32">
        <v>12705</v>
      </c>
      <c r="D9" s="32">
        <v>104671.189492308</v>
      </c>
      <c r="E9" s="32">
        <v>76410.561940170897</v>
      </c>
      <c r="F9" s="32">
        <v>28260.627552136801</v>
      </c>
      <c r="G9" s="32">
        <v>76410.561940170897</v>
      </c>
      <c r="H9" s="32">
        <v>0.26999432880442797</v>
      </c>
    </row>
    <row r="10" spans="1:8" ht="14.25" x14ac:dyDescent="0.2">
      <c r="A10" s="32">
        <v>9</v>
      </c>
      <c r="B10" s="33">
        <v>21</v>
      </c>
      <c r="C10" s="32">
        <v>165540</v>
      </c>
      <c r="D10" s="32">
        <v>692355.79700256395</v>
      </c>
      <c r="E10" s="32">
        <v>645817.024654701</v>
      </c>
      <c r="F10" s="32">
        <v>46538.772347863203</v>
      </c>
      <c r="G10" s="32">
        <v>645817.024654701</v>
      </c>
      <c r="H10" s="35">
        <v>6.7218000555992904E-2</v>
      </c>
    </row>
    <row r="11" spans="1:8" ht="14.25" x14ac:dyDescent="0.2">
      <c r="A11" s="32">
        <v>10</v>
      </c>
      <c r="B11" s="33">
        <v>22</v>
      </c>
      <c r="C11" s="32">
        <v>26421</v>
      </c>
      <c r="D11" s="32">
        <v>373156.30938632501</v>
      </c>
      <c r="E11" s="32">
        <v>321245.17088119697</v>
      </c>
      <c r="F11" s="32">
        <v>51911.138505128198</v>
      </c>
      <c r="G11" s="32">
        <v>321245.17088119697</v>
      </c>
      <c r="H11" s="32">
        <v>0.13911365612576401</v>
      </c>
    </row>
    <row r="12" spans="1:8" ht="14.25" x14ac:dyDescent="0.2">
      <c r="A12" s="32">
        <v>11</v>
      </c>
      <c r="B12" s="33">
        <v>23</v>
      </c>
      <c r="C12" s="32">
        <v>152756.26999999999</v>
      </c>
      <c r="D12" s="32">
        <v>1176816.7745656299</v>
      </c>
      <c r="E12" s="32">
        <v>975913.17409967503</v>
      </c>
      <c r="F12" s="32">
        <v>200903.600465956</v>
      </c>
      <c r="G12" s="32">
        <v>975913.17409967503</v>
      </c>
      <c r="H12" s="32">
        <v>0.17071782524523399</v>
      </c>
    </row>
    <row r="13" spans="1:8" ht="14.25" x14ac:dyDescent="0.2">
      <c r="A13" s="32">
        <v>12</v>
      </c>
      <c r="B13" s="33">
        <v>24</v>
      </c>
      <c r="C13" s="32">
        <v>13762.706</v>
      </c>
      <c r="D13" s="32">
        <v>429589.39633504301</v>
      </c>
      <c r="E13" s="32">
        <v>387988.68420427397</v>
      </c>
      <c r="F13" s="32">
        <v>41600.7121307692</v>
      </c>
      <c r="G13" s="32">
        <v>387988.68420427397</v>
      </c>
      <c r="H13" s="32">
        <v>9.6838312317942501E-2</v>
      </c>
    </row>
    <row r="14" spans="1:8" ht="14.25" x14ac:dyDescent="0.2">
      <c r="A14" s="32">
        <v>13</v>
      </c>
      <c r="B14" s="33">
        <v>25</v>
      </c>
      <c r="C14" s="32">
        <v>66767</v>
      </c>
      <c r="D14" s="32">
        <v>749528.28729999997</v>
      </c>
      <c r="E14" s="32">
        <v>674535.92649999994</v>
      </c>
      <c r="F14" s="32">
        <v>74992.360799999995</v>
      </c>
      <c r="G14" s="32">
        <v>674535.92649999994</v>
      </c>
      <c r="H14" s="32">
        <v>0.100052742599138</v>
      </c>
    </row>
    <row r="15" spans="1:8" ht="14.25" x14ac:dyDescent="0.2">
      <c r="A15" s="32">
        <v>14</v>
      </c>
      <c r="B15" s="33">
        <v>26</v>
      </c>
      <c r="C15" s="32">
        <v>60722</v>
      </c>
      <c r="D15" s="32">
        <v>262159.96758336702</v>
      </c>
      <c r="E15" s="32">
        <v>229898.81050825201</v>
      </c>
      <c r="F15" s="32">
        <v>32261.157075115301</v>
      </c>
      <c r="G15" s="32">
        <v>229898.81050825201</v>
      </c>
      <c r="H15" s="32">
        <v>0.12305905196931401</v>
      </c>
    </row>
    <row r="16" spans="1:8" ht="14.25" x14ac:dyDescent="0.2">
      <c r="A16" s="32">
        <v>15</v>
      </c>
      <c r="B16" s="33">
        <v>27</v>
      </c>
      <c r="C16" s="32">
        <v>147371.258</v>
      </c>
      <c r="D16" s="32">
        <v>1018384.83653333</v>
      </c>
      <c r="E16" s="32">
        <v>885066.22990000003</v>
      </c>
      <c r="F16" s="32">
        <v>133318.60663333299</v>
      </c>
      <c r="G16" s="32">
        <v>885066.22990000003</v>
      </c>
      <c r="H16" s="32">
        <v>0.130911814326656</v>
      </c>
    </row>
    <row r="17" spans="1:8" ht="14.25" x14ac:dyDescent="0.2">
      <c r="A17" s="32">
        <v>16</v>
      </c>
      <c r="B17" s="33">
        <v>29</v>
      </c>
      <c r="C17" s="32">
        <v>150380</v>
      </c>
      <c r="D17" s="32">
        <v>2015092.34250513</v>
      </c>
      <c r="E17" s="32">
        <v>1678164.2088649599</v>
      </c>
      <c r="F17" s="32">
        <v>336928.13364017103</v>
      </c>
      <c r="G17" s="32">
        <v>1678164.2088649599</v>
      </c>
      <c r="H17" s="32">
        <v>0.16720232940854099</v>
      </c>
    </row>
    <row r="18" spans="1:8" ht="14.25" x14ac:dyDescent="0.2">
      <c r="A18" s="32">
        <v>17</v>
      </c>
      <c r="B18" s="33">
        <v>31</v>
      </c>
      <c r="C18" s="32">
        <v>22960.378000000001</v>
      </c>
      <c r="D18" s="32">
        <v>174947.58857637801</v>
      </c>
      <c r="E18" s="32">
        <v>147421.476460123</v>
      </c>
      <c r="F18" s="32">
        <v>27526.112116255401</v>
      </c>
      <c r="G18" s="32">
        <v>147421.476460123</v>
      </c>
      <c r="H18" s="32">
        <v>0.15733919135580501</v>
      </c>
    </row>
    <row r="19" spans="1:8" ht="14.25" x14ac:dyDescent="0.2">
      <c r="A19" s="32">
        <v>18</v>
      </c>
      <c r="B19" s="33">
        <v>32</v>
      </c>
      <c r="C19" s="32">
        <v>14630.058999999999</v>
      </c>
      <c r="D19" s="32">
        <v>172152.94048131001</v>
      </c>
      <c r="E19" s="32">
        <v>159939.79351287099</v>
      </c>
      <c r="F19" s="32">
        <v>12213.146968438699</v>
      </c>
      <c r="G19" s="32">
        <v>159939.79351287099</v>
      </c>
      <c r="H19" s="32">
        <v>7.0943586175715903E-2</v>
      </c>
    </row>
    <row r="20" spans="1:8" ht="14.25" x14ac:dyDescent="0.2">
      <c r="A20" s="32">
        <v>19</v>
      </c>
      <c r="B20" s="33">
        <v>33</v>
      </c>
      <c r="C20" s="32">
        <v>36541.040000000001</v>
      </c>
      <c r="D20" s="32">
        <v>474313.35310900101</v>
      </c>
      <c r="E20" s="32">
        <v>367590.644463645</v>
      </c>
      <c r="F20" s="32">
        <v>106722.708645356</v>
      </c>
      <c r="G20" s="32">
        <v>367590.644463645</v>
      </c>
      <c r="H20" s="32">
        <v>0.22500464713003701</v>
      </c>
    </row>
    <row r="21" spans="1:8" ht="14.25" x14ac:dyDescent="0.2">
      <c r="A21" s="32">
        <v>20</v>
      </c>
      <c r="B21" s="33">
        <v>34</v>
      </c>
      <c r="C21" s="32">
        <v>35651.695</v>
      </c>
      <c r="D21" s="32">
        <v>192080.074867105</v>
      </c>
      <c r="E21" s="32">
        <v>138221.729465849</v>
      </c>
      <c r="F21" s="32">
        <v>53858.3454012566</v>
      </c>
      <c r="G21" s="32">
        <v>138221.729465849</v>
      </c>
      <c r="H21" s="32">
        <v>0.280395274931664</v>
      </c>
    </row>
    <row r="22" spans="1:8" ht="14.25" x14ac:dyDescent="0.2">
      <c r="A22" s="32">
        <v>21</v>
      </c>
      <c r="B22" s="33">
        <v>35</v>
      </c>
      <c r="C22" s="32">
        <v>29078.449000000001</v>
      </c>
      <c r="D22" s="32">
        <v>637341.88346548704</v>
      </c>
      <c r="E22" s="32">
        <v>613999.954499115</v>
      </c>
      <c r="F22" s="32">
        <v>23341.928966371699</v>
      </c>
      <c r="G22" s="32">
        <v>613999.954499115</v>
      </c>
      <c r="H22" s="32">
        <v>3.6623874206182898E-2</v>
      </c>
    </row>
    <row r="23" spans="1:8" ht="14.25" x14ac:dyDescent="0.2">
      <c r="A23" s="32">
        <v>22</v>
      </c>
      <c r="B23" s="33">
        <v>36</v>
      </c>
      <c r="C23" s="32">
        <v>143549.84099999999</v>
      </c>
      <c r="D23" s="32">
        <v>632713.76949115004</v>
      </c>
      <c r="E23" s="32">
        <v>541215.25139730296</v>
      </c>
      <c r="F23" s="32">
        <v>91498.518093847495</v>
      </c>
      <c r="G23" s="32">
        <v>541215.25139730296</v>
      </c>
      <c r="H23" s="32">
        <v>0.144612813100991</v>
      </c>
    </row>
    <row r="24" spans="1:8" ht="14.25" x14ac:dyDescent="0.2">
      <c r="A24" s="32">
        <v>23</v>
      </c>
      <c r="B24" s="33">
        <v>37</v>
      </c>
      <c r="C24" s="32">
        <v>103898.673</v>
      </c>
      <c r="D24" s="32">
        <v>1040948.52486754</v>
      </c>
      <c r="E24" s="32">
        <v>916619.86476351495</v>
      </c>
      <c r="F24" s="32">
        <v>124328.66010402099</v>
      </c>
      <c r="G24" s="32">
        <v>916619.86476351495</v>
      </c>
      <c r="H24" s="32">
        <v>0.11943785608403901</v>
      </c>
    </row>
    <row r="25" spans="1:8" ht="14.25" x14ac:dyDescent="0.2">
      <c r="A25" s="32">
        <v>24</v>
      </c>
      <c r="B25" s="33">
        <v>38</v>
      </c>
      <c r="C25" s="32">
        <v>313971.04800000001</v>
      </c>
      <c r="D25" s="32">
        <v>1295964.4587973501</v>
      </c>
      <c r="E25" s="32">
        <v>1335418.17613274</v>
      </c>
      <c r="F25" s="32">
        <v>-39453.7173353982</v>
      </c>
      <c r="G25" s="32">
        <v>1335418.17613274</v>
      </c>
      <c r="H25" s="32">
        <v>-3.04435180051244E-2</v>
      </c>
    </row>
    <row r="26" spans="1:8" ht="14.25" x14ac:dyDescent="0.2">
      <c r="A26" s="32">
        <v>25</v>
      </c>
      <c r="B26" s="33">
        <v>39</v>
      </c>
      <c r="C26" s="32">
        <v>64028.569000000003</v>
      </c>
      <c r="D26" s="32">
        <v>91888.960652749403</v>
      </c>
      <c r="E26" s="32">
        <v>65048.591230931102</v>
      </c>
      <c r="F26" s="32">
        <v>26840.369421818301</v>
      </c>
      <c r="G26" s="32">
        <v>65048.591230931102</v>
      </c>
      <c r="H26" s="32">
        <v>0.292095690615641</v>
      </c>
    </row>
    <row r="27" spans="1:8" ht="14.25" x14ac:dyDescent="0.2">
      <c r="A27" s="32">
        <v>26</v>
      </c>
      <c r="B27" s="33">
        <v>42</v>
      </c>
      <c r="C27" s="32">
        <v>4917.549</v>
      </c>
      <c r="D27" s="32">
        <v>84244.725000000006</v>
      </c>
      <c r="E27" s="32">
        <v>67482.380099999995</v>
      </c>
      <c r="F27" s="32">
        <v>16762.3449</v>
      </c>
      <c r="G27" s="32">
        <v>67482.380099999995</v>
      </c>
      <c r="H27" s="32">
        <v>0.19897204127617499</v>
      </c>
    </row>
    <row r="28" spans="1:8" ht="14.25" x14ac:dyDescent="0.2">
      <c r="A28" s="32">
        <v>27</v>
      </c>
      <c r="B28" s="33">
        <v>75</v>
      </c>
      <c r="C28" s="32">
        <v>196</v>
      </c>
      <c r="D28" s="32">
        <v>96217.948717948704</v>
      </c>
      <c r="E28" s="32">
        <v>91485.256410256407</v>
      </c>
      <c r="F28" s="32">
        <v>4732.6923076923104</v>
      </c>
      <c r="G28" s="32">
        <v>91485.256410256407</v>
      </c>
      <c r="H28" s="32">
        <v>4.9187208527648199E-2</v>
      </c>
    </row>
    <row r="29" spans="1:8" ht="14.25" x14ac:dyDescent="0.2">
      <c r="A29" s="32">
        <v>28</v>
      </c>
      <c r="B29" s="33">
        <v>76</v>
      </c>
      <c r="C29" s="32">
        <v>1717</v>
      </c>
      <c r="D29" s="32">
        <v>294831.02832991502</v>
      </c>
      <c r="E29" s="32">
        <v>275411.16069743602</v>
      </c>
      <c r="F29" s="32">
        <v>19419.867632478599</v>
      </c>
      <c r="G29" s="32">
        <v>275411.16069743602</v>
      </c>
      <c r="H29" s="32">
        <v>6.58677878732217E-2</v>
      </c>
    </row>
    <row r="30" spans="1:8" ht="14.25" x14ac:dyDescent="0.2">
      <c r="A30" s="32">
        <v>29</v>
      </c>
      <c r="B30" s="33">
        <v>99</v>
      </c>
      <c r="C30" s="32">
        <v>10</v>
      </c>
      <c r="D30" s="32">
        <v>8312.4786324786292</v>
      </c>
      <c r="E30" s="32">
        <v>6934.8649572649601</v>
      </c>
      <c r="F30" s="32">
        <v>1377.6136752136799</v>
      </c>
      <c r="G30" s="32">
        <v>6934.8649572649601</v>
      </c>
      <c r="H30" s="32">
        <v>0.165728386937567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57</v>
      </c>
      <c r="D32" s="38">
        <v>65482.95</v>
      </c>
      <c r="E32" s="38">
        <v>63353.62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43</v>
      </c>
      <c r="D33" s="38">
        <v>90080.37</v>
      </c>
      <c r="E33" s="38">
        <v>97915.44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26</v>
      </c>
      <c r="D34" s="38">
        <v>63185.48</v>
      </c>
      <c r="E34" s="38">
        <v>70084.61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55</v>
      </c>
      <c r="D35" s="38">
        <v>69442.98</v>
      </c>
      <c r="E35" s="38">
        <v>73793.320000000007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4</v>
      </c>
      <c r="D36" s="38">
        <v>3.4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37</v>
      </c>
      <c r="D37" s="38">
        <v>57984.61</v>
      </c>
      <c r="E37" s="38">
        <v>61586.34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29</v>
      </c>
      <c r="D38" s="38">
        <v>25653.02</v>
      </c>
      <c r="E38" s="38">
        <v>22304.78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2015-05-07T00:58:44Z</dcterms:modified>
</cp:coreProperties>
</file>