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<sst xmlns="http://schemas.openxmlformats.org/spreadsheetml/2006/main" count="117" uniqueCount="74">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</sst>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12918012.9848</v>
      </c>
      <c r="F3" s="25">
        <f>RA!I7</f>
        <v>1523284.3851999999</v>
      </c>
      <c r="G3" s="16">
        <f>SUM(G4:G40)</f>
        <v>11394728.599600002</v>
      </c>
      <c r="H3" s="27">
        <f>RA!J7</f>
        <v>11.7919403471136</v>
      </c>
      <c r="I3" s="20">
        <f>SUM(I4:I40)</f>
        <v>12918017.519727847</v>
      </c>
      <c r="J3" s="21">
        <f>SUM(J4:J40)</f>
        <v>11394728.62888783</v>
      </c>
      <c r="K3" s="22">
        <f>E3-I3</f>
        <v>-4.5349278468638659</v>
      </c>
      <c r="L3" s="22">
        <f>G3-J3</f>
        <v>-2.9287828132510185E-2</v>
      </c>
    </row>
    <row r="4" spans="1:13" x14ac:dyDescent="0.15">
      <c r="A4" s="43">
        <f>RA!A8</f>
        <v>42131</v>
      </c>
      <c r="B4" s="12">
        <v>12</v>
      </c>
      <c r="C4" s="40" t="s">
        <v>6</v>
      </c>
      <c r="D4" s="40"/>
      <c r="E4" s="15">
        <f>VLOOKUP(C4,RA!B8:D36,3,0)</f>
        <v>487685.83679999999</v>
      </c>
      <c r="F4" s="25">
        <f>VLOOKUP(C4,RA!B8:I39,8,0)</f>
        <v>122921.9335</v>
      </c>
      <c r="G4" s="16">
        <f t="shared" ref="G4:G40" si="0">E4-F4</f>
        <v>364763.90330000001</v>
      </c>
      <c r="H4" s="27">
        <f>RA!J8</f>
        <v>25.205147294529802</v>
      </c>
      <c r="I4" s="20">
        <f>VLOOKUP(B4,RMS!B:D,3,FALSE)</f>
        <v>487686.44643333298</v>
      </c>
      <c r="J4" s="21">
        <f>VLOOKUP(B4,RMS!B:E,4,FALSE)</f>
        <v>364763.91765811999</v>
      </c>
      <c r="K4" s="22">
        <f t="shared" ref="K4:K40" si="1">E4-I4</f>
        <v>-0.6096333329915069</v>
      </c>
      <c r="L4" s="22">
        <f t="shared" ref="L4:L40" si="2">G4-J4</f>
        <v>-1.4358119980897754E-2</v>
      </c>
    </row>
    <row r="5" spans="1:13" x14ac:dyDescent="0.15">
      <c r="A5" s="43"/>
      <c r="B5" s="12">
        <v>13</v>
      </c>
      <c r="C5" s="40" t="s">
        <v>7</v>
      </c>
      <c r="D5" s="40"/>
      <c r="E5" s="15">
        <f>VLOOKUP(C5,RA!B8:D37,3,0)</f>
        <v>59108.882899999997</v>
      </c>
      <c r="F5" s="25">
        <f>VLOOKUP(C5,RA!B9:I40,8,0)</f>
        <v>13398.000400000001</v>
      </c>
      <c r="G5" s="16">
        <f t="shared" si="0"/>
        <v>45710.882499999992</v>
      </c>
      <c r="H5" s="27">
        <f>RA!J9</f>
        <v>22.666644576360301</v>
      </c>
      <c r="I5" s="20">
        <f>VLOOKUP(B5,RMS!B:D,3,FALSE)</f>
        <v>59108.913495786997</v>
      </c>
      <c r="J5" s="21">
        <f>VLOOKUP(B5,RMS!B:E,4,FALSE)</f>
        <v>45710.885206610699</v>
      </c>
      <c r="K5" s="22">
        <f t="shared" si="1"/>
        <v>-3.0595787000493146E-2</v>
      </c>
      <c r="L5" s="22">
        <f t="shared" si="2"/>
        <v>-2.7066107068094425E-3</v>
      </c>
      <c r="M5" s="34"/>
    </row>
    <row r="6" spans="1:13" x14ac:dyDescent="0.15">
      <c r="A6" s="43"/>
      <c r="B6" s="12">
        <v>14</v>
      </c>
      <c r="C6" s="40" t="s">
        <v>8</v>
      </c>
      <c r="D6" s="40"/>
      <c r="E6" s="15">
        <f>VLOOKUP(C6,RA!B10:D38,3,0)</f>
        <v>95145.708299999998</v>
      </c>
      <c r="F6" s="25">
        <f>VLOOKUP(C6,RA!B10:I41,8,0)</f>
        <v>25249.971399999999</v>
      </c>
      <c r="G6" s="16">
        <f t="shared" si="0"/>
        <v>69895.736900000004</v>
      </c>
      <c r="H6" s="27">
        <f>RA!J10</f>
        <v>26.538213705220802</v>
      </c>
      <c r="I6" s="20">
        <f>VLOOKUP(B6,RMS!B:D,3,FALSE)</f>
        <v>95147.419735042698</v>
      </c>
      <c r="J6" s="21">
        <f>VLOOKUP(B6,RMS!B:E,4,FALSE)</f>
        <v>69895.736999999994</v>
      </c>
      <c r="K6" s="22">
        <f>E6-I6</f>
        <v>-1.7114350427000318</v>
      </c>
      <c r="L6" s="22">
        <f t="shared" si="2"/>
        <v>-9.9999990197829902E-5</v>
      </c>
      <c r="M6" s="34"/>
    </row>
    <row r="7" spans="1:13" x14ac:dyDescent="0.15">
      <c r="A7" s="43"/>
      <c r="B7" s="12">
        <v>15</v>
      </c>
      <c r="C7" s="40" t="s">
        <v>9</v>
      </c>
      <c r="D7" s="40"/>
      <c r="E7" s="15">
        <f>VLOOKUP(C7,RA!B10:D39,3,0)</f>
        <v>54310.8122</v>
      </c>
      <c r="F7" s="25">
        <f>VLOOKUP(C7,RA!B11:I42,8,0)</f>
        <v>10790.325999999999</v>
      </c>
      <c r="G7" s="16">
        <f t="shared" si="0"/>
        <v>43520.486199999999</v>
      </c>
      <c r="H7" s="27">
        <f>RA!J11</f>
        <v>19.8677308677774</v>
      </c>
      <c r="I7" s="20">
        <f>VLOOKUP(B7,RMS!B:D,3,FALSE)</f>
        <v>54310.827903418802</v>
      </c>
      <c r="J7" s="21">
        <f>VLOOKUP(B7,RMS!B:E,4,FALSE)</f>
        <v>43520.486265811996</v>
      </c>
      <c r="K7" s="22">
        <f t="shared" si="1"/>
        <v>-1.5703418801422231E-2</v>
      </c>
      <c r="L7" s="22">
        <f t="shared" si="2"/>
        <v>-6.581199704669416E-5</v>
      </c>
      <c r="M7" s="34"/>
    </row>
    <row r="8" spans="1:13" x14ac:dyDescent="0.15">
      <c r="A8" s="43"/>
      <c r="B8" s="12">
        <v>16</v>
      </c>
      <c r="C8" s="40" t="s">
        <v>10</v>
      </c>
      <c r="D8" s="40"/>
      <c r="E8" s="15">
        <f>VLOOKUP(C8,RA!B12:D39,3,0)</f>
        <v>140569.87650000001</v>
      </c>
      <c r="F8" s="25">
        <f>VLOOKUP(C8,RA!B12:I43,8,0)</f>
        <v>24667.8848</v>
      </c>
      <c r="G8" s="16">
        <f t="shared" si="0"/>
        <v>115901.99170000001</v>
      </c>
      <c r="H8" s="27">
        <f>RA!J12</f>
        <v>17.548485788133998</v>
      </c>
      <c r="I8" s="20">
        <f>VLOOKUP(B8,RMS!B:D,3,FALSE)</f>
        <v>140569.86972136801</v>
      </c>
      <c r="J8" s="21">
        <f>VLOOKUP(B8,RMS!B:E,4,FALSE)</f>
        <v>115901.992886325</v>
      </c>
      <c r="K8" s="22">
        <f t="shared" si="1"/>
        <v>6.7786319996230304E-3</v>
      </c>
      <c r="L8" s="22">
        <f t="shared" si="2"/>
        <v>-1.1863249819725752E-3</v>
      </c>
      <c r="M8" s="34"/>
    </row>
    <row r="9" spans="1:13" x14ac:dyDescent="0.15">
      <c r="A9" s="43"/>
      <c r="B9" s="12">
        <v>17</v>
      </c>
      <c r="C9" s="40" t="s">
        <v>11</v>
      </c>
      <c r="D9" s="40"/>
      <c r="E9" s="15">
        <f>VLOOKUP(C9,RA!B12:D40,3,0)</f>
        <v>228625.91140000001</v>
      </c>
      <c r="F9" s="25">
        <f>VLOOKUP(C9,RA!B13:I44,8,0)</f>
        <v>64687.154499999997</v>
      </c>
      <c r="G9" s="16">
        <f t="shared" si="0"/>
        <v>163938.75690000001</v>
      </c>
      <c r="H9" s="27">
        <f>RA!J13</f>
        <v>28.293885895909899</v>
      </c>
      <c r="I9" s="20">
        <f>VLOOKUP(B9,RMS!B:D,3,FALSE)</f>
        <v>228626.12687179499</v>
      </c>
      <c r="J9" s="21">
        <f>VLOOKUP(B9,RMS!B:E,4,FALSE)</f>
        <v>163938.75590940201</v>
      </c>
      <c r="K9" s="22">
        <f t="shared" si="1"/>
        <v>-0.2154717949742917</v>
      </c>
      <c r="L9" s="22">
        <f t="shared" si="2"/>
        <v>9.9059799686074257E-4</v>
      </c>
      <c r="M9" s="34"/>
    </row>
    <row r="10" spans="1:13" x14ac:dyDescent="0.15">
      <c r="A10" s="43"/>
      <c r="B10" s="12">
        <v>18</v>
      </c>
      <c r="C10" s="40" t="s">
        <v>12</v>
      </c>
      <c r="D10" s="40"/>
      <c r="E10" s="15">
        <f>VLOOKUP(C10,RA!B14:D41,3,0)</f>
        <v>162731.7751</v>
      </c>
      <c r="F10" s="25">
        <f>VLOOKUP(C10,RA!B14:I45,8,0)</f>
        <v>33005.566599999998</v>
      </c>
      <c r="G10" s="16">
        <f t="shared" si="0"/>
        <v>129726.20850000001</v>
      </c>
      <c r="H10" s="27">
        <f>RA!J14</f>
        <v>20.282189252662999</v>
      </c>
      <c r="I10" s="20">
        <f>VLOOKUP(B10,RMS!B:D,3,FALSE)</f>
        <v>162731.77665299099</v>
      </c>
      <c r="J10" s="21">
        <f>VLOOKUP(B10,RMS!B:E,4,FALSE)</f>
        <v>129726.20691794901</v>
      </c>
      <c r="K10" s="22">
        <f t="shared" si="1"/>
        <v>-1.5529909869655967E-3</v>
      </c>
      <c r="L10" s="22">
        <f t="shared" si="2"/>
        <v>1.5820510016055778E-3</v>
      </c>
      <c r="M10" s="34"/>
    </row>
    <row r="11" spans="1:13" x14ac:dyDescent="0.15">
      <c r="A11" s="43"/>
      <c r="B11" s="12">
        <v>19</v>
      </c>
      <c r="C11" s="40" t="s">
        <v>13</v>
      </c>
      <c r="D11" s="40"/>
      <c r="E11" s="15">
        <f>VLOOKUP(C11,RA!B14:D42,3,0)</f>
        <v>109508.84050000001</v>
      </c>
      <c r="F11" s="25">
        <f>VLOOKUP(C11,RA!B15:I46,8,0)</f>
        <v>24411.886699999999</v>
      </c>
      <c r="G11" s="16">
        <f t="shared" si="0"/>
        <v>85096.953800000003</v>
      </c>
      <c r="H11" s="27">
        <f>RA!J15</f>
        <v>22.292160695464599</v>
      </c>
      <c r="I11" s="20">
        <f>VLOOKUP(B11,RMS!B:D,3,FALSE)</f>
        <v>109509.002674359</v>
      </c>
      <c r="J11" s="21">
        <f>VLOOKUP(B11,RMS!B:E,4,FALSE)</f>
        <v>85096.954402564093</v>
      </c>
      <c r="K11" s="22">
        <f t="shared" si="1"/>
        <v>-0.1621743589930702</v>
      </c>
      <c r="L11" s="22">
        <f t="shared" si="2"/>
        <v>-6.0256409051362425E-4</v>
      </c>
      <c r="M11" s="34"/>
    </row>
    <row r="12" spans="1:13" x14ac:dyDescent="0.15">
      <c r="A12" s="43"/>
      <c r="B12" s="12">
        <v>21</v>
      </c>
      <c r="C12" s="40" t="s">
        <v>14</v>
      </c>
      <c r="D12" s="40"/>
      <c r="E12" s="15">
        <f>VLOOKUP(C12,RA!B16:D43,3,0)</f>
        <v>655082.69830000005</v>
      </c>
      <c r="F12" s="25">
        <f>VLOOKUP(C12,RA!B16:I47,8,0)</f>
        <v>46998.868999999999</v>
      </c>
      <c r="G12" s="16">
        <f t="shared" si="0"/>
        <v>608083.8293000001</v>
      </c>
      <c r="H12" s="27">
        <f>RA!J16</f>
        <v>7.1744940176204297</v>
      </c>
      <c r="I12" s="20">
        <f>VLOOKUP(B12,RMS!B:D,3,FALSE)</f>
        <v>655082.351339316</v>
      </c>
      <c r="J12" s="21">
        <f>VLOOKUP(B12,RMS!B:E,4,FALSE)</f>
        <v>608083.83114615397</v>
      </c>
      <c r="K12" s="22">
        <f t="shared" si="1"/>
        <v>0.34696068405173719</v>
      </c>
      <c r="L12" s="22">
        <f t="shared" si="2"/>
        <v>-1.8461538711562753E-3</v>
      </c>
      <c r="M12" s="34"/>
    </row>
    <row r="13" spans="1:13" x14ac:dyDescent="0.15">
      <c r="A13" s="43"/>
      <c r="B13" s="12">
        <v>22</v>
      </c>
      <c r="C13" s="40" t="s">
        <v>15</v>
      </c>
      <c r="D13" s="40"/>
      <c r="E13" s="15">
        <f>VLOOKUP(C13,RA!B16:D44,3,0)</f>
        <v>410156.2476</v>
      </c>
      <c r="F13" s="25">
        <f>VLOOKUP(C13,RA!B17:I48,8,0)</f>
        <v>52662.077700000002</v>
      </c>
      <c r="G13" s="16">
        <f t="shared" si="0"/>
        <v>357494.16989999998</v>
      </c>
      <c r="H13" s="27">
        <f>RA!J17</f>
        <v>12.839516161986699</v>
      </c>
      <c r="I13" s="20">
        <f>VLOOKUP(B13,RMS!B:D,3,FALSE)</f>
        <v>410156.25040341902</v>
      </c>
      <c r="J13" s="21">
        <f>VLOOKUP(B13,RMS!B:E,4,FALSE)</f>
        <v>357494.170216239</v>
      </c>
      <c r="K13" s="22">
        <f t="shared" si="1"/>
        <v>-2.8034190181642771E-3</v>
      </c>
      <c r="L13" s="22">
        <f t="shared" si="2"/>
        <v>-3.1623902032151818E-4</v>
      </c>
      <c r="M13" s="34"/>
    </row>
    <row r="14" spans="1:13" x14ac:dyDescent="0.15">
      <c r="A14" s="43"/>
      <c r="B14" s="12">
        <v>23</v>
      </c>
      <c r="C14" s="40" t="s">
        <v>16</v>
      </c>
      <c r="D14" s="40"/>
      <c r="E14" s="15">
        <f>VLOOKUP(C14,RA!B18:D45,3,0)</f>
        <v>1094498.9617999999</v>
      </c>
      <c r="F14" s="25">
        <f>VLOOKUP(C14,RA!B18:I49,8,0)</f>
        <v>180715.90640000001</v>
      </c>
      <c r="G14" s="16">
        <f t="shared" si="0"/>
        <v>913783.05539999995</v>
      </c>
      <c r="H14" s="27">
        <f>RA!J18</f>
        <v>16.5112908012993</v>
      </c>
      <c r="I14" s="20">
        <f>VLOOKUP(B14,RMS!B:D,3,FALSE)</f>
        <v>1094498.98673933</v>
      </c>
      <c r="J14" s="21">
        <f>VLOOKUP(B14,RMS!B:E,4,FALSE)</f>
        <v>913783.05025394401</v>
      </c>
      <c r="K14" s="22">
        <f t="shared" si="1"/>
        <v>-2.4939330061897635E-2</v>
      </c>
      <c r="L14" s="22">
        <f t="shared" si="2"/>
        <v>5.1460559479892254E-3</v>
      </c>
      <c r="M14" s="34"/>
    </row>
    <row r="15" spans="1:13" x14ac:dyDescent="0.15">
      <c r="A15" s="43"/>
      <c r="B15" s="12">
        <v>24</v>
      </c>
      <c r="C15" s="40" t="s">
        <v>17</v>
      </c>
      <c r="D15" s="40"/>
      <c r="E15" s="15">
        <f>VLOOKUP(C15,RA!B18:D46,3,0)</f>
        <v>418664.83199999999</v>
      </c>
      <c r="F15" s="25">
        <f>VLOOKUP(C15,RA!B19:I50,8,0)</f>
        <v>36502.0452</v>
      </c>
      <c r="G15" s="16">
        <f t="shared" si="0"/>
        <v>382162.7868</v>
      </c>
      <c r="H15" s="27">
        <f>RA!J19</f>
        <v>8.7186795761245097</v>
      </c>
      <c r="I15" s="20">
        <f>VLOOKUP(B15,RMS!B:D,3,FALSE)</f>
        <v>418664.82805384602</v>
      </c>
      <c r="J15" s="21">
        <f>VLOOKUP(B15,RMS!B:E,4,FALSE)</f>
        <v>382162.78749059798</v>
      </c>
      <c r="K15" s="22">
        <f t="shared" si="1"/>
        <v>3.946153970900923E-3</v>
      </c>
      <c r="L15" s="22">
        <f t="shared" si="2"/>
        <v>-6.9059798261150718E-4</v>
      </c>
      <c r="M15" s="34"/>
    </row>
    <row r="16" spans="1:13" x14ac:dyDescent="0.15">
      <c r="A16" s="43"/>
      <c r="B16" s="12">
        <v>25</v>
      </c>
      <c r="C16" s="40" t="s">
        <v>18</v>
      </c>
      <c r="D16" s="40"/>
      <c r="E16" s="15">
        <f>VLOOKUP(C16,RA!B20:D47,3,0)</f>
        <v>691373.3382</v>
      </c>
      <c r="F16" s="25">
        <f>VLOOKUP(C16,RA!B20:I51,8,0)</f>
        <v>56452.714399999997</v>
      </c>
      <c r="G16" s="16">
        <f t="shared" si="0"/>
        <v>634920.62379999994</v>
      </c>
      <c r="H16" s="27">
        <f>RA!J20</f>
        <v>8.1653010437132902</v>
      </c>
      <c r="I16" s="20">
        <f>VLOOKUP(B16,RMS!B:D,3,FALSE)</f>
        <v>691373.45739999996</v>
      </c>
      <c r="J16" s="21">
        <f>VLOOKUP(B16,RMS!B:E,4,FALSE)</f>
        <v>634920.62379999994</v>
      </c>
      <c r="K16" s="22">
        <f t="shared" si="1"/>
        <v>-0.11919999995734543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0" t="s">
        <v>19</v>
      </c>
      <c r="D17" s="40"/>
      <c r="E17" s="15">
        <f>VLOOKUP(C17,RA!B20:D48,3,0)</f>
        <v>268305.72480000003</v>
      </c>
      <c r="F17" s="25">
        <f>VLOOKUP(C17,RA!B21:I52,8,0)</f>
        <v>14689.738300000001</v>
      </c>
      <c r="G17" s="16">
        <f t="shared" si="0"/>
        <v>253615.98650000003</v>
      </c>
      <c r="H17" s="27">
        <f>RA!J21</f>
        <v>5.4749999505042197</v>
      </c>
      <c r="I17" s="20">
        <f>VLOOKUP(B17,RMS!B:D,3,FALSE)</f>
        <v>268305.81458119699</v>
      </c>
      <c r="J17" s="21">
        <f>VLOOKUP(B17,RMS!B:E,4,FALSE)</f>
        <v>253615.986569231</v>
      </c>
      <c r="K17" s="22">
        <f t="shared" si="1"/>
        <v>-8.978119696257636E-2</v>
      </c>
      <c r="L17" s="22">
        <f t="shared" si="2"/>
        <v>-6.9230969529598951E-5</v>
      </c>
      <c r="M17" s="34"/>
    </row>
    <row r="18" spans="1:13" x14ac:dyDescent="0.15">
      <c r="A18" s="43"/>
      <c r="B18" s="12">
        <v>27</v>
      </c>
      <c r="C18" s="40" t="s">
        <v>20</v>
      </c>
      <c r="D18" s="40"/>
      <c r="E18" s="15">
        <f>VLOOKUP(C18,RA!B22:D49,3,0)</f>
        <v>951217.41339999996</v>
      </c>
      <c r="F18" s="25">
        <f>VLOOKUP(C18,RA!B22:I53,8,0)</f>
        <v>134029.995</v>
      </c>
      <c r="G18" s="16">
        <f t="shared" si="0"/>
        <v>817187.41839999997</v>
      </c>
      <c r="H18" s="27">
        <f>RA!J22</f>
        <v>14.0903638970325</v>
      </c>
      <c r="I18" s="20">
        <f>VLOOKUP(B18,RMS!B:D,3,FALSE)</f>
        <v>951218.10713333299</v>
      </c>
      <c r="J18" s="21">
        <f>VLOOKUP(B18,RMS!B:E,4,FALSE)</f>
        <v>817187.41899999999</v>
      </c>
      <c r="K18" s="22">
        <f t="shared" si="1"/>
        <v>-0.69373333302792162</v>
      </c>
      <c r="L18" s="22">
        <f t="shared" si="2"/>
        <v>-6.0000002849847078E-4</v>
      </c>
      <c r="M18" s="34"/>
    </row>
    <row r="19" spans="1:13" x14ac:dyDescent="0.15">
      <c r="A19" s="43"/>
      <c r="B19" s="12">
        <v>29</v>
      </c>
      <c r="C19" s="40" t="s">
        <v>21</v>
      </c>
      <c r="D19" s="40"/>
      <c r="E19" s="15">
        <f>VLOOKUP(C19,RA!B22:D50,3,0)</f>
        <v>2161085.7478</v>
      </c>
      <c r="F19" s="25">
        <f>VLOOKUP(C19,RA!B23:I54,8,0)</f>
        <v>248360.1292</v>
      </c>
      <c r="G19" s="16">
        <f t="shared" si="0"/>
        <v>1912725.6185999999</v>
      </c>
      <c r="H19" s="27">
        <f>RA!J23</f>
        <v>11.4923773595209</v>
      </c>
      <c r="I19" s="20">
        <f>VLOOKUP(B19,RMS!B:D,3,FALSE)</f>
        <v>2161087.0946119698</v>
      </c>
      <c r="J19" s="21">
        <f>VLOOKUP(B19,RMS!B:E,4,FALSE)</f>
        <v>1912725.64625299</v>
      </c>
      <c r="K19" s="22">
        <f t="shared" si="1"/>
        <v>-1.3468119697645307</v>
      </c>
      <c r="L19" s="22">
        <f t="shared" si="2"/>
        <v>-2.7652990072965622E-2</v>
      </c>
      <c r="M19" s="34"/>
    </row>
    <row r="20" spans="1:13" x14ac:dyDescent="0.15">
      <c r="A20" s="43"/>
      <c r="B20" s="12">
        <v>31</v>
      </c>
      <c r="C20" s="40" t="s">
        <v>22</v>
      </c>
      <c r="D20" s="40"/>
      <c r="E20" s="15">
        <f>VLOOKUP(C20,RA!B24:D51,3,0)</f>
        <v>165540.11439999999</v>
      </c>
      <c r="F20" s="25">
        <f>VLOOKUP(C20,RA!B24:I55,8,0)</f>
        <v>27540.473900000001</v>
      </c>
      <c r="G20" s="16">
        <f t="shared" si="0"/>
        <v>137999.64049999998</v>
      </c>
      <c r="H20" s="27">
        <f>RA!J24</f>
        <v>16.636737264451199</v>
      </c>
      <c r="I20" s="20">
        <f>VLOOKUP(B20,RMS!B:D,3,FALSE)</f>
        <v>165540.13073123799</v>
      </c>
      <c r="J20" s="21">
        <f>VLOOKUP(B20,RMS!B:E,4,FALSE)</f>
        <v>137999.64414884499</v>
      </c>
      <c r="K20" s="22">
        <f t="shared" si="1"/>
        <v>-1.633123800274916E-2</v>
      </c>
      <c r="L20" s="22">
        <f t="shared" si="2"/>
        <v>-3.648845013231039E-3</v>
      </c>
      <c r="M20" s="34"/>
    </row>
    <row r="21" spans="1:13" x14ac:dyDescent="0.15">
      <c r="A21" s="43"/>
      <c r="B21" s="12">
        <v>32</v>
      </c>
      <c r="C21" s="40" t="s">
        <v>23</v>
      </c>
      <c r="D21" s="40"/>
      <c r="E21" s="15">
        <f>VLOOKUP(C21,RA!B24:D52,3,0)</f>
        <v>171234.31700000001</v>
      </c>
      <c r="F21" s="25">
        <f>VLOOKUP(C21,RA!B25:I56,8,0)</f>
        <v>9713.8696</v>
      </c>
      <c r="G21" s="16">
        <f t="shared" si="0"/>
        <v>161520.4474</v>
      </c>
      <c r="H21" s="27">
        <f>RA!J25</f>
        <v>5.6728521304523296</v>
      </c>
      <c r="I21" s="20">
        <f>VLOOKUP(B21,RMS!B:D,3,FALSE)</f>
        <v>171234.316576802</v>
      </c>
      <c r="J21" s="21">
        <f>VLOOKUP(B21,RMS!B:E,4,FALSE)</f>
        <v>161520.44499425701</v>
      </c>
      <c r="K21" s="22">
        <f t="shared" si="1"/>
        <v>4.2319801286794245E-4</v>
      </c>
      <c r="L21" s="22">
        <f t="shared" si="2"/>
        <v>2.4057429982349277E-3</v>
      </c>
      <c r="M21" s="34"/>
    </row>
    <row r="22" spans="1:13" x14ac:dyDescent="0.15">
      <c r="A22" s="43"/>
      <c r="B22" s="12">
        <v>33</v>
      </c>
      <c r="C22" s="40" t="s">
        <v>24</v>
      </c>
      <c r="D22" s="40"/>
      <c r="E22" s="15">
        <f>VLOOKUP(C22,RA!B26:D53,3,0)</f>
        <v>447558.88799999998</v>
      </c>
      <c r="F22" s="25">
        <f>VLOOKUP(C22,RA!B26:I57,8,0)</f>
        <v>99259.047000000006</v>
      </c>
      <c r="G22" s="16">
        <f t="shared" si="0"/>
        <v>348299.84099999996</v>
      </c>
      <c r="H22" s="27">
        <f>RA!J26</f>
        <v>22.177874166136601</v>
      </c>
      <c r="I22" s="20">
        <f>VLOOKUP(B22,RMS!B:D,3,FALSE)</f>
        <v>447558.87095611502</v>
      </c>
      <c r="J22" s="21">
        <f>VLOOKUP(B22,RMS!B:E,4,FALSE)</f>
        <v>348299.82597895601</v>
      </c>
      <c r="K22" s="22">
        <f t="shared" si="1"/>
        <v>1.7043884960003197E-2</v>
      </c>
      <c r="L22" s="22">
        <f t="shared" si="2"/>
        <v>1.5021043946035206E-2</v>
      </c>
      <c r="M22" s="34"/>
    </row>
    <row r="23" spans="1:13" x14ac:dyDescent="0.15">
      <c r="A23" s="43"/>
      <c r="B23" s="12">
        <v>34</v>
      </c>
      <c r="C23" s="40" t="s">
        <v>25</v>
      </c>
      <c r="D23" s="40"/>
      <c r="E23" s="15">
        <f>VLOOKUP(C23,RA!B26:D54,3,0)</f>
        <v>187678.77799999999</v>
      </c>
      <c r="F23" s="25">
        <f>VLOOKUP(C23,RA!B27:I58,8,0)</f>
        <v>49677.523099999999</v>
      </c>
      <c r="G23" s="16">
        <f t="shared" si="0"/>
        <v>138001.2549</v>
      </c>
      <c r="H23" s="27">
        <f>RA!J27</f>
        <v>26.469440833635399</v>
      </c>
      <c r="I23" s="20">
        <f>VLOOKUP(B23,RMS!B:D,3,FALSE)</f>
        <v>187678.73769543201</v>
      </c>
      <c r="J23" s="21">
        <f>VLOOKUP(B23,RMS!B:E,4,FALSE)</f>
        <v>138001.26335119901</v>
      </c>
      <c r="K23" s="22">
        <f t="shared" si="1"/>
        <v>4.0304567985003814E-2</v>
      </c>
      <c r="L23" s="22">
        <f t="shared" si="2"/>
        <v>-8.4511990135069937E-3</v>
      </c>
      <c r="M23" s="34"/>
    </row>
    <row r="24" spans="1:13" x14ac:dyDescent="0.15">
      <c r="A24" s="43"/>
      <c r="B24" s="12">
        <v>35</v>
      </c>
      <c r="C24" s="40" t="s">
        <v>26</v>
      </c>
      <c r="D24" s="40"/>
      <c r="E24" s="15">
        <f>VLOOKUP(C24,RA!B28:D55,3,0)</f>
        <v>634453.18149999995</v>
      </c>
      <c r="F24" s="25">
        <f>VLOOKUP(C24,RA!B28:I59,8,0)</f>
        <v>2456.6120000000001</v>
      </c>
      <c r="G24" s="16">
        <f t="shared" si="0"/>
        <v>631996.56949999998</v>
      </c>
      <c r="H24" s="27">
        <f>RA!J28</f>
        <v>0.387201462871063</v>
      </c>
      <c r="I24" s="20">
        <f>VLOOKUP(B24,RMS!B:D,3,FALSE)</f>
        <v>634453.18015840696</v>
      </c>
      <c r="J24" s="21">
        <f>VLOOKUP(B24,RMS!B:E,4,FALSE)</f>
        <v>631996.56947699096</v>
      </c>
      <c r="K24" s="22">
        <f t="shared" si="1"/>
        <v>1.3415929861366749E-3</v>
      </c>
      <c r="L24" s="22">
        <f t="shared" si="2"/>
        <v>2.3009022697806358E-5</v>
      </c>
      <c r="M24" s="34"/>
    </row>
    <row r="25" spans="1:13" x14ac:dyDescent="0.15">
      <c r="A25" s="43"/>
      <c r="B25" s="12">
        <v>36</v>
      </c>
      <c r="C25" s="40" t="s">
        <v>27</v>
      </c>
      <c r="D25" s="40"/>
      <c r="E25" s="15">
        <f>VLOOKUP(C25,RA!B28:D56,3,0)</f>
        <v>648348.76089999999</v>
      </c>
      <c r="F25" s="25">
        <f>VLOOKUP(C25,RA!B29:I60,8,0)</f>
        <v>90231.855599999995</v>
      </c>
      <c r="G25" s="16">
        <f t="shared" si="0"/>
        <v>558116.90529999998</v>
      </c>
      <c r="H25" s="27">
        <f>RA!J29</f>
        <v>13.917178691719201</v>
      </c>
      <c r="I25" s="20">
        <f>VLOOKUP(B25,RMS!B:D,3,FALSE)</f>
        <v>648348.76146902703</v>
      </c>
      <c r="J25" s="21">
        <f>VLOOKUP(B25,RMS!B:E,4,FALSE)</f>
        <v>558116.91378745402</v>
      </c>
      <c r="K25" s="22">
        <f t="shared" si="1"/>
        <v>-5.6902703363448381E-4</v>
      </c>
      <c r="L25" s="22">
        <f t="shared" si="2"/>
        <v>-8.4874540334567428E-3</v>
      </c>
      <c r="M25" s="34"/>
    </row>
    <row r="26" spans="1:13" x14ac:dyDescent="0.15">
      <c r="A26" s="43"/>
      <c r="B26" s="12">
        <v>37</v>
      </c>
      <c r="C26" s="40" t="s">
        <v>28</v>
      </c>
      <c r="D26" s="40"/>
      <c r="E26" s="15">
        <f>VLOOKUP(C26,RA!B30:D57,3,0)</f>
        <v>1030285.5651</v>
      </c>
      <c r="F26" s="25">
        <f>VLOOKUP(C26,RA!B30:I61,8,0)</f>
        <v>105241.17449999999</v>
      </c>
      <c r="G26" s="16">
        <f t="shared" si="0"/>
        <v>925044.39060000004</v>
      </c>
      <c r="H26" s="27">
        <f>RA!J30</f>
        <v>10.214757739499699</v>
      </c>
      <c r="I26" s="20">
        <f>VLOOKUP(B26,RMS!B:D,3,FALSE)</f>
        <v>1030285.589535</v>
      </c>
      <c r="J26" s="21">
        <f>VLOOKUP(B26,RMS!B:E,4,FALSE)</f>
        <v>925044.37895794702</v>
      </c>
      <c r="K26" s="22">
        <f t="shared" si="1"/>
        <v>-2.4435000028461218E-2</v>
      </c>
      <c r="L26" s="22">
        <f t="shared" si="2"/>
        <v>1.1642053024843335E-2</v>
      </c>
      <c r="M26" s="34"/>
    </row>
    <row r="27" spans="1:13" x14ac:dyDescent="0.15">
      <c r="A27" s="43"/>
      <c r="B27" s="12">
        <v>38</v>
      </c>
      <c r="C27" s="40" t="s">
        <v>29</v>
      </c>
      <c r="D27" s="40"/>
      <c r="E27" s="15">
        <f>VLOOKUP(C27,RA!B30:D58,3,0)</f>
        <v>512966.52590000001</v>
      </c>
      <c r="F27" s="25">
        <f>VLOOKUP(C27,RA!B31:I62,8,0)</f>
        <v>24595.6754</v>
      </c>
      <c r="G27" s="16">
        <f t="shared" si="0"/>
        <v>488370.8505</v>
      </c>
      <c r="H27" s="27">
        <f>RA!J31</f>
        <v>4.7947915035677804</v>
      </c>
      <c r="I27" s="20">
        <f>VLOOKUP(B27,RMS!B:D,3,FALSE)</f>
        <v>512966.46299026499</v>
      </c>
      <c r="J27" s="21">
        <f>VLOOKUP(B27,RMS!B:E,4,FALSE)</f>
        <v>488370.83669999999</v>
      </c>
      <c r="K27" s="22">
        <f t="shared" si="1"/>
        <v>6.2909735017456114E-2</v>
      </c>
      <c r="L27" s="22">
        <f t="shared" si="2"/>
        <v>1.3800000015180558E-2</v>
      </c>
      <c r="M27" s="34"/>
    </row>
    <row r="28" spans="1:13" x14ac:dyDescent="0.15">
      <c r="A28" s="43"/>
      <c r="B28" s="12">
        <v>39</v>
      </c>
      <c r="C28" s="40" t="s">
        <v>30</v>
      </c>
      <c r="D28" s="40"/>
      <c r="E28" s="15">
        <f>VLOOKUP(C28,RA!B32:D59,3,0)</f>
        <v>86810.410600000003</v>
      </c>
      <c r="F28" s="25">
        <f>VLOOKUP(C28,RA!B32:I63,8,0)</f>
        <v>25952.431700000001</v>
      </c>
      <c r="G28" s="16">
        <f t="shared" si="0"/>
        <v>60857.978900000002</v>
      </c>
      <c r="H28" s="27">
        <f>RA!J32</f>
        <v>29.8955292581003</v>
      </c>
      <c r="I28" s="20">
        <f>VLOOKUP(B28,RMS!B:D,3,FALSE)</f>
        <v>86810.365488578798</v>
      </c>
      <c r="J28" s="21">
        <f>VLOOKUP(B28,RMS!B:E,4,FALSE)</f>
        <v>60857.990226641203</v>
      </c>
      <c r="K28" s="22">
        <f t="shared" si="1"/>
        <v>4.5111421204637736E-2</v>
      </c>
      <c r="L28" s="22">
        <f t="shared" si="2"/>
        <v>-1.1326641200867016E-2</v>
      </c>
      <c r="M28" s="34"/>
    </row>
    <row r="29" spans="1:13" x14ac:dyDescent="0.15">
      <c r="A29" s="43"/>
      <c r="B29" s="12">
        <v>40</v>
      </c>
      <c r="C29" s="40" t="s">
        <v>31</v>
      </c>
      <c r="D29" s="4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0" t="s">
        <v>32</v>
      </c>
      <c r="D30" s="40"/>
      <c r="E30" s="15">
        <f>VLOOKUP(C30,RA!B34:D62,3,0)</f>
        <v>103267.6283</v>
      </c>
      <c r="F30" s="25">
        <f>VLOOKUP(C30,RA!B34:I66,8,0)</f>
        <v>12485.9818</v>
      </c>
      <c r="G30" s="16">
        <f t="shared" si="0"/>
        <v>90781.646500000003</v>
      </c>
      <c r="H30" s="27">
        <f>RA!J34</f>
        <v>0</v>
      </c>
      <c r="I30" s="20">
        <f>VLOOKUP(B30,RMS!B:D,3,FALSE)</f>
        <v>103267.6284</v>
      </c>
      <c r="J30" s="21">
        <f>VLOOKUP(B30,RMS!B:E,4,FALSE)</f>
        <v>90781.6443</v>
      </c>
      <c r="K30" s="22">
        <f t="shared" si="1"/>
        <v>-1.0000000474974513E-4</v>
      </c>
      <c r="L30" s="22">
        <f t="shared" si="2"/>
        <v>2.2000000026309863E-3</v>
      </c>
      <c r="M30" s="34"/>
    </row>
    <row r="31" spans="1:13" s="39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70523.14</v>
      </c>
      <c r="F31" s="25">
        <f>VLOOKUP(C31,RA!B35:I67,8,0)</f>
        <v>2682.74</v>
      </c>
      <c r="G31" s="16">
        <f t="shared" si="0"/>
        <v>67840.399999999994</v>
      </c>
      <c r="H31" s="27">
        <f>RA!J35</f>
        <v>12.090896252335099</v>
      </c>
      <c r="I31" s="20">
        <f>VLOOKUP(B31,RMS!B:D,3,FALSE)</f>
        <v>70523.14</v>
      </c>
      <c r="J31" s="21">
        <f>VLOOKUP(B31,RMS!B:E,4,FALSE)</f>
        <v>67840.399999999994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0" t="s">
        <v>36</v>
      </c>
      <c r="D32" s="40"/>
      <c r="E32" s="15">
        <f>VLOOKUP(C32,RA!B34:D63,3,0)</f>
        <v>153983.48000000001</v>
      </c>
      <c r="F32" s="25">
        <f>VLOOKUP(C32,RA!B34:I67,8,0)</f>
        <v>-24338.19</v>
      </c>
      <c r="G32" s="16">
        <f t="shared" si="0"/>
        <v>178321.67</v>
      </c>
      <c r="H32" s="27">
        <f>RA!J35</f>
        <v>12.090896252335099</v>
      </c>
      <c r="I32" s="20">
        <f>VLOOKUP(B32,RMS!B:D,3,FALSE)</f>
        <v>153983.48000000001</v>
      </c>
      <c r="J32" s="21">
        <f>VLOOKUP(B32,RMS!B:E,4,FALSE)</f>
        <v>178321.67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0" t="s">
        <v>37</v>
      </c>
      <c r="D33" s="40"/>
      <c r="E33" s="15">
        <f>VLOOKUP(C33,RA!B34:D64,3,0)</f>
        <v>43667.18</v>
      </c>
      <c r="F33" s="25">
        <f>VLOOKUP(C33,RA!B34:I68,8,0)</f>
        <v>77.209999999999994</v>
      </c>
      <c r="G33" s="16">
        <f t="shared" si="0"/>
        <v>43589.97</v>
      </c>
      <c r="H33" s="27">
        <f>RA!J34</f>
        <v>0</v>
      </c>
      <c r="I33" s="20">
        <f>VLOOKUP(B33,RMS!B:D,3,FALSE)</f>
        <v>43667.18</v>
      </c>
      <c r="J33" s="21">
        <f>VLOOKUP(B33,RMS!B:E,4,FALSE)</f>
        <v>43589.97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0" t="s">
        <v>38</v>
      </c>
      <c r="D34" s="40"/>
      <c r="E34" s="15">
        <f>VLOOKUP(C34,RA!B35:D65,3,0)</f>
        <v>153454.89000000001</v>
      </c>
      <c r="F34" s="25">
        <f>VLOOKUP(C34,RA!B35:I69,8,0)</f>
        <v>-17347.080000000002</v>
      </c>
      <c r="G34" s="16">
        <f t="shared" si="0"/>
        <v>170801.97000000003</v>
      </c>
      <c r="H34" s="27">
        <f>RA!J35</f>
        <v>12.090896252335099</v>
      </c>
      <c r="I34" s="20">
        <f>VLOOKUP(B34,RMS!B:D,3,FALSE)</f>
        <v>153454.89000000001</v>
      </c>
      <c r="J34" s="21">
        <f>VLOOKUP(B34,RMS!B:E,4,FALSE)</f>
        <v>170801.97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3"/>
      <c r="B35" s="12">
        <v>74</v>
      </c>
      <c r="C35" s="40" t="s">
        <v>72</v>
      </c>
      <c r="D35" s="40"/>
      <c r="E35" s="15">
        <f>VLOOKUP(C35,RA!B36:D66,3,0)</f>
        <v>10.27</v>
      </c>
      <c r="F35" s="25">
        <f>VLOOKUP(C35,RA!B36:I70,8,0)</f>
        <v>9.76</v>
      </c>
      <c r="G35" s="16">
        <f t="shared" si="0"/>
        <v>0.50999999999999979</v>
      </c>
      <c r="H35" s="27">
        <f>RA!J36</f>
        <v>3.8040563707174702</v>
      </c>
      <c r="I35" s="20">
        <f>VLOOKUP(B35,RMS!B:D,3,FALSE)</f>
        <v>10.27</v>
      </c>
      <c r="J35" s="21">
        <f>VLOOKUP(B35,RMS!B:E,4,FALSE)</f>
        <v>0.51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3"/>
      <c r="B36" s="12">
        <v>75</v>
      </c>
      <c r="C36" s="40" t="s">
        <v>33</v>
      </c>
      <c r="D36" s="40"/>
      <c r="E36" s="15">
        <f>VLOOKUP(C36,RA!B8:D66,3,0)</f>
        <v>107441.02559999999</v>
      </c>
      <c r="F36" s="25">
        <f>VLOOKUP(C36,RA!B8:I70,8,0)</f>
        <v>4937.2253000000001</v>
      </c>
      <c r="G36" s="16">
        <f t="shared" si="0"/>
        <v>102503.80029999999</v>
      </c>
      <c r="H36" s="27">
        <f>RA!J36</f>
        <v>3.8040563707174702</v>
      </c>
      <c r="I36" s="20">
        <f>VLOOKUP(B36,RMS!B:D,3,FALSE)</f>
        <v>107441.025641026</v>
      </c>
      <c r="J36" s="21">
        <f>VLOOKUP(B36,RMS!B:E,4,FALSE)</f>
        <v>102503.799145299</v>
      </c>
      <c r="K36" s="22">
        <f t="shared" si="1"/>
        <v>-4.1026010876521468E-5</v>
      </c>
      <c r="L36" s="22">
        <f t="shared" si="2"/>
        <v>1.154700992628932E-3</v>
      </c>
      <c r="M36" s="34"/>
    </row>
    <row r="37" spans="1:13" x14ac:dyDescent="0.15">
      <c r="A37" s="43"/>
      <c r="B37" s="12">
        <v>76</v>
      </c>
      <c r="C37" s="40" t="s">
        <v>34</v>
      </c>
      <c r="D37" s="40"/>
      <c r="E37" s="15">
        <f>VLOOKUP(C37,RA!B8:D67,3,0)</f>
        <v>300414.36719999998</v>
      </c>
      <c r="F37" s="25">
        <f>VLOOKUP(C37,RA!B8:I71,8,0)</f>
        <v>19191.828699999998</v>
      </c>
      <c r="G37" s="16">
        <f t="shared" si="0"/>
        <v>281222.53849999997</v>
      </c>
      <c r="H37" s="27">
        <f>RA!J37</f>
        <v>-15.805715002674299</v>
      </c>
      <c r="I37" s="20">
        <f>VLOOKUP(B37,RMS!B:D,3,FALSE)</f>
        <v>300414.36194017099</v>
      </c>
      <c r="J37" s="21">
        <f>VLOOKUP(B37,RMS!B:E,4,FALSE)</f>
        <v>281222.53986752097</v>
      </c>
      <c r="K37" s="22">
        <f t="shared" si="1"/>
        <v>5.2598289912566543E-3</v>
      </c>
      <c r="L37" s="22">
        <f t="shared" si="2"/>
        <v>-1.3675210066139698E-3</v>
      </c>
      <c r="M37" s="34"/>
    </row>
    <row r="38" spans="1:13" x14ac:dyDescent="0.15">
      <c r="A38" s="43"/>
      <c r="B38" s="12">
        <v>77</v>
      </c>
      <c r="C38" s="40" t="s">
        <v>39</v>
      </c>
      <c r="D38" s="40"/>
      <c r="E38" s="15">
        <f>VLOOKUP(C38,RA!B9:D68,3,0)</f>
        <v>51993.17</v>
      </c>
      <c r="F38" s="25">
        <f>VLOOKUP(C38,RA!B9:I72,8,0)</f>
        <v>-5686.33</v>
      </c>
      <c r="G38" s="16">
        <f t="shared" si="0"/>
        <v>57679.5</v>
      </c>
      <c r="H38" s="27">
        <f>RA!J38</f>
        <v>0.176814715307927</v>
      </c>
      <c r="I38" s="20">
        <f>VLOOKUP(B38,RMS!B:D,3,FALSE)</f>
        <v>51993.17</v>
      </c>
      <c r="J38" s="21">
        <f>VLOOKUP(B38,RMS!B:E,4,FALSE)</f>
        <v>57679.5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0" t="s">
        <v>40</v>
      </c>
      <c r="D39" s="40"/>
      <c r="E39" s="15">
        <f>VLOOKUP(C39,RA!B10:D69,3,0)</f>
        <v>41496.589999999997</v>
      </c>
      <c r="F39" s="25">
        <f>VLOOKUP(C39,RA!B10:I73,8,0)</f>
        <v>5136.8500000000004</v>
      </c>
      <c r="G39" s="16">
        <f t="shared" si="0"/>
        <v>36359.74</v>
      </c>
      <c r="H39" s="27">
        <f>RA!J39</f>
        <v>-11.304351396035701</v>
      </c>
      <c r="I39" s="20">
        <f>VLOOKUP(B39,RMS!B:D,3,FALSE)</f>
        <v>41496.589999999997</v>
      </c>
      <c r="J39" s="21">
        <f>VLOOKUP(B39,RMS!B:E,4,FALSE)</f>
        <v>36359.74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0" t="s">
        <v>35</v>
      </c>
      <c r="D40" s="40"/>
      <c r="E40" s="15">
        <f>VLOOKUP(C40,RA!B8:D70,3,0)</f>
        <v>18812.094700000001</v>
      </c>
      <c r="F40" s="25">
        <f>VLOOKUP(C40,RA!B8:I74,8,0)</f>
        <v>1921.5274999999999</v>
      </c>
      <c r="G40" s="16">
        <f t="shared" si="0"/>
        <v>16890.567200000001</v>
      </c>
      <c r="H40" s="27">
        <f>RA!J40</f>
        <v>95.034079844206403</v>
      </c>
      <c r="I40" s="20">
        <f>VLOOKUP(B40,RMS!B:D,3,FALSE)</f>
        <v>18812.094395280201</v>
      </c>
      <c r="J40" s="21">
        <f>VLOOKUP(B40,RMS!B:E,4,FALSE)</f>
        <v>16890.566976779399</v>
      </c>
      <c r="K40" s="22">
        <f t="shared" si="1"/>
        <v>3.0471980062429793E-4</v>
      </c>
      <c r="L40" s="22">
        <f t="shared" si="2"/>
        <v>2.2322060249280185E-4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8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8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59" t="s">
        <v>47</v>
      </c>
      <c r="W3" s="48"/>
    </row>
    <row r="4" spans="1:23" ht="15" thickTop="1" thickBo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7"/>
      <c r="W4" s="48"/>
    </row>
    <row r="5" spans="1:23" ht="15" thickTop="1" thickBot="1" x14ac:dyDescent="0.25">
      <c r="A5" s="60"/>
      <c r="B5" s="61"/>
      <c r="C5" s="62"/>
      <c r="D5" s="63" t="s">
        <v>0</v>
      </c>
      <c r="E5" s="63" t="s">
        <v>59</v>
      </c>
      <c r="F5" s="63" t="s">
        <v>60</v>
      </c>
      <c r="G5" s="63" t="s">
        <v>48</v>
      </c>
      <c r="H5" s="63" t="s">
        <v>49</v>
      </c>
      <c r="I5" s="63" t="s">
        <v>1</v>
      </c>
      <c r="J5" s="63" t="s">
        <v>2</v>
      </c>
      <c r="K5" s="63" t="s">
        <v>50</v>
      </c>
      <c r="L5" s="63" t="s">
        <v>51</v>
      </c>
      <c r="M5" s="63" t="s">
        <v>52</v>
      </c>
      <c r="N5" s="63" t="s">
        <v>53</v>
      </c>
      <c r="O5" s="63" t="s">
        <v>54</v>
      </c>
      <c r="P5" s="63" t="s">
        <v>61</v>
      </c>
      <c r="Q5" s="63" t="s">
        <v>62</v>
      </c>
      <c r="R5" s="63" t="s">
        <v>55</v>
      </c>
      <c r="S5" s="63" t="s">
        <v>56</v>
      </c>
      <c r="T5" s="63" t="s">
        <v>57</v>
      </c>
      <c r="U5" s="64" t="s">
        <v>58</v>
      </c>
      <c r="V5" s="57"/>
      <c r="W5" s="57"/>
    </row>
    <row r="6" spans="1:23" ht="14.25" thickBot="1" x14ac:dyDescent="0.2">
      <c r="A6" s="65" t="s">
        <v>3</v>
      </c>
      <c r="B6" s="49" t="s">
        <v>4</v>
      </c>
      <c r="C6" s="50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  <c r="V6" s="57"/>
      <c r="W6" s="57"/>
    </row>
    <row r="7" spans="1:23" ht="14.25" thickBot="1" x14ac:dyDescent="0.2">
      <c r="A7" s="51" t="s">
        <v>5</v>
      </c>
      <c r="B7" s="52"/>
      <c r="C7" s="53"/>
      <c r="D7" s="67">
        <v>12918012.9848</v>
      </c>
      <c r="E7" s="67">
        <v>13932877.181</v>
      </c>
      <c r="F7" s="68">
        <v>92.716047209660701</v>
      </c>
      <c r="G7" s="67">
        <v>13726337.2161</v>
      </c>
      <c r="H7" s="68">
        <v>-5.8888559895781496</v>
      </c>
      <c r="I7" s="67">
        <v>1523284.3851999999</v>
      </c>
      <c r="J7" s="68">
        <v>11.7919403471136</v>
      </c>
      <c r="K7" s="67">
        <v>1460094.6172</v>
      </c>
      <c r="L7" s="68">
        <v>10.637175775394899</v>
      </c>
      <c r="M7" s="68">
        <v>4.3277858335768998E-2</v>
      </c>
      <c r="N7" s="67">
        <v>209997410.41170001</v>
      </c>
      <c r="O7" s="67">
        <v>3133302161.3346</v>
      </c>
      <c r="P7" s="67">
        <v>756804</v>
      </c>
      <c r="Q7" s="67">
        <v>768599</v>
      </c>
      <c r="R7" s="68">
        <v>-1.5346103755014</v>
      </c>
      <c r="S7" s="67">
        <v>17.069165840561102</v>
      </c>
      <c r="T7" s="67">
        <v>17.651133281984499</v>
      </c>
      <c r="U7" s="69">
        <v>-3.4094662085975198</v>
      </c>
      <c r="V7" s="57"/>
      <c r="W7" s="57"/>
    </row>
    <row r="8" spans="1:23" ht="14.25" thickBot="1" x14ac:dyDescent="0.2">
      <c r="A8" s="54">
        <v>42131</v>
      </c>
      <c r="B8" s="44" t="s">
        <v>6</v>
      </c>
      <c r="C8" s="45"/>
      <c r="D8" s="70">
        <v>487685.83679999999</v>
      </c>
      <c r="E8" s="70">
        <v>514194.7672</v>
      </c>
      <c r="F8" s="71">
        <v>94.844574062013095</v>
      </c>
      <c r="G8" s="70">
        <v>468201.18300000002</v>
      </c>
      <c r="H8" s="71">
        <v>4.1615985835729896</v>
      </c>
      <c r="I8" s="70">
        <v>122921.9335</v>
      </c>
      <c r="J8" s="71">
        <v>25.205147294529802</v>
      </c>
      <c r="K8" s="70">
        <v>118620.6756</v>
      </c>
      <c r="L8" s="71">
        <v>25.3354070658126</v>
      </c>
      <c r="M8" s="71">
        <v>3.6260608685994997E-2</v>
      </c>
      <c r="N8" s="70">
        <v>4742073.8184000002</v>
      </c>
      <c r="O8" s="70">
        <v>119073549.1225</v>
      </c>
      <c r="P8" s="70">
        <v>21810</v>
      </c>
      <c r="Q8" s="70">
        <v>20450</v>
      </c>
      <c r="R8" s="71">
        <v>6.6503667481662596</v>
      </c>
      <c r="S8" s="70">
        <v>22.360652764786799</v>
      </c>
      <c r="T8" s="70">
        <v>23.3006095403423</v>
      </c>
      <c r="U8" s="72">
        <v>-4.2036195697995602</v>
      </c>
      <c r="V8" s="57"/>
      <c r="W8" s="57"/>
    </row>
    <row r="9" spans="1:23" ht="12" customHeight="1" thickBot="1" x14ac:dyDescent="0.2">
      <c r="A9" s="55"/>
      <c r="B9" s="44" t="s">
        <v>7</v>
      </c>
      <c r="C9" s="45"/>
      <c r="D9" s="70">
        <v>59108.882899999997</v>
      </c>
      <c r="E9" s="70">
        <v>68634.141600000003</v>
      </c>
      <c r="F9" s="71">
        <v>86.121690345435894</v>
      </c>
      <c r="G9" s="70">
        <v>66634.131699999998</v>
      </c>
      <c r="H9" s="71">
        <v>-11.2933846483963</v>
      </c>
      <c r="I9" s="70">
        <v>13398.000400000001</v>
      </c>
      <c r="J9" s="71">
        <v>22.666644576360301</v>
      </c>
      <c r="K9" s="70">
        <v>15182.547699999999</v>
      </c>
      <c r="L9" s="71">
        <v>22.784941159516901</v>
      </c>
      <c r="M9" s="71">
        <v>-0.117539383722799</v>
      </c>
      <c r="N9" s="70">
        <v>788740.21840000001</v>
      </c>
      <c r="O9" s="70">
        <v>18287471.119199999</v>
      </c>
      <c r="P9" s="70">
        <v>3345</v>
      </c>
      <c r="Q9" s="70">
        <v>3569</v>
      </c>
      <c r="R9" s="71">
        <v>-6.27626786214626</v>
      </c>
      <c r="S9" s="70">
        <v>17.670817010463399</v>
      </c>
      <c r="T9" s="70">
        <v>17.369898430932999</v>
      </c>
      <c r="U9" s="72">
        <v>1.70291265736137</v>
      </c>
      <c r="V9" s="57"/>
      <c r="W9" s="57"/>
    </row>
    <row r="10" spans="1:23" ht="14.25" thickBot="1" x14ac:dyDescent="0.2">
      <c r="A10" s="55"/>
      <c r="B10" s="44" t="s">
        <v>8</v>
      </c>
      <c r="C10" s="45"/>
      <c r="D10" s="70">
        <v>95145.708299999998</v>
      </c>
      <c r="E10" s="70">
        <v>137791.69880000001</v>
      </c>
      <c r="F10" s="71">
        <v>69.050392098076102</v>
      </c>
      <c r="G10" s="70">
        <v>97943.236399999994</v>
      </c>
      <c r="H10" s="71">
        <v>-2.85627492293077</v>
      </c>
      <c r="I10" s="70">
        <v>25249.971399999999</v>
      </c>
      <c r="J10" s="71">
        <v>26.538213705220802</v>
      </c>
      <c r="K10" s="70">
        <v>25290.567500000001</v>
      </c>
      <c r="L10" s="71">
        <v>25.821657961876401</v>
      </c>
      <c r="M10" s="71">
        <v>-1.6051873885389999E-3</v>
      </c>
      <c r="N10" s="70">
        <v>1409340.7194999999</v>
      </c>
      <c r="O10" s="70">
        <v>29278377.5167</v>
      </c>
      <c r="P10" s="70">
        <v>72121</v>
      </c>
      <c r="Q10" s="70">
        <v>73774</v>
      </c>
      <c r="R10" s="71">
        <v>-2.2406267790820702</v>
      </c>
      <c r="S10" s="70">
        <v>1.31925109607465</v>
      </c>
      <c r="T10" s="70">
        <v>1.42390819801014</v>
      </c>
      <c r="U10" s="72">
        <v>-7.93306916680889</v>
      </c>
      <c r="V10" s="57"/>
      <c r="W10" s="57"/>
    </row>
    <row r="11" spans="1:23" ht="14.25" thickBot="1" x14ac:dyDescent="0.2">
      <c r="A11" s="55"/>
      <c r="B11" s="44" t="s">
        <v>9</v>
      </c>
      <c r="C11" s="45"/>
      <c r="D11" s="70">
        <v>54310.8122</v>
      </c>
      <c r="E11" s="70">
        <v>55579.8675</v>
      </c>
      <c r="F11" s="71">
        <v>97.716699666475506</v>
      </c>
      <c r="G11" s="70">
        <v>47174.1512</v>
      </c>
      <c r="H11" s="71">
        <v>15.128329431394199</v>
      </c>
      <c r="I11" s="70">
        <v>10790.325999999999</v>
      </c>
      <c r="J11" s="71">
        <v>19.8677308677774</v>
      </c>
      <c r="K11" s="70">
        <v>8606.4434000000001</v>
      </c>
      <c r="L11" s="71">
        <v>18.243981462458201</v>
      </c>
      <c r="M11" s="71">
        <v>0.25374971965771598</v>
      </c>
      <c r="N11" s="70">
        <v>469168.32079999999</v>
      </c>
      <c r="O11" s="70">
        <v>9181029.1711999997</v>
      </c>
      <c r="P11" s="70">
        <v>2336</v>
      </c>
      <c r="Q11" s="70">
        <v>2369</v>
      </c>
      <c r="R11" s="71">
        <v>-1.39299282397636</v>
      </c>
      <c r="S11" s="70">
        <v>23.249491523972601</v>
      </c>
      <c r="T11" s="70">
        <v>22.682728535246898</v>
      </c>
      <c r="U11" s="72">
        <v>2.4377435873867199</v>
      </c>
      <c r="V11" s="57"/>
      <c r="W11" s="57"/>
    </row>
    <row r="12" spans="1:23" ht="14.25" thickBot="1" x14ac:dyDescent="0.2">
      <c r="A12" s="55"/>
      <c r="B12" s="44" t="s">
        <v>10</v>
      </c>
      <c r="C12" s="45"/>
      <c r="D12" s="70">
        <v>140569.87650000001</v>
      </c>
      <c r="E12" s="70">
        <v>117782.66710000001</v>
      </c>
      <c r="F12" s="71">
        <v>119.346827475602</v>
      </c>
      <c r="G12" s="70">
        <v>96127.743900000001</v>
      </c>
      <c r="H12" s="71">
        <v>46.232368301738497</v>
      </c>
      <c r="I12" s="70">
        <v>24667.8848</v>
      </c>
      <c r="J12" s="71">
        <v>17.548485788133998</v>
      </c>
      <c r="K12" s="70">
        <v>21623.634399999999</v>
      </c>
      <c r="L12" s="71">
        <v>22.494686260914101</v>
      </c>
      <c r="M12" s="71">
        <v>0.14078347532549901</v>
      </c>
      <c r="N12" s="70">
        <v>3311789.6466999999</v>
      </c>
      <c r="O12" s="70">
        <v>34401743.686800003</v>
      </c>
      <c r="P12" s="70">
        <v>1381</v>
      </c>
      <c r="Q12" s="70">
        <v>1111</v>
      </c>
      <c r="R12" s="71">
        <v>24.3024302430243</v>
      </c>
      <c r="S12" s="70">
        <v>101.788469587256</v>
      </c>
      <c r="T12" s="70">
        <v>105.74487911791201</v>
      </c>
      <c r="U12" s="72">
        <v>-3.88689362036695</v>
      </c>
      <c r="V12" s="57"/>
      <c r="W12" s="57"/>
    </row>
    <row r="13" spans="1:23" ht="14.25" thickBot="1" x14ac:dyDescent="0.2">
      <c r="A13" s="55"/>
      <c r="B13" s="44" t="s">
        <v>11</v>
      </c>
      <c r="C13" s="45"/>
      <c r="D13" s="70">
        <v>228625.91140000001</v>
      </c>
      <c r="E13" s="70">
        <v>246227.49460000001</v>
      </c>
      <c r="F13" s="71">
        <v>92.851495634720195</v>
      </c>
      <c r="G13" s="70">
        <v>209750.39749999999</v>
      </c>
      <c r="H13" s="71">
        <v>8.9990360566539493</v>
      </c>
      <c r="I13" s="70">
        <v>64687.154499999997</v>
      </c>
      <c r="J13" s="71">
        <v>28.293885895909899</v>
      </c>
      <c r="K13" s="70">
        <v>49315.8923</v>
      </c>
      <c r="L13" s="71">
        <v>23.511703857438501</v>
      </c>
      <c r="M13" s="71">
        <v>0.31168983228556502</v>
      </c>
      <c r="N13" s="70">
        <v>2491142.5465000002</v>
      </c>
      <c r="O13" s="70">
        <v>52767589.1426</v>
      </c>
      <c r="P13" s="70">
        <v>8736</v>
      </c>
      <c r="Q13" s="70">
        <v>8810</v>
      </c>
      <c r="R13" s="71">
        <v>-0.83995459704880904</v>
      </c>
      <c r="S13" s="70">
        <v>26.1705484661172</v>
      </c>
      <c r="T13" s="70">
        <v>25.430528127128301</v>
      </c>
      <c r="U13" s="72">
        <v>2.8276837222080098</v>
      </c>
      <c r="V13" s="57"/>
      <c r="W13" s="57"/>
    </row>
    <row r="14" spans="1:23" ht="14.25" thickBot="1" x14ac:dyDescent="0.2">
      <c r="A14" s="55"/>
      <c r="B14" s="44" t="s">
        <v>12</v>
      </c>
      <c r="C14" s="45"/>
      <c r="D14" s="70">
        <v>162731.7751</v>
      </c>
      <c r="E14" s="70">
        <v>133431.4002</v>
      </c>
      <c r="F14" s="71">
        <v>121.959130201798</v>
      </c>
      <c r="G14" s="70">
        <v>106961.41590000001</v>
      </c>
      <c r="H14" s="71">
        <v>52.140632891528497</v>
      </c>
      <c r="I14" s="70">
        <v>33005.566599999998</v>
      </c>
      <c r="J14" s="71">
        <v>20.282189252662999</v>
      </c>
      <c r="K14" s="70">
        <v>23173.0255</v>
      </c>
      <c r="L14" s="71">
        <v>21.664845500610099</v>
      </c>
      <c r="M14" s="71">
        <v>0.42430976913221802</v>
      </c>
      <c r="N14" s="70">
        <v>1742841.6525999999</v>
      </c>
      <c r="O14" s="70">
        <v>26078876.699200001</v>
      </c>
      <c r="P14" s="70">
        <v>3300</v>
      </c>
      <c r="Q14" s="70">
        <v>2270</v>
      </c>
      <c r="R14" s="71">
        <v>45.374449339207104</v>
      </c>
      <c r="S14" s="70">
        <v>49.3126591212121</v>
      </c>
      <c r="T14" s="70">
        <v>60.9252671806168</v>
      </c>
      <c r="U14" s="72">
        <v>-23.548939088562399</v>
      </c>
      <c r="V14" s="57"/>
      <c r="W14" s="57"/>
    </row>
    <row r="15" spans="1:23" ht="14.25" thickBot="1" x14ac:dyDescent="0.2">
      <c r="A15" s="55"/>
      <c r="B15" s="44" t="s">
        <v>13</v>
      </c>
      <c r="C15" s="45"/>
      <c r="D15" s="70">
        <v>109508.84050000001</v>
      </c>
      <c r="E15" s="70">
        <v>103570.06050000001</v>
      </c>
      <c r="F15" s="71">
        <v>105.73407022389399</v>
      </c>
      <c r="G15" s="70">
        <v>94973.839500000002</v>
      </c>
      <c r="H15" s="71">
        <v>15.304215430818701</v>
      </c>
      <c r="I15" s="70">
        <v>24411.886699999999</v>
      </c>
      <c r="J15" s="71">
        <v>22.292160695464599</v>
      </c>
      <c r="K15" s="70">
        <v>17923.802199999998</v>
      </c>
      <c r="L15" s="71">
        <v>18.8723571610475</v>
      </c>
      <c r="M15" s="71">
        <v>0.36198148292442101</v>
      </c>
      <c r="N15" s="70">
        <v>1397730.3762999999</v>
      </c>
      <c r="O15" s="70">
        <v>21240706.5132</v>
      </c>
      <c r="P15" s="70">
        <v>4439</v>
      </c>
      <c r="Q15" s="70">
        <v>4148</v>
      </c>
      <c r="R15" s="71">
        <v>7.0154291224686602</v>
      </c>
      <c r="S15" s="70">
        <v>24.669709506645599</v>
      </c>
      <c r="T15" s="70">
        <v>25.234103206364502</v>
      </c>
      <c r="U15" s="72">
        <v>-2.2878003470889499</v>
      </c>
      <c r="V15" s="57"/>
      <c r="W15" s="57"/>
    </row>
    <row r="16" spans="1:23" ht="14.25" thickBot="1" x14ac:dyDescent="0.2">
      <c r="A16" s="55"/>
      <c r="B16" s="44" t="s">
        <v>14</v>
      </c>
      <c r="C16" s="45"/>
      <c r="D16" s="70">
        <v>655082.69830000005</v>
      </c>
      <c r="E16" s="70">
        <v>684783.45790000004</v>
      </c>
      <c r="F16" s="71">
        <v>95.662751595798994</v>
      </c>
      <c r="G16" s="70">
        <v>671570.65579999995</v>
      </c>
      <c r="H16" s="71">
        <v>-2.45513370151036</v>
      </c>
      <c r="I16" s="70">
        <v>46998.868999999999</v>
      </c>
      <c r="J16" s="71">
        <v>7.1744940176204297</v>
      </c>
      <c r="K16" s="70">
        <v>12021.5715</v>
      </c>
      <c r="L16" s="71">
        <v>1.79006801386809</v>
      </c>
      <c r="M16" s="71">
        <v>2.90954452169585</v>
      </c>
      <c r="N16" s="70">
        <v>11880064.1962</v>
      </c>
      <c r="O16" s="70">
        <v>152273388.8583</v>
      </c>
      <c r="P16" s="70">
        <v>36562</v>
      </c>
      <c r="Q16" s="70">
        <v>37467</v>
      </c>
      <c r="R16" s="71">
        <v>-2.4154589371980699</v>
      </c>
      <c r="S16" s="70">
        <v>17.917036767682301</v>
      </c>
      <c r="T16" s="70">
        <v>18.479094085461899</v>
      </c>
      <c r="U16" s="72">
        <v>-3.13699929886499</v>
      </c>
      <c r="V16" s="57"/>
      <c r="W16" s="57"/>
    </row>
    <row r="17" spans="1:23" ht="12" thickBot="1" x14ac:dyDescent="0.2">
      <c r="A17" s="55"/>
      <c r="B17" s="44" t="s">
        <v>15</v>
      </c>
      <c r="C17" s="45"/>
      <c r="D17" s="70">
        <v>410156.2476</v>
      </c>
      <c r="E17" s="70">
        <v>521659.6336</v>
      </c>
      <c r="F17" s="71">
        <v>78.625260837126802</v>
      </c>
      <c r="G17" s="70">
        <v>422121.54129999998</v>
      </c>
      <c r="H17" s="71">
        <v>-2.83456126478425</v>
      </c>
      <c r="I17" s="70">
        <v>52662.077700000002</v>
      </c>
      <c r="J17" s="71">
        <v>12.839516161986699</v>
      </c>
      <c r="K17" s="70">
        <v>30585.228200000001</v>
      </c>
      <c r="L17" s="71">
        <v>7.2455975844794001</v>
      </c>
      <c r="M17" s="71">
        <v>0.72181411744379298</v>
      </c>
      <c r="N17" s="70">
        <v>10054013.179300001</v>
      </c>
      <c r="O17" s="70">
        <v>170165167.40990001</v>
      </c>
      <c r="P17" s="70">
        <v>9663</v>
      </c>
      <c r="Q17" s="70">
        <v>9735</v>
      </c>
      <c r="R17" s="71">
        <v>-0.73959938366717803</v>
      </c>
      <c r="S17" s="70">
        <v>42.446056876746397</v>
      </c>
      <c r="T17" s="70">
        <v>38.331412706728301</v>
      </c>
      <c r="U17" s="72">
        <v>9.6938195742564197</v>
      </c>
      <c r="V17" s="39"/>
      <c r="W17" s="39"/>
    </row>
    <row r="18" spans="1:23" ht="12" thickBot="1" x14ac:dyDescent="0.2">
      <c r="A18" s="55"/>
      <c r="B18" s="44" t="s">
        <v>16</v>
      </c>
      <c r="C18" s="45"/>
      <c r="D18" s="70">
        <v>1094498.9617999999</v>
      </c>
      <c r="E18" s="70">
        <v>1361408.4127</v>
      </c>
      <c r="F18" s="71">
        <v>80.394608376875397</v>
      </c>
      <c r="G18" s="70">
        <v>1220166.7764999999</v>
      </c>
      <c r="H18" s="71">
        <v>-10.299232622975801</v>
      </c>
      <c r="I18" s="70">
        <v>180715.90640000001</v>
      </c>
      <c r="J18" s="71">
        <v>16.5112908012993</v>
      </c>
      <c r="K18" s="70">
        <v>169150.46280000001</v>
      </c>
      <c r="L18" s="71">
        <v>13.8628969463667</v>
      </c>
      <c r="M18" s="71">
        <v>6.8373703556902005E-2</v>
      </c>
      <c r="N18" s="70">
        <v>14335995.6808</v>
      </c>
      <c r="O18" s="70">
        <v>371131883.20240003</v>
      </c>
      <c r="P18" s="70">
        <v>56904</v>
      </c>
      <c r="Q18" s="70">
        <v>60088</v>
      </c>
      <c r="R18" s="71">
        <v>-5.2988949540673698</v>
      </c>
      <c r="S18" s="70">
        <v>19.2341304969774</v>
      </c>
      <c r="T18" s="70">
        <v>19.584890953268498</v>
      </c>
      <c r="U18" s="72">
        <v>-1.8236356270240499</v>
      </c>
      <c r="V18" s="39"/>
      <c r="W18" s="39"/>
    </row>
    <row r="19" spans="1:23" ht="12" thickBot="1" x14ac:dyDescent="0.2">
      <c r="A19" s="55"/>
      <c r="B19" s="44" t="s">
        <v>17</v>
      </c>
      <c r="C19" s="45"/>
      <c r="D19" s="70">
        <v>418664.83199999999</v>
      </c>
      <c r="E19" s="70">
        <v>539179.06409999996</v>
      </c>
      <c r="F19" s="71">
        <v>77.648569812115596</v>
      </c>
      <c r="G19" s="70">
        <v>806637.02690000006</v>
      </c>
      <c r="H19" s="71">
        <v>-48.097493911359699</v>
      </c>
      <c r="I19" s="70">
        <v>36502.0452</v>
      </c>
      <c r="J19" s="71">
        <v>8.7186795761245097</v>
      </c>
      <c r="K19" s="70">
        <v>49472.991999999998</v>
      </c>
      <c r="L19" s="71">
        <v>6.1332408940029</v>
      </c>
      <c r="M19" s="71">
        <v>-0.26218238023687701</v>
      </c>
      <c r="N19" s="70">
        <v>6051899.7024999997</v>
      </c>
      <c r="O19" s="70">
        <v>107864580.4224</v>
      </c>
      <c r="P19" s="70">
        <v>8326</v>
      </c>
      <c r="Q19" s="70">
        <v>8369</v>
      </c>
      <c r="R19" s="71">
        <v>-0.51380093201098798</v>
      </c>
      <c r="S19" s="70">
        <v>50.284029786211903</v>
      </c>
      <c r="T19" s="70">
        <v>51.3310339108615</v>
      </c>
      <c r="U19" s="72">
        <v>-2.0821802252148598</v>
      </c>
      <c r="V19" s="39"/>
      <c r="W19" s="39"/>
    </row>
    <row r="20" spans="1:23" ht="12" thickBot="1" x14ac:dyDescent="0.2">
      <c r="A20" s="55"/>
      <c r="B20" s="44" t="s">
        <v>18</v>
      </c>
      <c r="C20" s="45"/>
      <c r="D20" s="70">
        <v>691373.3382</v>
      </c>
      <c r="E20" s="70">
        <v>720653.94070000004</v>
      </c>
      <c r="F20" s="71">
        <v>95.936939931035596</v>
      </c>
      <c r="G20" s="70">
        <v>671827.85080000001</v>
      </c>
      <c r="H20" s="71">
        <v>2.90929996080478</v>
      </c>
      <c r="I20" s="70">
        <v>56452.714399999997</v>
      </c>
      <c r="J20" s="71">
        <v>8.1653010437132902</v>
      </c>
      <c r="K20" s="70">
        <v>60048.998899999999</v>
      </c>
      <c r="L20" s="71">
        <v>8.93815265748432</v>
      </c>
      <c r="M20" s="71">
        <v>-5.9889166611902002E-2</v>
      </c>
      <c r="N20" s="70">
        <v>14085697.1741</v>
      </c>
      <c r="O20" s="70">
        <v>166288591.87099999</v>
      </c>
      <c r="P20" s="70">
        <v>31201</v>
      </c>
      <c r="Q20" s="70">
        <v>31986</v>
      </c>
      <c r="R20" s="71">
        <v>-2.4541987119364701</v>
      </c>
      <c r="S20" s="70">
        <v>22.158691650908601</v>
      </c>
      <c r="T20" s="70">
        <v>23.433008434940302</v>
      </c>
      <c r="U20" s="72">
        <v>-5.7508665408023001</v>
      </c>
      <c r="V20" s="39"/>
      <c r="W20" s="39"/>
    </row>
    <row r="21" spans="1:23" ht="12" thickBot="1" x14ac:dyDescent="0.2">
      <c r="A21" s="55"/>
      <c r="B21" s="44" t="s">
        <v>19</v>
      </c>
      <c r="C21" s="45"/>
      <c r="D21" s="70">
        <v>268305.72480000003</v>
      </c>
      <c r="E21" s="70">
        <v>272823.6802</v>
      </c>
      <c r="F21" s="71">
        <v>98.344001738893098</v>
      </c>
      <c r="G21" s="70">
        <v>251548.88370000001</v>
      </c>
      <c r="H21" s="71">
        <v>6.6614651011468702</v>
      </c>
      <c r="I21" s="70">
        <v>14689.738300000001</v>
      </c>
      <c r="J21" s="71">
        <v>5.4749999505042197</v>
      </c>
      <c r="K21" s="70">
        <v>35331.236400000002</v>
      </c>
      <c r="L21" s="71">
        <v>14.045475328817799</v>
      </c>
      <c r="M21" s="71">
        <v>-0.58422801473202901</v>
      </c>
      <c r="N21" s="70">
        <v>2564282.9720000001</v>
      </c>
      <c r="O21" s="70">
        <v>65602963.922399998</v>
      </c>
      <c r="P21" s="70">
        <v>24359</v>
      </c>
      <c r="Q21" s="70">
        <v>23319</v>
      </c>
      <c r="R21" s="71">
        <v>4.4598824992495301</v>
      </c>
      <c r="S21" s="70">
        <v>11.014644476374199</v>
      </c>
      <c r="T21" s="70">
        <v>11.242349153051199</v>
      </c>
      <c r="U21" s="72">
        <v>-2.0672902985233601</v>
      </c>
      <c r="V21" s="39"/>
      <c r="W21" s="39"/>
    </row>
    <row r="22" spans="1:23" ht="12" thickBot="1" x14ac:dyDescent="0.2">
      <c r="A22" s="55"/>
      <c r="B22" s="44" t="s">
        <v>20</v>
      </c>
      <c r="C22" s="45"/>
      <c r="D22" s="70">
        <v>951217.41339999996</v>
      </c>
      <c r="E22" s="70">
        <v>980573.46</v>
      </c>
      <c r="F22" s="71">
        <v>97.006236881018594</v>
      </c>
      <c r="G22" s="70">
        <v>965913.40599999996</v>
      </c>
      <c r="H22" s="71">
        <v>-1.5214606722209501</v>
      </c>
      <c r="I22" s="70">
        <v>134029.995</v>
      </c>
      <c r="J22" s="71">
        <v>14.0903638970325</v>
      </c>
      <c r="K22" s="70">
        <v>127839.1591</v>
      </c>
      <c r="L22" s="71">
        <v>13.235053815993901</v>
      </c>
      <c r="M22" s="71">
        <v>4.8426757056163998E-2</v>
      </c>
      <c r="N22" s="70">
        <v>9566511.6342999991</v>
      </c>
      <c r="O22" s="70">
        <v>188013385.89399999</v>
      </c>
      <c r="P22" s="70">
        <v>58802</v>
      </c>
      <c r="Q22" s="70">
        <v>64287</v>
      </c>
      <c r="R22" s="71">
        <v>-8.5320515811906006</v>
      </c>
      <c r="S22" s="70">
        <v>16.176616669501001</v>
      </c>
      <c r="T22" s="70">
        <v>15.841207841398701</v>
      </c>
      <c r="U22" s="72">
        <v>2.0734176679520302</v>
      </c>
      <c r="V22" s="39"/>
      <c r="W22" s="39"/>
    </row>
    <row r="23" spans="1:23" ht="12" thickBot="1" x14ac:dyDescent="0.2">
      <c r="A23" s="55"/>
      <c r="B23" s="44" t="s">
        <v>21</v>
      </c>
      <c r="C23" s="45"/>
      <c r="D23" s="70">
        <v>2161085.7478</v>
      </c>
      <c r="E23" s="70">
        <v>2289970.6812</v>
      </c>
      <c r="F23" s="71">
        <v>94.371764911310507</v>
      </c>
      <c r="G23" s="70">
        <v>2162464.6261</v>
      </c>
      <c r="H23" s="71">
        <v>-6.3764201428195999E-2</v>
      </c>
      <c r="I23" s="70">
        <v>248360.1292</v>
      </c>
      <c r="J23" s="71">
        <v>11.4923773595209</v>
      </c>
      <c r="K23" s="70">
        <v>116099.7623</v>
      </c>
      <c r="L23" s="71">
        <v>5.3688629584376404</v>
      </c>
      <c r="M23" s="71">
        <v>1.1391958457093201</v>
      </c>
      <c r="N23" s="70">
        <v>26971416.897599999</v>
      </c>
      <c r="O23" s="70">
        <v>423975487.84439999</v>
      </c>
      <c r="P23" s="70">
        <v>69263</v>
      </c>
      <c r="Q23" s="70">
        <v>67304</v>
      </c>
      <c r="R23" s="71">
        <v>2.9106739569713498</v>
      </c>
      <c r="S23" s="70">
        <v>31.201157151726001</v>
      </c>
      <c r="T23" s="70">
        <v>29.940143101450101</v>
      </c>
      <c r="U23" s="72">
        <v>4.0415618053644504</v>
      </c>
      <c r="V23" s="39"/>
      <c r="W23" s="39"/>
    </row>
    <row r="24" spans="1:23" ht="12" thickBot="1" x14ac:dyDescent="0.2">
      <c r="A24" s="55"/>
      <c r="B24" s="44" t="s">
        <v>22</v>
      </c>
      <c r="C24" s="45"/>
      <c r="D24" s="70">
        <v>165540.11439999999</v>
      </c>
      <c r="E24" s="70">
        <v>241428.9662</v>
      </c>
      <c r="F24" s="71">
        <v>68.566799173081193</v>
      </c>
      <c r="G24" s="70">
        <v>198636.48879999999</v>
      </c>
      <c r="H24" s="71">
        <v>-16.661779816961801</v>
      </c>
      <c r="I24" s="70">
        <v>27540.473900000001</v>
      </c>
      <c r="J24" s="71">
        <v>16.636737264451199</v>
      </c>
      <c r="K24" s="70">
        <v>30776.4166</v>
      </c>
      <c r="L24" s="71">
        <v>15.4938384110221</v>
      </c>
      <c r="M24" s="71">
        <v>-0.105143582570298</v>
      </c>
      <c r="N24" s="70">
        <v>1913939.6876999999</v>
      </c>
      <c r="O24" s="70">
        <v>40893535.684500001</v>
      </c>
      <c r="P24" s="70">
        <v>18802</v>
      </c>
      <c r="Q24" s="70">
        <v>19768</v>
      </c>
      <c r="R24" s="71">
        <v>-4.88668555240793</v>
      </c>
      <c r="S24" s="70">
        <v>8.8043885969577698</v>
      </c>
      <c r="T24" s="70">
        <v>8.85003978652367</v>
      </c>
      <c r="U24" s="72">
        <v>-0.51850493720456703</v>
      </c>
      <c r="V24" s="39"/>
      <c r="W24" s="39"/>
    </row>
    <row r="25" spans="1:23" ht="12" thickBot="1" x14ac:dyDescent="0.2">
      <c r="A25" s="55"/>
      <c r="B25" s="44" t="s">
        <v>23</v>
      </c>
      <c r="C25" s="45"/>
      <c r="D25" s="70">
        <v>171234.31700000001</v>
      </c>
      <c r="E25" s="70">
        <v>208557.36429999999</v>
      </c>
      <c r="F25" s="71">
        <v>82.104181540042603</v>
      </c>
      <c r="G25" s="70">
        <v>164780.60999999999</v>
      </c>
      <c r="H25" s="71">
        <v>3.9165451566176599</v>
      </c>
      <c r="I25" s="70">
        <v>9713.8696</v>
      </c>
      <c r="J25" s="71">
        <v>5.6728521304523296</v>
      </c>
      <c r="K25" s="70">
        <v>13361.5285</v>
      </c>
      <c r="L25" s="71">
        <v>8.1086776532748601</v>
      </c>
      <c r="M25" s="71">
        <v>-0.27299712753671901</v>
      </c>
      <c r="N25" s="70">
        <v>2094942.0035999999</v>
      </c>
      <c r="O25" s="70">
        <v>48888657.226499997</v>
      </c>
      <c r="P25" s="70">
        <v>14763</v>
      </c>
      <c r="Q25" s="70">
        <v>16065</v>
      </c>
      <c r="R25" s="71">
        <v>-8.1045751633986995</v>
      </c>
      <c r="S25" s="70">
        <v>11.5988834925151</v>
      </c>
      <c r="T25" s="70">
        <v>10.716024799253001</v>
      </c>
      <c r="U25" s="72">
        <v>7.6115834237990203</v>
      </c>
      <c r="V25" s="39"/>
      <c r="W25" s="39"/>
    </row>
    <row r="26" spans="1:23" ht="12" thickBot="1" x14ac:dyDescent="0.2">
      <c r="A26" s="55"/>
      <c r="B26" s="44" t="s">
        <v>24</v>
      </c>
      <c r="C26" s="45"/>
      <c r="D26" s="70">
        <v>447558.88799999998</v>
      </c>
      <c r="E26" s="70">
        <v>499094.1471</v>
      </c>
      <c r="F26" s="71">
        <v>89.674240942425996</v>
      </c>
      <c r="G26" s="70">
        <v>495599.46139999997</v>
      </c>
      <c r="H26" s="71">
        <v>-9.6934272818400604</v>
      </c>
      <c r="I26" s="70">
        <v>99259.047000000006</v>
      </c>
      <c r="J26" s="71">
        <v>22.177874166136601</v>
      </c>
      <c r="K26" s="70">
        <v>98113.683999999994</v>
      </c>
      <c r="L26" s="71">
        <v>19.796971474271299</v>
      </c>
      <c r="M26" s="71">
        <v>1.1673835425444E-2</v>
      </c>
      <c r="N26" s="70">
        <v>4352297.3090000004</v>
      </c>
      <c r="O26" s="70">
        <v>96457488.579899997</v>
      </c>
      <c r="P26" s="70">
        <v>31750</v>
      </c>
      <c r="Q26" s="70">
        <v>34224</v>
      </c>
      <c r="R26" s="71">
        <v>-7.2288452547919597</v>
      </c>
      <c r="S26" s="70">
        <v>14.0963429291339</v>
      </c>
      <c r="T26" s="70">
        <v>13.8590866643291</v>
      </c>
      <c r="U26" s="72">
        <v>1.6831050861736501</v>
      </c>
      <c r="V26" s="39"/>
      <c r="W26" s="39"/>
    </row>
    <row r="27" spans="1:23" ht="12" thickBot="1" x14ac:dyDescent="0.2">
      <c r="A27" s="55"/>
      <c r="B27" s="44" t="s">
        <v>25</v>
      </c>
      <c r="C27" s="45"/>
      <c r="D27" s="70">
        <v>187678.77799999999</v>
      </c>
      <c r="E27" s="70">
        <v>215575.82920000001</v>
      </c>
      <c r="F27" s="71">
        <v>87.059286143754804</v>
      </c>
      <c r="G27" s="70">
        <v>209173.28</v>
      </c>
      <c r="H27" s="71">
        <v>-10.275931036698401</v>
      </c>
      <c r="I27" s="70">
        <v>49677.523099999999</v>
      </c>
      <c r="J27" s="71">
        <v>26.469440833635399</v>
      </c>
      <c r="K27" s="70">
        <v>65106.198700000001</v>
      </c>
      <c r="L27" s="71">
        <v>31.1254853870437</v>
      </c>
      <c r="M27" s="71">
        <v>-0.236977060680399</v>
      </c>
      <c r="N27" s="70">
        <v>1808374.7930000001</v>
      </c>
      <c r="O27" s="70">
        <v>35897749.379500002</v>
      </c>
      <c r="P27" s="70">
        <v>26019</v>
      </c>
      <c r="Q27" s="70">
        <v>26708</v>
      </c>
      <c r="R27" s="71">
        <v>-2.5797513853526999</v>
      </c>
      <c r="S27" s="70">
        <v>7.2131433952111896</v>
      </c>
      <c r="T27" s="70">
        <v>7.1918589074434598</v>
      </c>
      <c r="U27" s="72">
        <v>0.29507922692705302</v>
      </c>
      <c r="V27" s="39"/>
      <c r="W27" s="39"/>
    </row>
    <row r="28" spans="1:23" ht="12" thickBot="1" x14ac:dyDescent="0.2">
      <c r="A28" s="55"/>
      <c r="B28" s="44" t="s">
        <v>26</v>
      </c>
      <c r="C28" s="45"/>
      <c r="D28" s="70">
        <v>634453.18149999995</v>
      </c>
      <c r="E28" s="70">
        <v>744943.16410000005</v>
      </c>
      <c r="F28" s="71">
        <v>85.1679983219273</v>
      </c>
      <c r="G28" s="70">
        <v>714393.90339999995</v>
      </c>
      <c r="H28" s="71">
        <v>-11.1900061744004</v>
      </c>
      <c r="I28" s="70">
        <v>2456.6120000000001</v>
      </c>
      <c r="J28" s="71">
        <v>0.387201462871063</v>
      </c>
      <c r="K28" s="70">
        <v>45286.044199999997</v>
      </c>
      <c r="L28" s="71">
        <v>6.33908603985435</v>
      </c>
      <c r="M28" s="71">
        <v>-0.94575344251419502</v>
      </c>
      <c r="N28" s="70">
        <v>7399833.8663999997</v>
      </c>
      <c r="O28" s="70">
        <v>126123172.362</v>
      </c>
      <c r="P28" s="70">
        <v>36678</v>
      </c>
      <c r="Q28" s="70">
        <v>37049</v>
      </c>
      <c r="R28" s="71">
        <v>-1.0013765553726099</v>
      </c>
      <c r="S28" s="70">
        <v>17.2979219559409</v>
      </c>
      <c r="T28" s="70">
        <v>17.202674441955299</v>
      </c>
      <c r="U28" s="72">
        <v>0.55062980529248795</v>
      </c>
      <c r="V28" s="39"/>
      <c r="W28" s="39"/>
    </row>
    <row r="29" spans="1:23" ht="12" thickBot="1" x14ac:dyDescent="0.2">
      <c r="A29" s="55"/>
      <c r="B29" s="44" t="s">
        <v>27</v>
      </c>
      <c r="C29" s="45"/>
      <c r="D29" s="70">
        <v>648348.76089999999</v>
      </c>
      <c r="E29" s="70">
        <v>677632.55779999995</v>
      </c>
      <c r="F29" s="71">
        <v>95.678513884416603</v>
      </c>
      <c r="G29" s="70">
        <v>686029.24490000005</v>
      </c>
      <c r="H29" s="71">
        <v>-5.4925477711219903</v>
      </c>
      <c r="I29" s="70">
        <v>90231.855599999995</v>
      </c>
      <c r="J29" s="71">
        <v>13.917178691719201</v>
      </c>
      <c r="K29" s="70">
        <v>103424.8168</v>
      </c>
      <c r="L29" s="71">
        <v>15.0758612069192</v>
      </c>
      <c r="M29" s="71">
        <v>-0.127560885367698</v>
      </c>
      <c r="N29" s="70">
        <v>6150057.9386999998</v>
      </c>
      <c r="O29" s="70">
        <v>94663641.375599995</v>
      </c>
      <c r="P29" s="70">
        <v>103271</v>
      </c>
      <c r="Q29" s="70">
        <v>98297</v>
      </c>
      <c r="R29" s="71">
        <v>5.06017477644283</v>
      </c>
      <c r="S29" s="70">
        <v>6.2781299774379997</v>
      </c>
      <c r="T29" s="70">
        <v>6.4367554838906598</v>
      </c>
      <c r="U29" s="72">
        <v>-2.5266362280283001</v>
      </c>
      <c r="V29" s="39"/>
      <c r="W29" s="39"/>
    </row>
    <row r="30" spans="1:23" ht="12" thickBot="1" x14ac:dyDescent="0.2">
      <c r="A30" s="55"/>
      <c r="B30" s="44" t="s">
        <v>28</v>
      </c>
      <c r="C30" s="45"/>
      <c r="D30" s="70">
        <v>1030285.5651</v>
      </c>
      <c r="E30" s="70">
        <v>1230238.4986</v>
      </c>
      <c r="F30" s="71">
        <v>83.7468154567147</v>
      </c>
      <c r="G30" s="70">
        <v>1071627.5704999999</v>
      </c>
      <c r="H30" s="71">
        <v>-3.85787063883682</v>
      </c>
      <c r="I30" s="70">
        <v>105241.17449999999</v>
      </c>
      <c r="J30" s="71">
        <v>10.214757739499699</v>
      </c>
      <c r="K30" s="70">
        <v>127446.7454</v>
      </c>
      <c r="L30" s="71">
        <v>11.892820687744701</v>
      </c>
      <c r="M30" s="71">
        <v>-0.17423411504394501</v>
      </c>
      <c r="N30" s="70">
        <v>11557220.9079</v>
      </c>
      <c r="O30" s="70">
        <v>166126730.9549</v>
      </c>
      <c r="P30" s="70">
        <v>62308</v>
      </c>
      <c r="Q30" s="70">
        <v>62561</v>
      </c>
      <c r="R30" s="71">
        <v>-0.40440530042678002</v>
      </c>
      <c r="S30" s="70">
        <v>16.535365684984299</v>
      </c>
      <c r="T30" s="70">
        <v>16.6389363213504</v>
      </c>
      <c r="U30" s="72">
        <v>-0.62635830582290797</v>
      </c>
      <c r="V30" s="39"/>
      <c r="W30" s="39"/>
    </row>
    <row r="31" spans="1:23" ht="12" thickBot="1" x14ac:dyDescent="0.2">
      <c r="A31" s="55"/>
      <c r="B31" s="44" t="s">
        <v>29</v>
      </c>
      <c r="C31" s="45"/>
      <c r="D31" s="70">
        <v>512966.52590000001</v>
      </c>
      <c r="E31" s="70">
        <v>572073.71459999995</v>
      </c>
      <c r="F31" s="71">
        <v>89.667906916274205</v>
      </c>
      <c r="G31" s="70">
        <v>663723.75340000005</v>
      </c>
      <c r="H31" s="71">
        <v>-22.71385146723</v>
      </c>
      <c r="I31" s="70">
        <v>24595.6754</v>
      </c>
      <c r="J31" s="71">
        <v>4.7947915035677804</v>
      </c>
      <c r="K31" s="70">
        <v>39196.745699999999</v>
      </c>
      <c r="L31" s="71">
        <v>5.9055812752233496</v>
      </c>
      <c r="M31" s="71">
        <v>-0.372507207913437</v>
      </c>
      <c r="N31" s="70">
        <v>20700460.009300001</v>
      </c>
      <c r="O31" s="70">
        <v>177114967.0327</v>
      </c>
      <c r="P31" s="70">
        <v>21438</v>
      </c>
      <c r="Q31" s="70">
        <v>27708</v>
      </c>
      <c r="R31" s="71">
        <v>-22.628843655261999</v>
      </c>
      <c r="S31" s="70">
        <v>23.927909595111501</v>
      </c>
      <c r="T31" s="70">
        <v>46.7722059044319</v>
      </c>
      <c r="U31" s="72">
        <v>-95.471341608493802</v>
      </c>
      <c r="V31" s="39"/>
      <c r="W31" s="39"/>
    </row>
    <row r="32" spans="1:23" ht="12" thickBot="1" x14ac:dyDescent="0.2">
      <c r="A32" s="55"/>
      <c r="B32" s="44" t="s">
        <v>30</v>
      </c>
      <c r="C32" s="45"/>
      <c r="D32" s="70">
        <v>86810.410600000003</v>
      </c>
      <c r="E32" s="70">
        <v>133335.9853</v>
      </c>
      <c r="F32" s="71">
        <v>65.106512997733105</v>
      </c>
      <c r="G32" s="70">
        <v>117348.1743</v>
      </c>
      <c r="H32" s="71">
        <v>-26.023211594183302</v>
      </c>
      <c r="I32" s="70">
        <v>25952.431700000001</v>
      </c>
      <c r="J32" s="71">
        <v>29.8955292581003</v>
      </c>
      <c r="K32" s="70">
        <v>36856.646699999998</v>
      </c>
      <c r="L32" s="71">
        <v>31.407942151512501</v>
      </c>
      <c r="M32" s="71">
        <v>-0.29585477726056902</v>
      </c>
      <c r="N32" s="70">
        <v>820069.89240000001</v>
      </c>
      <c r="O32" s="70">
        <v>17445260.090700001</v>
      </c>
      <c r="P32" s="70">
        <v>19254</v>
      </c>
      <c r="Q32" s="70">
        <v>19511</v>
      </c>
      <c r="R32" s="71">
        <v>-1.3172056788478299</v>
      </c>
      <c r="S32" s="70">
        <v>4.50869484782383</v>
      </c>
      <c r="T32" s="70">
        <v>4.7096003433960298</v>
      </c>
      <c r="U32" s="72">
        <v>-4.4559568201688</v>
      </c>
      <c r="V32" s="39"/>
      <c r="W32" s="39"/>
    </row>
    <row r="33" spans="1:23" ht="12" thickBot="1" x14ac:dyDescent="0.2">
      <c r="A33" s="55"/>
      <c r="B33" s="44" t="s">
        <v>31</v>
      </c>
      <c r="C33" s="45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0">
        <v>4.3362999999999996</v>
      </c>
      <c r="O33" s="70">
        <v>142.71250000000001</v>
      </c>
      <c r="P33" s="73"/>
      <c r="Q33" s="73"/>
      <c r="R33" s="73"/>
      <c r="S33" s="73"/>
      <c r="T33" s="73"/>
      <c r="U33" s="74"/>
      <c r="V33" s="39"/>
      <c r="W33" s="39"/>
    </row>
    <row r="34" spans="1:23" ht="12" thickBot="1" x14ac:dyDescent="0.2">
      <c r="A34" s="55"/>
      <c r="B34" s="44" t="s">
        <v>71</v>
      </c>
      <c r="C34" s="4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0">
        <v>1</v>
      </c>
      <c r="P34" s="73"/>
      <c r="Q34" s="73"/>
      <c r="R34" s="73"/>
      <c r="S34" s="73"/>
      <c r="T34" s="73"/>
      <c r="U34" s="74"/>
      <c r="V34" s="39"/>
      <c r="W34" s="39"/>
    </row>
    <row r="35" spans="1:23" ht="12" customHeight="1" thickBot="1" x14ac:dyDescent="0.2">
      <c r="A35" s="55"/>
      <c r="B35" s="44" t="s">
        <v>32</v>
      </c>
      <c r="C35" s="45"/>
      <c r="D35" s="70">
        <v>103267.6283</v>
      </c>
      <c r="E35" s="70">
        <v>114503.38740000001</v>
      </c>
      <c r="F35" s="71">
        <v>90.187400255025096</v>
      </c>
      <c r="G35" s="70">
        <v>91056.373099999997</v>
      </c>
      <c r="H35" s="71">
        <v>13.4106540643666</v>
      </c>
      <c r="I35" s="70">
        <v>12485.9818</v>
      </c>
      <c r="J35" s="71">
        <v>12.090896252335099</v>
      </c>
      <c r="K35" s="70">
        <v>10473.0195</v>
      </c>
      <c r="L35" s="71">
        <v>11.5016875188937</v>
      </c>
      <c r="M35" s="71">
        <v>0.192204578631788</v>
      </c>
      <c r="N35" s="70">
        <v>1188843.2808999999</v>
      </c>
      <c r="O35" s="70">
        <v>27484178.069499999</v>
      </c>
      <c r="P35" s="70">
        <v>7789</v>
      </c>
      <c r="Q35" s="70">
        <v>5629</v>
      </c>
      <c r="R35" s="71">
        <v>38.372712737608801</v>
      </c>
      <c r="S35" s="70">
        <v>13.2581368981898</v>
      </c>
      <c r="T35" s="70">
        <v>14.9661974062889</v>
      </c>
      <c r="U35" s="72">
        <v>-12.8831111129372</v>
      </c>
      <c r="V35" s="39"/>
      <c r="W35" s="39"/>
    </row>
    <row r="36" spans="1:23" ht="12" customHeight="1" thickBot="1" x14ac:dyDescent="0.2">
      <c r="A36" s="55"/>
      <c r="B36" s="44" t="s">
        <v>70</v>
      </c>
      <c r="C36" s="45"/>
      <c r="D36" s="70">
        <v>70523.14</v>
      </c>
      <c r="E36" s="73"/>
      <c r="F36" s="73"/>
      <c r="G36" s="73"/>
      <c r="H36" s="73"/>
      <c r="I36" s="70">
        <v>2682.74</v>
      </c>
      <c r="J36" s="71">
        <v>3.8040563707174702</v>
      </c>
      <c r="K36" s="73"/>
      <c r="L36" s="73"/>
      <c r="M36" s="73"/>
      <c r="N36" s="70">
        <v>1157298.08</v>
      </c>
      <c r="O36" s="70">
        <v>5023483.97</v>
      </c>
      <c r="P36" s="70">
        <v>62</v>
      </c>
      <c r="Q36" s="70">
        <v>57</v>
      </c>
      <c r="R36" s="71">
        <v>8.7719298245614095</v>
      </c>
      <c r="S36" s="70">
        <v>1137.47</v>
      </c>
      <c r="T36" s="70">
        <v>1148.82368421053</v>
      </c>
      <c r="U36" s="72">
        <v>-0.99815240934056504</v>
      </c>
      <c r="V36" s="39"/>
      <c r="W36" s="39"/>
    </row>
    <row r="37" spans="1:23" ht="12" customHeight="1" thickBot="1" x14ac:dyDescent="0.2">
      <c r="A37" s="55"/>
      <c r="B37" s="44" t="s">
        <v>36</v>
      </c>
      <c r="C37" s="45"/>
      <c r="D37" s="70">
        <v>153983.48000000001</v>
      </c>
      <c r="E37" s="70">
        <v>81747.167799999996</v>
      </c>
      <c r="F37" s="71">
        <v>188.36552279918899</v>
      </c>
      <c r="G37" s="70">
        <v>158740.25</v>
      </c>
      <c r="H37" s="71">
        <v>-2.9965745927702598</v>
      </c>
      <c r="I37" s="70">
        <v>-24338.19</v>
      </c>
      <c r="J37" s="71">
        <v>-15.805715002674299</v>
      </c>
      <c r="K37" s="70">
        <v>-11723.95</v>
      </c>
      <c r="L37" s="71">
        <v>-7.3856189592746597</v>
      </c>
      <c r="M37" s="71">
        <v>1.07593771723694</v>
      </c>
      <c r="N37" s="70">
        <v>7692308.3499999996</v>
      </c>
      <c r="O37" s="70">
        <v>76823770.849999994</v>
      </c>
      <c r="P37" s="70">
        <v>51</v>
      </c>
      <c r="Q37" s="70">
        <v>47</v>
      </c>
      <c r="R37" s="71">
        <v>8.5106382978723296</v>
      </c>
      <c r="S37" s="70">
        <v>3019.2839215686299</v>
      </c>
      <c r="T37" s="70">
        <v>1916.6036170212799</v>
      </c>
      <c r="U37" s="72">
        <v>36.521252495342303</v>
      </c>
      <c r="V37" s="39"/>
      <c r="W37" s="39"/>
    </row>
    <row r="38" spans="1:23" ht="12" customHeight="1" thickBot="1" x14ac:dyDescent="0.2">
      <c r="A38" s="55"/>
      <c r="B38" s="44" t="s">
        <v>37</v>
      </c>
      <c r="C38" s="45"/>
      <c r="D38" s="70">
        <v>43667.18</v>
      </c>
      <c r="E38" s="70">
        <v>66030.387300000002</v>
      </c>
      <c r="F38" s="71">
        <v>66.131945889707097</v>
      </c>
      <c r="G38" s="70">
        <v>59521.36</v>
      </c>
      <c r="H38" s="71">
        <v>-26.636118529549702</v>
      </c>
      <c r="I38" s="70">
        <v>77.209999999999994</v>
      </c>
      <c r="J38" s="71">
        <v>0.176814715307927</v>
      </c>
      <c r="K38" s="70">
        <v>-4655.57</v>
      </c>
      <c r="L38" s="71">
        <v>-7.8216794777538698</v>
      </c>
      <c r="M38" s="71">
        <v>-1.0165844354182201</v>
      </c>
      <c r="N38" s="70">
        <v>13525043.35</v>
      </c>
      <c r="O38" s="70">
        <v>60319126.549999997</v>
      </c>
      <c r="P38" s="70">
        <v>27</v>
      </c>
      <c r="Q38" s="70">
        <v>29</v>
      </c>
      <c r="R38" s="71">
        <v>-6.8965517241379297</v>
      </c>
      <c r="S38" s="70">
        <v>1617.30296296296</v>
      </c>
      <c r="T38" s="70">
        <v>2178.8096551724102</v>
      </c>
      <c r="U38" s="72">
        <v>-34.718707939590303</v>
      </c>
      <c r="V38" s="39"/>
      <c r="W38" s="39"/>
    </row>
    <row r="39" spans="1:23" ht="12" thickBot="1" x14ac:dyDescent="0.2">
      <c r="A39" s="55"/>
      <c r="B39" s="44" t="s">
        <v>38</v>
      </c>
      <c r="C39" s="45"/>
      <c r="D39" s="70">
        <v>153454.89000000001</v>
      </c>
      <c r="E39" s="70">
        <v>52199.737800000003</v>
      </c>
      <c r="F39" s="71">
        <v>293.97636169735699</v>
      </c>
      <c r="G39" s="70">
        <v>99400.13</v>
      </c>
      <c r="H39" s="71">
        <v>54.380975155666299</v>
      </c>
      <c r="I39" s="70">
        <v>-17347.080000000002</v>
      </c>
      <c r="J39" s="71">
        <v>-11.304351396035701</v>
      </c>
      <c r="K39" s="70">
        <v>-8670.14</v>
      </c>
      <c r="L39" s="71">
        <v>-8.7224634414461999</v>
      </c>
      <c r="M39" s="71">
        <v>1.0007843010608799</v>
      </c>
      <c r="N39" s="70">
        <v>6491315.8700000001</v>
      </c>
      <c r="O39" s="70">
        <v>46022773.240000002</v>
      </c>
      <c r="P39" s="70">
        <v>100</v>
      </c>
      <c r="Q39" s="70">
        <v>73</v>
      </c>
      <c r="R39" s="71">
        <v>36.986301369863</v>
      </c>
      <c r="S39" s="70">
        <v>1534.5489</v>
      </c>
      <c r="T39" s="70">
        <v>951.27369863013701</v>
      </c>
      <c r="U39" s="72">
        <v>38.0095545583372</v>
      </c>
      <c r="V39" s="39"/>
      <c r="W39" s="39"/>
    </row>
    <row r="40" spans="1:23" ht="12" customHeight="1" thickBot="1" x14ac:dyDescent="0.2">
      <c r="A40" s="55"/>
      <c r="B40" s="44" t="s">
        <v>73</v>
      </c>
      <c r="C40" s="45"/>
      <c r="D40" s="70">
        <v>10.27</v>
      </c>
      <c r="E40" s="73"/>
      <c r="F40" s="73"/>
      <c r="G40" s="70">
        <v>2.98</v>
      </c>
      <c r="H40" s="71">
        <v>244.63087248322199</v>
      </c>
      <c r="I40" s="70">
        <v>9.76</v>
      </c>
      <c r="J40" s="71">
        <v>95.034079844206403</v>
      </c>
      <c r="K40" s="70">
        <v>2.23</v>
      </c>
      <c r="L40" s="71">
        <v>74.832214765100701</v>
      </c>
      <c r="M40" s="71">
        <v>3.37668161434978</v>
      </c>
      <c r="N40" s="70">
        <v>60.15</v>
      </c>
      <c r="O40" s="70">
        <v>2657.39</v>
      </c>
      <c r="P40" s="70">
        <v>76</v>
      </c>
      <c r="Q40" s="70">
        <v>4</v>
      </c>
      <c r="R40" s="71">
        <v>1800</v>
      </c>
      <c r="S40" s="70">
        <v>0.13513157894736799</v>
      </c>
      <c r="T40" s="70">
        <v>0.85</v>
      </c>
      <c r="U40" s="72">
        <v>-529.01655306718601</v>
      </c>
      <c r="V40" s="39"/>
      <c r="W40" s="39"/>
    </row>
    <row r="41" spans="1:23" ht="12" customHeight="1" thickBot="1" x14ac:dyDescent="0.2">
      <c r="A41" s="55"/>
      <c r="B41" s="44" t="s">
        <v>33</v>
      </c>
      <c r="C41" s="45"/>
      <c r="D41" s="70">
        <v>107441.02559999999</v>
      </c>
      <c r="E41" s="70">
        <v>74203.957399999999</v>
      </c>
      <c r="F41" s="71">
        <v>144.791503532398</v>
      </c>
      <c r="G41" s="70">
        <v>173290.1703</v>
      </c>
      <c r="H41" s="71">
        <v>-37.999353677131197</v>
      </c>
      <c r="I41" s="70">
        <v>4937.2253000000001</v>
      </c>
      <c r="J41" s="71">
        <v>4.59528869203199</v>
      </c>
      <c r="K41" s="70">
        <v>8069.1396999999997</v>
      </c>
      <c r="L41" s="71">
        <v>4.6564324370105403</v>
      </c>
      <c r="M41" s="71">
        <v>-0.38813485903584</v>
      </c>
      <c r="N41" s="70">
        <v>1421346.5822999999</v>
      </c>
      <c r="O41" s="70">
        <v>31986555.342399999</v>
      </c>
      <c r="P41" s="70">
        <v>202</v>
      </c>
      <c r="Q41" s="70">
        <v>184</v>
      </c>
      <c r="R41" s="71">
        <v>9.7826086956521703</v>
      </c>
      <c r="S41" s="70">
        <v>531.88626534653497</v>
      </c>
      <c r="T41" s="70">
        <v>522.92362771739101</v>
      </c>
      <c r="U41" s="72">
        <v>1.68506656649689</v>
      </c>
      <c r="V41" s="39"/>
      <c r="W41" s="39"/>
    </row>
    <row r="42" spans="1:23" ht="12" thickBot="1" x14ac:dyDescent="0.2">
      <c r="A42" s="55"/>
      <c r="B42" s="44" t="s">
        <v>34</v>
      </c>
      <c r="C42" s="45"/>
      <c r="D42" s="70">
        <v>300414.36719999998</v>
      </c>
      <c r="E42" s="70">
        <v>230548.3953</v>
      </c>
      <c r="F42" s="71">
        <v>130.30425425823799</v>
      </c>
      <c r="G42" s="70">
        <v>321247.19069999998</v>
      </c>
      <c r="H42" s="71">
        <v>-6.4849823136523499</v>
      </c>
      <c r="I42" s="70">
        <v>19191.828699999998</v>
      </c>
      <c r="J42" s="71">
        <v>6.3884523496251804</v>
      </c>
      <c r="K42" s="70">
        <v>18960.847000000002</v>
      </c>
      <c r="L42" s="71">
        <v>5.9022607975758996</v>
      </c>
      <c r="M42" s="71">
        <v>1.2182034905930001E-2</v>
      </c>
      <c r="N42" s="70">
        <v>4358701.0314999996</v>
      </c>
      <c r="O42" s="70">
        <v>75252863.617799997</v>
      </c>
      <c r="P42" s="70">
        <v>1555</v>
      </c>
      <c r="Q42" s="70">
        <v>1539</v>
      </c>
      <c r="R42" s="71">
        <v>1.03963612735543</v>
      </c>
      <c r="S42" s="70">
        <v>193.19251909967801</v>
      </c>
      <c r="T42" s="70">
        <v>191.573123326836</v>
      </c>
      <c r="U42" s="72">
        <v>0.83822902687412204</v>
      </c>
      <c r="V42" s="39"/>
      <c r="W42" s="39"/>
    </row>
    <row r="43" spans="1:23" ht="12" thickBot="1" x14ac:dyDescent="0.2">
      <c r="A43" s="55"/>
      <c r="B43" s="44" t="s">
        <v>39</v>
      </c>
      <c r="C43" s="45"/>
      <c r="D43" s="70">
        <v>51993.17</v>
      </c>
      <c r="E43" s="70">
        <v>35186.322500000002</v>
      </c>
      <c r="F43" s="71">
        <v>147.765285786828</v>
      </c>
      <c r="G43" s="70">
        <v>63782.09</v>
      </c>
      <c r="H43" s="71">
        <v>-18.483119634367601</v>
      </c>
      <c r="I43" s="70">
        <v>-5686.33</v>
      </c>
      <c r="J43" s="71">
        <v>-10.936686491706499</v>
      </c>
      <c r="K43" s="70">
        <v>-1931.63</v>
      </c>
      <c r="L43" s="71">
        <v>-3.0284833877347102</v>
      </c>
      <c r="M43" s="71">
        <v>1.94379876063221</v>
      </c>
      <c r="N43" s="70">
        <v>3683012.65</v>
      </c>
      <c r="O43" s="70">
        <v>35154876.979999997</v>
      </c>
      <c r="P43" s="70">
        <v>46</v>
      </c>
      <c r="Q43" s="70">
        <v>45</v>
      </c>
      <c r="R43" s="71">
        <v>2.2222222222222099</v>
      </c>
      <c r="S43" s="70">
        <v>1130.2863043478301</v>
      </c>
      <c r="T43" s="70">
        <v>1288.54688888889</v>
      </c>
      <c r="U43" s="72">
        <v>-14.0018138707236</v>
      </c>
      <c r="V43" s="39"/>
      <c r="W43" s="39"/>
    </row>
    <row r="44" spans="1:23" ht="12" thickBot="1" x14ac:dyDescent="0.2">
      <c r="A44" s="55"/>
      <c r="B44" s="44" t="s">
        <v>40</v>
      </c>
      <c r="C44" s="45"/>
      <c r="D44" s="70">
        <v>41496.589999999997</v>
      </c>
      <c r="E44" s="70">
        <v>7313.1704</v>
      </c>
      <c r="F44" s="71">
        <v>567.42271450423198</v>
      </c>
      <c r="G44" s="70">
        <v>41822.239999999998</v>
      </c>
      <c r="H44" s="71">
        <v>-0.77865269770343004</v>
      </c>
      <c r="I44" s="70">
        <v>5136.8500000000004</v>
      </c>
      <c r="J44" s="71">
        <v>12.378968970703401</v>
      </c>
      <c r="K44" s="70">
        <v>4495.6099999999997</v>
      </c>
      <c r="L44" s="71">
        <v>10.7493285868954</v>
      </c>
      <c r="M44" s="71">
        <v>0.14263692802534</v>
      </c>
      <c r="N44" s="70">
        <v>1697015.07</v>
      </c>
      <c r="O44" s="70">
        <v>12547825.460000001</v>
      </c>
      <c r="P44" s="70">
        <v>41</v>
      </c>
      <c r="Q44" s="70">
        <v>35</v>
      </c>
      <c r="R44" s="71">
        <v>17.142857142857199</v>
      </c>
      <c r="S44" s="70">
        <v>1012.11195121951</v>
      </c>
      <c r="T44" s="70">
        <v>732.94342857142897</v>
      </c>
      <c r="U44" s="72">
        <v>27.582771086904799</v>
      </c>
      <c r="V44" s="39"/>
      <c r="W44" s="39"/>
    </row>
    <row r="45" spans="1:23" ht="12" thickBot="1" x14ac:dyDescent="0.2">
      <c r="A45" s="56"/>
      <c r="B45" s="44" t="s">
        <v>35</v>
      </c>
      <c r="C45" s="45"/>
      <c r="D45" s="75">
        <v>18812.094700000001</v>
      </c>
      <c r="E45" s="76"/>
      <c r="F45" s="76"/>
      <c r="G45" s="75">
        <v>36145.079100000003</v>
      </c>
      <c r="H45" s="77">
        <v>-47.953925766896397</v>
      </c>
      <c r="I45" s="75">
        <v>1921.5274999999999</v>
      </c>
      <c r="J45" s="77">
        <v>10.2143197269786</v>
      </c>
      <c r="K45" s="75">
        <v>5220.2345999999998</v>
      </c>
      <c r="L45" s="77">
        <v>14.4424489584254</v>
      </c>
      <c r="M45" s="77">
        <v>-0.63190782651798805</v>
      </c>
      <c r="N45" s="75">
        <v>122556.51669999999</v>
      </c>
      <c r="O45" s="75">
        <v>3447911.0699</v>
      </c>
      <c r="P45" s="75">
        <v>24</v>
      </c>
      <c r="Q45" s="75">
        <v>10</v>
      </c>
      <c r="R45" s="77">
        <v>140</v>
      </c>
      <c r="S45" s="75">
        <v>783.83727916666703</v>
      </c>
      <c r="T45" s="75">
        <v>831.24787000000003</v>
      </c>
      <c r="U45" s="78">
        <v>-6.0485246228321303</v>
      </c>
      <c r="V45" s="39"/>
      <c r="W45" s="39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55617</v>
      </c>
      <c r="D2" s="32">
        <v>487686.44643333298</v>
      </c>
      <c r="E2" s="32">
        <v>364763.91765811999</v>
      </c>
      <c r="F2" s="32">
        <v>122922.528775214</v>
      </c>
      <c r="G2" s="32">
        <v>364763.91765811999</v>
      </c>
      <c r="H2" s="32">
        <v>0.25205237847842699</v>
      </c>
    </row>
    <row r="3" spans="1:8" ht="14.25" x14ac:dyDescent="0.2">
      <c r="A3" s="32">
        <v>2</v>
      </c>
      <c r="B3" s="33">
        <v>13</v>
      </c>
      <c r="C3" s="32">
        <v>6093</v>
      </c>
      <c r="D3" s="32">
        <v>59108.913495786997</v>
      </c>
      <c r="E3" s="32">
        <v>45710.885206610699</v>
      </c>
      <c r="F3" s="32">
        <v>13398.0282891763</v>
      </c>
      <c r="G3" s="32">
        <v>45710.885206610699</v>
      </c>
      <c r="H3" s="32">
        <v>0.22666680026408001</v>
      </c>
    </row>
    <row r="4" spans="1:8" ht="14.25" x14ac:dyDescent="0.2">
      <c r="A4" s="32">
        <v>3</v>
      </c>
      <c r="B4" s="33">
        <v>14</v>
      </c>
      <c r="C4" s="32">
        <v>98247</v>
      </c>
      <c r="D4" s="32">
        <v>95147.419735042698</v>
      </c>
      <c r="E4" s="32">
        <v>69895.736999999994</v>
      </c>
      <c r="F4" s="32">
        <v>25251.682735042701</v>
      </c>
      <c r="G4" s="32">
        <v>69895.736999999994</v>
      </c>
      <c r="H4" s="32">
        <v>0.265395349714802</v>
      </c>
    </row>
    <row r="5" spans="1:8" ht="14.25" x14ac:dyDescent="0.2">
      <c r="A5" s="32">
        <v>4</v>
      </c>
      <c r="B5" s="33">
        <v>15</v>
      </c>
      <c r="C5" s="32">
        <v>2936</v>
      </c>
      <c r="D5" s="32">
        <v>54310.827903418802</v>
      </c>
      <c r="E5" s="32">
        <v>43520.486265811996</v>
      </c>
      <c r="F5" s="32">
        <v>10790.3416376068</v>
      </c>
      <c r="G5" s="32">
        <v>43520.486265811996</v>
      </c>
      <c r="H5" s="32">
        <v>0.198677539160245</v>
      </c>
    </row>
    <row r="6" spans="1:8" ht="14.25" x14ac:dyDescent="0.2">
      <c r="A6" s="32">
        <v>5</v>
      </c>
      <c r="B6" s="33">
        <v>16</v>
      </c>
      <c r="C6" s="32">
        <v>2052</v>
      </c>
      <c r="D6" s="32">
        <v>140569.86972136801</v>
      </c>
      <c r="E6" s="32">
        <v>115901.992886325</v>
      </c>
      <c r="F6" s="32">
        <v>24667.876835042702</v>
      </c>
      <c r="G6" s="32">
        <v>115901.992886325</v>
      </c>
      <c r="H6" s="32">
        <v>0.17548480968175101</v>
      </c>
    </row>
    <row r="7" spans="1:8" ht="14.25" x14ac:dyDescent="0.2">
      <c r="A7" s="32">
        <v>6</v>
      </c>
      <c r="B7" s="33">
        <v>17</v>
      </c>
      <c r="C7" s="32">
        <v>15648</v>
      </c>
      <c r="D7" s="32">
        <v>228626.12687179499</v>
      </c>
      <c r="E7" s="32">
        <v>163938.75590940201</v>
      </c>
      <c r="F7" s="32">
        <v>64687.370962393201</v>
      </c>
      <c r="G7" s="32">
        <v>163938.75590940201</v>
      </c>
      <c r="H7" s="32">
        <v>0.28293953909593</v>
      </c>
    </row>
    <row r="8" spans="1:8" ht="14.25" x14ac:dyDescent="0.2">
      <c r="A8" s="32">
        <v>7</v>
      </c>
      <c r="B8" s="33">
        <v>18</v>
      </c>
      <c r="C8" s="32">
        <v>59433</v>
      </c>
      <c r="D8" s="32">
        <v>162731.77665299099</v>
      </c>
      <c r="E8" s="32">
        <v>129726.20691794901</v>
      </c>
      <c r="F8" s="32">
        <v>33005.5697350427</v>
      </c>
      <c r="G8" s="32">
        <v>129726.20691794901</v>
      </c>
      <c r="H8" s="32">
        <v>0.20282190985614101</v>
      </c>
    </row>
    <row r="9" spans="1:8" ht="14.25" x14ac:dyDescent="0.2">
      <c r="A9" s="32">
        <v>8</v>
      </c>
      <c r="B9" s="33">
        <v>19</v>
      </c>
      <c r="C9" s="32">
        <v>18240</v>
      </c>
      <c r="D9" s="32">
        <v>109509.002674359</v>
      </c>
      <c r="E9" s="32">
        <v>85096.954402564093</v>
      </c>
      <c r="F9" s="32">
        <v>24412.048271794902</v>
      </c>
      <c r="G9" s="32">
        <v>85096.954402564093</v>
      </c>
      <c r="H9" s="32">
        <v>0.222922752245198</v>
      </c>
    </row>
    <row r="10" spans="1:8" ht="14.25" x14ac:dyDescent="0.2">
      <c r="A10" s="32">
        <v>9</v>
      </c>
      <c r="B10" s="33">
        <v>21</v>
      </c>
      <c r="C10" s="32">
        <v>137999</v>
      </c>
      <c r="D10" s="32">
        <v>655082.351339316</v>
      </c>
      <c r="E10" s="32">
        <v>608083.83114615397</v>
      </c>
      <c r="F10" s="32">
        <v>46998.520193162403</v>
      </c>
      <c r="G10" s="32">
        <v>608083.83114615397</v>
      </c>
      <c r="H10" s="35">
        <v>7.1744445712930399E-2</v>
      </c>
    </row>
    <row r="11" spans="1:8" ht="14.25" x14ac:dyDescent="0.2">
      <c r="A11" s="32">
        <v>10</v>
      </c>
      <c r="B11" s="33">
        <v>22</v>
      </c>
      <c r="C11" s="32">
        <v>30640</v>
      </c>
      <c r="D11" s="32">
        <v>410156.25040341902</v>
      </c>
      <c r="E11" s="32">
        <v>357494.170216239</v>
      </c>
      <c r="F11" s="32">
        <v>52662.080187179497</v>
      </c>
      <c r="G11" s="32">
        <v>357494.170216239</v>
      </c>
      <c r="H11" s="32">
        <v>0.128395166806266</v>
      </c>
    </row>
    <row r="12" spans="1:8" ht="14.25" x14ac:dyDescent="0.2">
      <c r="A12" s="32">
        <v>11</v>
      </c>
      <c r="B12" s="33">
        <v>23</v>
      </c>
      <c r="C12" s="32">
        <v>148728.79199999999</v>
      </c>
      <c r="D12" s="32">
        <v>1094498.98673933</v>
      </c>
      <c r="E12" s="32">
        <v>913783.05025394401</v>
      </c>
      <c r="F12" s="32">
        <v>180715.93648538701</v>
      </c>
      <c r="G12" s="32">
        <v>913783.05025394401</v>
      </c>
      <c r="H12" s="32">
        <v>0.165112931738535</v>
      </c>
    </row>
    <row r="13" spans="1:8" ht="14.25" x14ac:dyDescent="0.2">
      <c r="A13" s="32">
        <v>12</v>
      </c>
      <c r="B13" s="33">
        <v>24</v>
      </c>
      <c r="C13" s="32">
        <v>13954.896000000001</v>
      </c>
      <c r="D13" s="32">
        <v>418664.82805384602</v>
      </c>
      <c r="E13" s="32">
        <v>382162.78749059798</v>
      </c>
      <c r="F13" s="32">
        <v>36502.040563247901</v>
      </c>
      <c r="G13" s="32">
        <v>382162.78749059798</v>
      </c>
      <c r="H13" s="32">
        <v>8.7186785507936598E-2</v>
      </c>
    </row>
    <row r="14" spans="1:8" ht="14.25" x14ac:dyDescent="0.2">
      <c r="A14" s="32">
        <v>13</v>
      </c>
      <c r="B14" s="33">
        <v>25</v>
      </c>
      <c r="C14" s="32">
        <v>63763</v>
      </c>
      <c r="D14" s="32">
        <v>691373.45739999996</v>
      </c>
      <c r="E14" s="32">
        <v>634920.62379999994</v>
      </c>
      <c r="F14" s="32">
        <v>56452.833599999998</v>
      </c>
      <c r="G14" s="32">
        <v>634920.62379999994</v>
      </c>
      <c r="H14" s="32">
        <v>8.1653168769738799E-2</v>
      </c>
    </row>
    <row r="15" spans="1:8" ht="14.25" x14ac:dyDescent="0.2">
      <c r="A15" s="32">
        <v>14</v>
      </c>
      <c r="B15" s="33">
        <v>26</v>
      </c>
      <c r="C15" s="32">
        <v>51109</v>
      </c>
      <c r="D15" s="32">
        <v>268305.81458119699</v>
      </c>
      <c r="E15" s="32">
        <v>253615.986569231</v>
      </c>
      <c r="F15" s="32">
        <v>14689.828011965799</v>
      </c>
      <c r="G15" s="32">
        <v>253615.986569231</v>
      </c>
      <c r="H15" s="32">
        <v>5.4750315549051499E-2</v>
      </c>
    </row>
    <row r="16" spans="1:8" ht="14.25" x14ac:dyDescent="0.2">
      <c r="A16" s="32">
        <v>15</v>
      </c>
      <c r="B16" s="33">
        <v>27</v>
      </c>
      <c r="C16" s="32">
        <v>134894.17800000001</v>
      </c>
      <c r="D16" s="32">
        <v>951218.10713333299</v>
      </c>
      <c r="E16" s="32">
        <v>817187.41899999999</v>
      </c>
      <c r="F16" s="32">
        <v>134030.68813333299</v>
      </c>
      <c r="G16" s="32">
        <v>817187.41899999999</v>
      </c>
      <c r="H16" s="32">
        <v>0.14090426488753299</v>
      </c>
    </row>
    <row r="17" spans="1:8" ht="14.25" x14ac:dyDescent="0.2">
      <c r="A17" s="32">
        <v>16</v>
      </c>
      <c r="B17" s="33">
        <v>29</v>
      </c>
      <c r="C17" s="32">
        <v>160943</v>
      </c>
      <c r="D17" s="32">
        <v>2161087.0946119698</v>
      </c>
      <c r="E17" s="32">
        <v>1912725.64625299</v>
      </c>
      <c r="F17" s="32">
        <v>248361.44835897401</v>
      </c>
      <c r="G17" s="32">
        <v>1912725.64625299</v>
      </c>
      <c r="H17" s="32">
        <v>0.11492431238805299</v>
      </c>
    </row>
    <row r="18" spans="1:8" ht="14.25" x14ac:dyDescent="0.2">
      <c r="A18" s="32">
        <v>17</v>
      </c>
      <c r="B18" s="33">
        <v>31</v>
      </c>
      <c r="C18" s="32">
        <v>22815.350999999999</v>
      </c>
      <c r="D18" s="32">
        <v>165540.13073123799</v>
      </c>
      <c r="E18" s="32">
        <v>137999.64414884499</v>
      </c>
      <c r="F18" s="32">
        <v>27540.4865823933</v>
      </c>
      <c r="G18" s="32">
        <v>137999.64414884499</v>
      </c>
      <c r="H18" s="32">
        <v>0.16636743284386099</v>
      </c>
    </row>
    <row r="19" spans="1:8" ht="14.25" x14ac:dyDescent="0.2">
      <c r="A19" s="32">
        <v>18</v>
      </c>
      <c r="B19" s="33">
        <v>32</v>
      </c>
      <c r="C19" s="32">
        <v>12493.958000000001</v>
      </c>
      <c r="D19" s="32">
        <v>171234.316576802</v>
      </c>
      <c r="E19" s="32">
        <v>161520.44499425701</v>
      </c>
      <c r="F19" s="32">
        <v>9713.8715825448398</v>
      </c>
      <c r="G19" s="32">
        <v>161520.44499425701</v>
      </c>
      <c r="H19" s="32">
        <v>5.6728533022689799E-2</v>
      </c>
    </row>
    <row r="20" spans="1:8" ht="14.25" x14ac:dyDescent="0.2">
      <c r="A20" s="32">
        <v>19</v>
      </c>
      <c r="B20" s="33">
        <v>33</v>
      </c>
      <c r="C20" s="32">
        <v>30620.460999999999</v>
      </c>
      <c r="D20" s="32">
        <v>447558.87095611502</v>
      </c>
      <c r="E20" s="32">
        <v>348299.82597895601</v>
      </c>
      <c r="F20" s="32">
        <v>99259.044977159399</v>
      </c>
      <c r="G20" s="32">
        <v>348299.82597895601</v>
      </c>
      <c r="H20" s="32">
        <v>0.22177874558739799</v>
      </c>
    </row>
    <row r="21" spans="1:8" ht="14.25" x14ac:dyDescent="0.2">
      <c r="A21" s="32">
        <v>20</v>
      </c>
      <c r="B21" s="33">
        <v>34</v>
      </c>
      <c r="C21" s="32">
        <v>36067.625</v>
      </c>
      <c r="D21" s="32">
        <v>187678.73769543201</v>
      </c>
      <c r="E21" s="32">
        <v>138001.26335119901</v>
      </c>
      <c r="F21" s="32">
        <v>49677.474344232302</v>
      </c>
      <c r="G21" s="32">
        <v>138001.26335119901</v>
      </c>
      <c r="H21" s="32">
        <v>0.26469420539715</v>
      </c>
    </row>
    <row r="22" spans="1:8" ht="14.25" x14ac:dyDescent="0.2">
      <c r="A22" s="32">
        <v>21</v>
      </c>
      <c r="B22" s="33">
        <v>35</v>
      </c>
      <c r="C22" s="32">
        <v>28447.065999999999</v>
      </c>
      <c r="D22" s="32">
        <v>634453.18015840696</v>
      </c>
      <c r="E22" s="32">
        <v>631996.56947699096</v>
      </c>
      <c r="F22" s="32">
        <v>2456.6106814159298</v>
      </c>
      <c r="G22" s="32">
        <v>631996.56947699096</v>
      </c>
      <c r="H22" s="32">
        <v>3.87201255859822E-3</v>
      </c>
    </row>
    <row r="23" spans="1:8" ht="14.25" x14ac:dyDescent="0.2">
      <c r="A23" s="32">
        <v>22</v>
      </c>
      <c r="B23" s="33">
        <v>36</v>
      </c>
      <c r="C23" s="32">
        <v>157067.253</v>
      </c>
      <c r="D23" s="32">
        <v>648348.76146902703</v>
      </c>
      <c r="E23" s="32">
        <v>558116.91378745402</v>
      </c>
      <c r="F23" s="32">
        <v>90231.847681572195</v>
      </c>
      <c r="G23" s="32">
        <v>558116.91378745402</v>
      </c>
      <c r="H23" s="32">
        <v>0.139171774581824</v>
      </c>
    </row>
    <row r="24" spans="1:8" ht="14.25" x14ac:dyDescent="0.2">
      <c r="A24" s="32">
        <v>23</v>
      </c>
      <c r="B24" s="33">
        <v>37</v>
      </c>
      <c r="C24" s="32">
        <v>108842.55100000001</v>
      </c>
      <c r="D24" s="32">
        <v>1030285.589535</v>
      </c>
      <c r="E24" s="32">
        <v>925044.37895794702</v>
      </c>
      <c r="F24" s="32">
        <v>105241.21057705001</v>
      </c>
      <c r="G24" s="32">
        <v>925044.37895794702</v>
      </c>
      <c r="H24" s="32">
        <v>0.102147609988944</v>
      </c>
    </row>
    <row r="25" spans="1:8" ht="14.25" x14ac:dyDescent="0.2">
      <c r="A25" s="32">
        <v>24</v>
      </c>
      <c r="B25" s="33">
        <v>38</v>
      </c>
      <c r="C25" s="32">
        <v>106117.198</v>
      </c>
      <c r="D25" s="32">
        <v>512966.46299026499</v>
      </c>
      <c r="E25" s="32">
        <v>488370.83669999999</v>
      </c>
      <c r="F25" s="32">
        <v>24595.6262902655</v>
      </c>
      <c r="G25" s="32">
        <v>488370.83669999999</v>
      </c>
      <c r="H25" s="32">
        <v>4.7947825179230498E-2</v>
      </c>
    </row>
    <row r="26" spans="1:8" ht="14.25" x14ac:dyDescent="0.2">
      <c r="A26" s="32">
        <v>25</v>
      </c>
      <c r="B26" s="33">
        <v>39</v>
      </c>
      <c r="C26" s="32">
        <v>62770.11</v>
      </c>
      <c r="D26" s="32">
        <v>86810.365488578798</v>
      </c>
      <c r="E26" s="32">
        <v>60857.990226641203</v>
      </c>
      <c r="F26" s="32">
        <v>25952.375261937501</v>
      </c>
      <c r="G26" s="32">
        <v>60857.990226641203</v>
      </c>
      <c r="H26" s="32">
        <v>0.29895479780409401</v>
      </c>
    </row>
    <row r="27" spans="1:8" ht="14.25" x14ac:dyDescent="0.2">
      <c r="A27" s="32">
        <v>26</v>
      </c>
      <c r="B27" s="33">
        <v>42</v>
      </c>
      <c r="C27" s="32">
        <v>6454.3230000000003</v>
      </c>
      <c r="D27" s="32">
        <v>103267.6284</v>
      </c>
      <c r="E27" s="32">
        <v>90781.6443</v>
      </c>
      <c r="F27" s="32">
        <v>12485.9841</v>
      </c>
      <c r="G27" s="32">
        <v>90781.6443</v>
      </c>
      <c r="H27" s="32">
        <v>0.12090898467849399</v>
      </c>
    </row>
    <row r="28" spans="1:8" ht="14.25" x14ac:dyDescent="0.2">
      <c r="A28" s="32">
        <v>27</v>
      </c>
      <c r="B28" s="33">
        <v>75</v>
      </c>
      <c r="C28" s="32">
        <v>220</v>
      </c>
      <c r="D28" s="32">
        <v>107441.025641026</v>
      </c>
      <c r="E28" s="32">
        <v>102503.799145299</v>
      </c>
      <c r="F28" s="32">
        <v>4937.2264957264997</v>
      </c>
      <c r="G28" s="32">
        <v>102503.799145299</v>
      </c>
      <c r="H28" s="32">
        <v>4.5952898031915698E-2</v>
      </c>
    </row>
    <row r="29" spans="1:8" ht="14.25" x14ac:dyDescent="0.2">
      <c r="A29" s="32">
        <v>28</v>
      </c>
      <c r="B29" s="33">
        <v>76</v>
      </c>
      <c r="C29" s="32">
        <v>2076</v>
      </c>
      <c r="D29" s="32">
        <v>300414.36194017099</v>
      </c>
      <c r="E29" s="32">
        <v>281222.53986752097</v>
      </c>
      <c r="F29" s="32">
        <v>19191.8220726496</v>
      </c>
      <c r="G29" s="32">
        <v>281222.53986752097</v>
      </c>
      <c r="H29" s="32">
        <v>6.3884502554081402E-2</v>
      </c>
    </row>
    <row r="30" spans="1:8" ht="14.25" x14ac:dyDescent="0.2">
      <c r="A30" s="32">
        <v>29</v>
      </c>
      <c r="B30" s="33">
        <v>99</v>
      </c>
      <c r="C30" s="32">
        <v>24</v>
      </c>
      <c r="D30" s="32">
        <v>18812.094395280201</v>
      </c>
      <c r="E30" s="32">
        <v>16890.566976779399</v>
      </c>
      <c r="F30" s="32">
        <v>1921.52741850087</v>
      </c>
      <c r="G30" s="32">
        <v>16890.566976779399</v>
      </c>
      <c r="H30" s="32">
        <v>0.102143194592037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62</v>
      </c>
      <c r="D32" s="38">
        <v>70523.14</v>
      </c>
      <c r="E32" s="38">
        <v>67840.399999999994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47</v>
      </c>
      <c r="D33" s="38">
        <v>153983.48000000001</v>
      </c>
      <c r="E33" s="38">
        <v>178321.67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15</v>
      </c>
      <c r="D34" s="38">
        <v>43667.18</v>
      </c>
      <c r="E34" s="38">
        <v>43589.97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86</v>
      </c>
      <c r="D35" s="38">
        <v>153454.89000000001</v>
      </c>
      <c r="E35" s="38">
        <v>170801.97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198</v>
      </c>
      <c r="D36" s="38">
        <v>10.27</v>
      </c>
      <c r="E36" s="38">
        <v>0.51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36</v>
      </c>
      <c r="D37" s="38">
        <v>51993.17</v>
      </c>
      <c r="E37" s="38">
        <v>57679.5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35</v>
      </c>
      <c r="D38" s="38">
        <v>41496.589999999997</v>
      </c>
      <c r="E38" s="38">
        <v>36359.74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2015-05-08T04:39:05Z</dcterms:modified>
</cp:coreProperties>
</file>