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E4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<sst xmlns="http://schemas.openxmlformats.org/spreadsheetml/2006/main" count="117" uniqueCount="74">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</sst>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14" fontId="21" fillId="33" borderId="17" xfId="0" applyNumberFormat="1" applyFont="1" applyFill="1" applyBorder="1" applyAlignment="1">
      <alignment vertical="center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3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20" fillId="0" borderId="19" xfId="0" applyFont="1" applyBorder="1" applyAlignment="1">
      <alignment wrapText="1"/>
    </xf>
    <xf numFmtId="49" fontId="22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8" sqref="H8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2" t="s">
        <v>4</v>
      </c>
      <c r="D2" s="42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21994206.509599995</v>
      </c>
      <c r="F3" s="25">
        <f>RA!I7</f>
        <v>2182910.1762000001</v>
      </c>
      <c r="G3" s="16">
        <f>SUM(G4:G40)</f>
        <v>19811296.333400004</v>
      </c>
      <c r="H3" s="27">
        <f>RA!J7</f>
        <v>9.9249326191749905</v>
      </c>
      <c r="I3" s="20">
        <f>SUM(I4:I40)</f>
        <v>21994212.258034687</v>
      </c>
      <c r="J3" s="21">
        <f>SUM(J4:J40)</f>
        <v>19811296.203014001</v>
      </c>
      <c r="K3" s="22">
        <f>E3-I3</f>
        <v>-5.7484346926212311</v>
      </c>
      <c r="L3" s="22">
        <f>G3-J3</f>
        <v>0.13038600236177444</v>
      </c>
    </row>
    <row r="4" spans="1:13" x14ac:dyDescent="0.15">
      <c r="A4" s="44">
        <f>RA!A8</f>
        <v>42141</v>
      </c>
      <c r="B4" s="12">
        <v>12</v>
      </c>
      <c r="C4" s="41" t="s">
        <v>6</v>
      </c>
      <c r="D4" s="41"/>
      <c r="E4" s="15">
        <f>VLOOKUP(C4,RA!B8:D36,3,0)</f>
        <v>669805.11679999996</v>
      </c>
      <c r="F4" s="25">
        <f>VLOOKUP(C4,RA!B8:I39,8,0)</f>
        <v>168358.66740000001</v>
      </c>
      <c r="G4" s="16">
        <f t="shared" ref="G4:G40" si="0">E4-F4</f>
        <v>501446.44939999992</v>
      </c>
      <c r="H4" s="27">
        <f>RA!J8</f>
        <v>25.135470478985798</v>
      </c>
      <c r="I4" s="20">
        <f>VLOOKUP(B4,RMS!B:D,3,FALSE)</f>
        <v>669806.11511111096</v>
      </c>
      <c r="J4" s="21">
        <f>VLOOKUP(B4,RMS!B:E,4,FALSE)</f>
        <v>501446.466347009</v>
      </c>
      <c r="K4" s="22">
        <f t="shared" ref="K4:K40" si="1">E4-I4</f>
        <v>-0.99831111100502312</v>
      </c>
      <c r="L4" s="22">
        <f t="shared" ref="L4:L40" si="2">G4-J4</f>
        <v>-1.694700907683E-2</v>
      </c>
    </row>
    <row r="5" spans="1:13" x14ac:dyDescent="0.15">
      <c r="A5" s="44"/>
      <c r="B5" s="12">
        <v>13</v>
      </c>
      <c r="C5" s="41" t="s">
        <v>7</v>
      </c>
      <c r="D5" s="41"/>
      <c r="E5" s="15">
        <f>VLOOKUP(C5,RA!B8:D37,3,0)</f>
        <v>180798.53320000001</v>
      </c>
      <c r="F5" s="25">
        <f>VLOOKUP(C5,RA!B9:I40,8,0)</f>
        <v>29746.681</v>
      </c>
      <c r="G5" s="16">
        <f t="shared" si="0"/>
        <v>151051.85219999999</v>
      </c>
      <c r="H5" s="27">
        <f>RA!J9</f>
        <v>16.452943767577001</v>
      </c>
      <c r="I5" s="20">
        <f>VLOOKUP(B5,RMS!B:D,3,FALSE)</f>
        <v>180798.60094297701</v>
      </c>
      <c r="J5" s="21">
        <f>VLOOKUP(B5,RMS!B:E,4,FALSE)</f>
        <v>151051.82992128399</v>
      </c>
      <c r="K5" s="22">
        <f t="shared" si="1"/>
        <v>-6.7742977000307292E-2</v>
      </c>
      <c r="L5" s="22">
        <f t="shared" si="2"/>
        <v>2.2278716001892462E-2</v>
      </c>
      <c r="M5" s="34"/>
    </row>
    <row r="6" spans="1:13" x14ac:dyDescent="0.15">
      <c r="A6" s="44"/>
      <c r="B6" s="12">
        <v>14</v>
      </c>
      <c r="C6" s="41" t="s">
        <v>8</v>
      </c>
      <c r="D6" s="41"/>
      <c r="E6" s="15">
        <f>VLOOKUP(C6,RA!B10:D38,3,0)</f>
        <v>281570.64799999999</v>
      </c>
      <c r="F6" s="25">
        <f>VLOOKUP(C6,RA!B10:I41,8,0)</f>
        <v>56003.836600000002</v>
      </c>
      <c r="G6" s="16">
        <f t="shared" si="0"/>
        <v>225566.81139999998</v>
      </c>
      <c r="H6" s="27">
        <f>RA!J10</f>
        <v>19.889799237880801</v>
      </c>
      <c r="I6" s="20">
        <f>VLOOKUP(B6,RMS!B:D,3,FALSE)</f>
        <v>281573.30680000002</v>
      </c>
      <c r="J6" s="21">
        <f>VLOOKUP(B6,RMS!B:E,4,FALSE)</f>
        <v>225566.81146153799</v>
      </c>
      <c r="K6" s="22">
        <f>E6-I6</f>
        <v>-2.658800000033807</v>
      </c>
      <c r="L6" s="22">
        <f t="shared" si="2"/>
        <v>-6.1538012232631445E-5</v>
      </c>
      <c r="M6" s="34"/>
    </row>
    <row r="7" spans="1:13" x14ac:dyDescent="0.15">
      <c r="A7" s="44"/>
      <c r="B7" s="12">
        <v>15</v>
      </c>
      <c r="C7" s="41" t="s">
        <v>9</v>
      </c>
      <c r="D7" s="41"/>
      <c r="E7" s="15">
        <f>VLOOKUP(C7,RA!B10:D39,3,0)</f>
        <v>91368.079299999998</v>
      </c>
      <c r="F7" s="25">
        <f>VLOOKUP(C7,RA!B11:I42,8,0)</f>
        <v>20765.027699999999</v>
      </c>
      <c r="G7" s="16">
        <f t="shared" si="0"/>
        <v>70603.051600000006</v>
      </c>
      <c r="H7" s="27">
        <f>RA!J11</f>
        <v>22.7267858305521</v>
      </c>
      <c r="I7" s="20">
        <f>VLOOKUP(B7,RMS!B:D,3,FALSE)</f>
        <v>91368.095782051299</v>
      </c>
      <c r="J7" s="21">
        <f>VLOOKUP(B7,RMS!B:E,4,FALSE)</f>
        <v>70603.051400854703</v>
      </c>
      <c r="K7" s="22">
        <f t="shared" si="1"/>
        <v>-1.6482051301863976E-2</v>
      </c>
      <c r="L7" s="22">
        <f t="shared" si="2"/>
        <v>1.9914530275855213E-4</v>
      </c>
      <c r="M7" s="34"/>
    </row>
    <row r="8" spans="1:13" x14ac:dyDescent="0.15">
      <c r="A8" s="44"/>
      <c r="B8" s="12">
        <v>16</v>
      </c>
      <c r="C8" s="41" t="s">
        <v>10</v>
      </c>
      <c r="D8" s="41"/>
      <c r="E8" s="15">
        <f>VLOOKUP(C8,RA!B12:D39,3,0)</f>
        <v>412219.76880000002</v>
      </c>
      <c r="F8" s="25">
        <f>VLOOKUP(C8,RA!B12:I43,8,0)</f>
        <v>9607.1566999999995</v>
      </c>
      <c r="G8" s="16">
        <f t="shared" si="0"/>
        <v>402612.61210000003</v>
      </c>
      <c r="H8" s="27">
        <f>RA!J12</f>
        <v>2.3305909680089099</v>
      </c>
      <c r="I8" s="20">
        <f>VLOOKUP(B8,RMS!B:D,3,FALSE)</f>
        <v>412219.76823162398</v>
      </c>
      <c r="J8" s="21">
        <f>VLOOKUP(B8,RMS!B:E,4,FALSE)</f>
        <v>402612.61301282101</v>
      </c>
      <c r="K8" s="22">
        <f t="shared" si="1"/>
        <v>5.6837603915482759E-4</v>
      </c>
      <c r="L8" s="22">
        <f t="shared" si="2"/>
        <v>-9.1282097855582833E-4</v>
      </c>
      <c r="M8" s="34"/>
    </row>
    <row r="9" spans="1:13" x14ac:dyDescent="0.15">
      <c r="A9" s="44"/>
      <c r="B9" s="12">
        <v>17</v>
      </c>
      <c r="C9" s="41" t="s">
        <v>11</v>
      </c>
      <c r="D9" s="41"/>
      <c r="E9" s="15">
        <f>VLOOKUP(C9,RA!B12:D40,3,0)</f>
        <v>375435.40919999999</v>
      </c>
      <c r="F9" s="25">
        <f>VLOOKUP(C9,RA!B13:I44,8,0)</f>
        <v>87538.122900000002</v>
      </c>
      <c r="G9" s="16">
        <f t="shared" si="0"/>
        <v>287897.28629999998</v>
      </c>
      <c r="H9" s="27">
        <f>RA!J13</f>
        <v>23.3164269418624</v>
      </c>
      <c r="I9" s="20">
        <f>VLOOKUP(B9,RMS!B:D,3,FALSE)</f>
        <v>375435.81208547001</v>
      </c>
      <c r="J9" s="21">
        <f>VLOOKUP(B9,RMS!B:E,4,FALSE)</f>
        <v>287897.285146154</v>
      </c>
      <c r="K9" s="22">
        <f t="shared" si="1"/>
        <v>-0.40288547001546249</v>
      </c>
      <c r="L9" s="22">
        <f t="shared" si="2"/>
        <v>1.1538459802977741E-3</v>
      </c>
      <c r="M9" s="34"/>
    </row>
    <row r="10" spans="1:13" x14ac:dyDescent="0.15">
      <c r="A10" s="44"/>
      <c r="B10" s="12">
        <v>18</v>
      </c>
      <c r="C10" s="41" t="s">
        <v>12</v>
      </c>
      <c r="D10" s="41"/>
      <c r="E10" s="15">
        <f>VLOOKUP(C10,RA!B14:D41,3,0)</f>
        <v>207982.70209999999</v>
      </c>
      <c r="F10" s="25">
        <f>VLOOKUP(C10,RA!B14:I45,8,0)</f>
        <v>43073.046000000002</v>
      </c>
      <c r="G10" s="16">
        <f t="shared" si="0"/>
        <v>164909.65609999999</v>
      </c>
      <c r="H10" s="27">
        <f>RA!J14</f>
        <v>20.709917490777698</v>
      </c>
      <c r="I10" s="20">
        <f>VLOOKUP(B10,RMS!B:D,3,FALSE)</f>
        <v>207982.700023932</v>
      </c>
      <c r="J10" s="21">
        <f>VLOOKUP(B10,RMS!B:E,4,FALSE)</f>
        <v>164909.650798291</v>
      </c>
      <c r="K10" s="22">
        <f t="shared" si="1"/>
        <v>2.0760679908562452E-3</v>
      </c>
      <c r="L10" s="22">
        <f t="shared" si="2"/>
        <v>5.3017089958302677E-3</v>
      </c>
      <c r="M10" s="34"/>
    </row>
    <row r="11" spans="1:13" x14ac:dyDescent="0.15">
      <c r="A11" s="44"/>
      <c r="B11" s="12">
        <v>19</v>
      </c>
      <c r="C11" s="41" t="s">
        <v>13</v>
      </c>
      <c r="D11" s="41"/>
      <c r="E11" s="15">
        <f>VLOOKUP(C11,RA!B14:D42,3,0)</f>
        <v>162471.96960000001</v>
      </c>
      <c r="F11" s="25">
        <f>VLOOKUP(C11,RA!B15:I46,8,0)</f>
        <v>28842.936900000001</v>
      </c>
      <c r="G11" s="16">
        <f t="shared" si="0"/>
        <v>133629.03270000001</v>
      </c>
      <c r="H11" s="27">
        <f>RA!J15</f>
        <v>17.752561854829601</v>
      </c>
      <c r="I11" s="20">
        <f>VLOOKUP(B11,RMS!B:D,3,FALSE)</f>
        <v>162472.18946410299</v>
      </c>
      <c r="J11" s="21">
        <f>VLOOKUP(B11,RMS!B:E,4,FALSE)</f>
        <v>133629.03356581199</v>
      </c>
      <c r="K11" s="22">
        <f t="shared" si="1"/>
        <v>-0.21986410298268311</v>
      </c>
      <c r="L11" s="22">
        <f t="shared" si="2"/>
        <v>-8.6581197683699429E-4</v>
      </c>
      <c r="M11" s="34"/>
    </row>
    <row r="12" spans="1:13" x14ac:dyDescent="0.15">
      <c r="A12" s="44"/>
      <c r="B12" s="12">
        <v>21</v>
      </c>
      <c r="C12" s="41" t="s">
        <v>14</v>
      </c>
      <c r="D12" s="41"/>
      <c r="E12" s="15">
        <f>VLOOKUP(C12,RA!B16:D43,3,0)</f>
        <v>1292117.9786</v>
      </c>
      <c r="F12" s="25">
        <f>VLOOKUP(C12,RA!B16:I47,8,0)</f>
        <v>64852.688000000002</v>
      </c>
      <c r="G12" s="16">
        <f t="shared" si="0"/>
        <v>1227265.2905999999</v>
      </c>
      <c r="H12" s="27">
        <f>RA!J16</f>
        <v>5.0190995771351599</v>
      </c>
      <c r="I12" s="20">
        <f>VLOOKUP(B12,RMS!B:D,3,FALSE)</f>
        <v>1292117.23299744</v>
      </c>
      <c r="J12" s="21">
        <f>VLOOKUP(B12,RMS!B:E,4,FALSE)</f>
        <v>1227265.2904153799</v>
      </c>
      <c r="K12" s="22">
        <f t="shared" si="1"/>
        <v>0.74560255999676883</v>
      </c>
      <c r="L12" s="22">
        <f t="shared" si="2"/>
        <v>1.8462003208696842E-4</v>
      </c>
      <c r="M12" s="34"/>
    </row>
    <row r="13" spans="1:13" x14ac:dyDescent="0.15">
      <c r="A13" s="44"/>
      <c r="B13" s="12">
        <v>22</v>
      </c>
      <c r="C13" s="41" t="s">
        <v>15</v>
      </c>
      <c r="D13" s="41"/>
      <c r="E13" s="15">
        <f>VLOOKUP(C13,RA!B16:D44,3,0)</f>
        <v>435150.31780000002</v>
      </c>
      <c r="F13" s="25">
        <f>VLOOKUP(C13,RA!B17:I48,8,0)</f>
        <v>42110.020199999999</v>
      </c>
      <c r="G13" s="16">
        <f t="shared" si="0"/>
        <v>393040.29760000005</v>
      </c>
      <c r="H13" s="27">
        <f>RA!J17</f>
        <v>9.6771204058626594</v>
      </c>
      <c r="I13" s="20">
        <f>VLOOKUP(B13,RMS!B:D,3,FALSE)</f>
        <v>435150.14687350398</v>
      </c>
      <c r="J13" s="21">
        <f>VLOOKUP(B13,RMS!B:E,4,FALSE)</f>
        <v>393040.29782991501</v>
      </c>
      <c r="K13" s="22">
        <f t="shared" si="1"/>
        <v>0.17092649603728205</v>
      </c>
      <c r="L13" s="22">
        <f t="shared" si="2"/>
        <v>-2.2991496371105313E-4</v>
      </c>
      <c r="M13" s="34"/>
    </row>
    <row r="14" spans="1:13" x14ac:dyDescent="0.15">
      <c r="A14" s="44"/>
      <c r="B14" s="12">
        <v>23</v>
      </c>
      <c r="C14" s="41" t="s">
        <v>16</v>
      </c>
      <c r="D14" s="41"/>
      <c r="E14" s="15">
        <f>VLOOKUP(C14,RA!B18:D45,3,0)</f>
        <v>2227049.2963</v>
      </c>
      <c r="F14" s="25">
        <f>VLOOKUP(C14,RA!B18:I49,8,0)</f>
        <v>236571.0926</v>
      </c>
      <c r="G14" s="16">
        <f t="shared" si="0"/>
        <v>1990478.2037</v>
      </c>
      <c r="H14" s="27">
        <f>RA!J18</f>
        <v>10.6226248782655</v>
      </c>
      <c r="I14" s="20">
        <f>VLOOKUP(B14,RMS!B:D,3,FALSE)</f>
        <v>2227049.13244136</v>
      </c>
      <c r="J14" s="21">
        <f>VLOOKUP(B14,RMS!B:E,4,FALSE)</f>
        <v>1990478.21110558</v>
      </c>
      <c r="K14" s="22">
        <f t="shared" si="1"/>
        <v>0.16385864000767469</v>
      </c>
      <c r="L14" s="22">
        <f t="shared" si="2"/>
        <v>-7.4055800214409828E-3</v>
      </c>
      <c r="M14" s="34"/>
    </row>
    <row r="15" spans="1:13" x14ac:dyDescent="0.15">
      <c r="A15" s="44"/>
      <c r="B15" s="12">
        <v>24</v>
      </c>
      <c r="C15" s="41" t="s">
        <v>17</v>
      </c>
      <c r="D15" s="41"/>
      <c r="E15" s="15">
        <f>VLOOKUP(C15,RA!B18:D46,3,0)</f>
        <v>575829.34600000002</v>
      </c>
      <c r="F15" s="25">
        <f>VLOOKUP(C15,RA!B19:I50,8,0)</f>
        <v>58373.847099999999</v>
      </c>
      <c r="G15" s="16">
        <f t="shared" si="0"/>
        <v>517455.49890000001</v>
      </c>
      <c r="H15" s="27">
        <f>RA!J19</f>
        <v>10.137351891752999</v>
      </c>
      <c r="I15" s="20">
        <f>VLOOKUP(B15,RMS!B:D,3,FALSE)</f>
        <v>575829.25684017094</v>
      </c>
      <c r="J15" s="21">
        <f>VLOOKUP(B15,RMS!B:E,4,FALSE)</f>
        <v>517455.49902734999</v>
      </c>
      <c r="K15" s="22">
        <f t="shared" si="1"/>
        <v>8.9159829076379538E-2</v>
      </c>
      <c r="L15" s="22">
        <f t="shared" si="2"/>
        <v>-1.2734998017549515E-4</v>
      </c>
      <c r="M15" s="34"/>
    </row>
    <row r="16" spans="1:13" x14ac:dyDescent="0.15">
      <c r="A16" s="44"/>
      <c r="B16" s="12">
        <v>25</v>
      </c>
      <c r="C16" s="41" t="s">
        <v>18</v>
      </c>
      <c r="D16" s="41"/>
      <c r="E16" s="15">
        <f>VLOOKUP(C16,RA!B20:D47,3,0)</f>
        <v>1198681.4754000001</v>
      </c>
      <c r="F16" s="25">
        <f>VLOOKUP(C16,RA!B20:I51,8,0)</f>
        <v>87917.201700000005</v>
      </c>
      <c r="G16" s="16">
        <f t="shared" si="0"/>
        <v>1110764.2737</v>
      </c>
      <c r="H16" s="27">
        <f>RA!J20</f>
        <v>7.3344923988803599</v>
      </c>
      <c r="I16" s="20">
        <f>VLOOKUP(B16,RMS!B:D,3,FALSE)</f>
        <v>1198681.7446000001</v>
      </c>
      <c r="J16" s="21">
        <f>VLOOKUP(B16,RMS!B:E,4,FALSE)</f>
        <v>1110764.2737</v>
      </c>
      <c r="K16" s="22">
        <f t="shared" si="1"/>
        <v>-0.26919999998062849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1" t="s">
        <v>19</v>
      </c>
      <c r="D17" s="41"/>
      <c r="E17" s="15">
        <f>VLOOKUP(C17,RA!B20:D48,3,0)</f>
        <v>424178.85009999998</v>
      </c>
      <c r="F17" s="25">
        <f>VLOOKUP(C17,RA!B21:I52,8,0)</f>
        <v>38771.759299999998</v>
      </c>
      <c r="G17" s="16">
        <f t="shared" si="0"/>
        <v>385407.09080000001</v>
      </c>
      <c r="H17" s="27">
        <f>RA!J21</f>
        <v>9.1404272728024001</v>
      </c>
      <c r="I17" s="20">
        <f>VLOOKUP(B17,RMS!B:D,3,FALSE)</f>
        <v>424177.77969944</v>
      </c>
      <c r="J17" s="21">
        <f>VLOOKUP(B17,RMS!B:E,4,FALSE)</f>
        <v>385407.09061368299</v>
      </c>
      <c r="K17" s="22">
        <f t="shared" si="1"/>
        <v>1.0704005599836819</v>
      </c>
      <c r="L17" s="22">
        <f t="shared" si="2"/>
        <v>1.8631701823323965E-4</v>
      </c>
      <c r="M17" s="34"/>
    </row>
    <row r="18" spans="1:13" x14ac:dyDescent="0.15">
      <c r="A18" s="44"/>
      <c r="B18" s="12">
        <v>27</v>
      </c>
      <c r="C18" s="41" t="s">
        <v>20</v>
      </c>
      <c r="D18" s="41"/>
      <c r="E18" s="15">
        <f>VLOOKUP(C18,RA!B22:D49,3,0)</f>
        <v>1688747.7603</v>
      </c>
      <c r="F18" s="25">
        <f>VLOOKUP(C18,RA!B22:I53,8,0)</f>
        <v>181729.6629</v>
      </c>
      <c r="G18" s="16">
        <f t="shared" si="0"/>
        <v>1507018.0973999999</v>
      </c>
      <c r="H18" s="27">
        <f>RA!J22</f>
        <v>10.7612082261306</v>
      </c>
      <c r="I18" s="20">
        <f>VLOOKUP(B18,RMS!B:D,3,FALSE)</f>
        <v>1688748.9264666699</v>
      </c>
      <c r="J18" s="21">
        <f>VLOOKUP(B18,RMS!B:E,4,FALSE)</f>
        <v>1507018.0954</v>
      </c>
      <c r="K18" s="22">
        <f t="shared" si="1"/>
        <v>-1.1661666699219495</v>
      </c>
      <c r="L18" s="22">
        <f t="shared" si="2"/>
        <v>1.999999862164259E-3</v>
      </c>
      <c r="M18" s="34"/>
    </row>
    <row r="19" spans="1:13" x14ac:dyDescent="0.15">
      <c r="A19" s="44"/>
      <c r="B19" s="12">
        <v>29</v>
      </c>
      <c r="C19" s="41" t="s">
        <v>21</v>
      </c>
      <c r="D19" s="41"/>
      <c r="E19" s="15">
        <f>VLOOKUP(C19,RA!B22:D50,3,0)</f>
        <v>3730815.4704</v>
      </c>
      <c r="F19" s="25">
        <f>VLOOKUP(C19,RA!B23:I54,8,0)</f>
        <v>371000.85710000002</v>
      </c>
      <c r="G19" s="16">
        <f t="shared" si="0"/>
        <v>3359814.6132999999</v>
      </c>
      <c r="H19" s="27">
        <f>RA!J23</f>
        <v>9.9442296206685103</v>
      </c>
      <c r="I19" s="20">
        <f>VLOOKUP(B19,RMS!B:D,3,FALSE)</f>
        <v>3730817.92930598</v>
      </c>
      <c r="J19" s="21">
        <f>VLOOKUP(B19,RMS!B:E,4,FALSE)</f>
        <v>3359814.65864872</v>
      </c>
      <c r="K19" s="22">
        <f t="shared" si="1"/>
        <v>-2.4589059799909592</v>
      </c>
      <c r="L19" s="22">
        <f t="shared" si="2"/>
        <v>-4.5348720159381628E-2</v>
      </c>
      <c r="M19" s="34"/>
    </row>
    <row r="20" spans="1:13" x14ac:dyDescent="0.15">
      <c r="A20" s="44"/>
      <c r="B20" s="12">
        <v>31</v>
      </c>
      <c r="C20" s="41" t="s">
        <v>22</v>
      </c>
      <c r="D20" s="41"/>
      <c r="E20" s="15">
        <f>VLOOKUP(C20,RA!B24:D51,3,0)</f>
        <v>280659.78810000001</v>
      </c>
      <c r="F20" s="25">
        <f>VLOOKUP(C20,RA!B24:I55,8,0)</f>
        <v>45744.264600000002</v>
      </c>
      <c r="G20" s="16">
        <f t="shared" si="0"/>
        <v>234915.52350000001</v>
      </c>
      <c r="H20" s="27">
        <f>RA!J24</f>
        <v>16.298831018749699</v>
      </c>
      <c r="I20" s="20">
        <f>VLOOKUP(B20,RMS!B:D,3,FALSE)</f>
        <v>280659.83875380101</v>
      </c>
      <c r="J20" s="21">
        <f>VLOOKUP(B20,RMS!B:E,4,FALSE)</f>
        <v>234915.52182890801</v>
      </c>
      <c r="K20" s="22">
        <f t="shared" si="1"/>
        <v>-5.0653801008593291E-2</v>
      </c>
      <c r="L20" s="22">
        <f t="shared" si="2"/>
        <v>1.6710920026525855E-3</v>
      </c>
      <c r="M20" s="34"/>
    </row>
    <row r="21" spans="1:13" x14ac:dyDescent="0.15">
      <c r="A21" s="44"/>
      <c r="B21" s="12">
        <v>32</v>
      </c>
      <c r="C21" s="41" t="s">
        <v>23</v>
      </c>
      <c r="D21" s="41"/>
      <c r="E21" s="15">
        <f>VLOOKUP(C21,RA!B24:D52,3,0)</f>
        <v>252686.5681</v>
      </c>
      <c r="F21" s="25">
        <f>VLOOKUP(C21,RA!B25:I56,8,0)</f>
        <v>22180.849300000002</v>
      </c>
      <c r="G21" s="16">
        <f t="shared" si="0"/>
        <v>230505.7188</v>
      </c>
      <c r="H21" s="27">
        <f>RA!J25</f>
        <v>8.7780088458132806</v>
      </c>
      <c r="I21" s="20">
        <f>VLOOKUP(B21,RMS!B:D,3,FALSE)</f>
        <v>252686.57592359901</v>
      </c>
      <c r="J21" s="21">
        <f>VLOOKUP(B21,RMS!B:E,4,FALSE)</f>
        <v>230505.718217669</v>
      </c>
      <c r="K21" s="22">
        <f t="shared" si="1"/>
        <v>-7.8235990076791495E-3</v>
      </c>
      <c r="L21" s="22">
        <f t="shared" si="2"/>
        <v>5.8233100571669638E-4</v>
      </c>
      <c r="M21" s="34"/>
    </row>
    <row r="22" spans="1:13" x14ac:dyDescent="0.15">
      <c r="A22" s="44"/>
      <c r="B22" s="12">
        <v>33</v>
      </c>
      <c r="C22" s="41" t="s">
        <v>24</v>
      </c>
      <c r="D22" s="41"/>
      <c r="E22" s="15">
        <f>VLOOKUP(C22,RA!B26:D53,3,0)</f>
        <v>663074.1727</v>
      </c>
      <c r="F22" s="25">
        <f>VLOOKUP(C22,RA!B26:I57,8,0)</f>
        <v>147772.1428</v>
      </c>
      <c r="G22" s="16">
        <f t="shared" si="0"/>
        <v>515302.02989999996</v>
      </c>
      <c r="H22" s="27">
        <f>RA!J26</f>
        <v>22.2859144397497</v>
      </c>
      <c r="I22" s="20">
        <f>VLOOKUP(B22,RMS!B:D,3,FALSE)</f>
        <v>663074.14407639403</v>
      </c>
      <c r="J22" s="21">
        <f>VLOOKUP(B22,RMS!B:E,4,FALSE)</f>
        <v>515301.92463697999</v>
      </c>
      <c r="K22" s="22">
        <f t="shared" si="1"/>
        <v>2.862360596191138E-2</v>
      </c>
      <c r="L22" s="22">
        <f t="shared" si="2"/>
        <v>0.10526301997015253</v>
      </c>
      <c r="M22" s="34"/>
    </row>
    <row r="23" spans="1:13" x14ac:dyDescent="0.15">
      <c r="A23" s="44"/>
      <c r="B23" s="12">
        <v>34</v>
      </c>
      <c r="C23" s="41" t="s">
        <v>25</v>
      </c>
      <c r="D23" s="41"/>
      <c r="E23" s="15">
        <f>VLOOKUP(C23,RA!B26:D54,3,0)</f>
        <v>293902.39360000001</v>
      </c>
      <c r="F23" s="25">
        <f>VLOOKUP(C23,RA!B27:I58,8,0)</f>
        <v>82308.740300000005</v>
      </c>
      <c r="G23" s="16">
        <f t="shared" si="0"/>
        <v>211593.65330000001</v>
      </c>
      <c r="H23" s="27">
        <f>RA!J27</f>
        <v>28.005467832977899</v>
      </c>
      <c r="I23" s="20">
        <f>VLOOKUP(B23,RMS!B:D,3,FALSE)</f>
        <v>293902.33058750501</v>
      </c>
      <c r="J23" s="21">
        <f>VLOOKUP(B23,RMS!B:E,4,FALSE)</f>
        <v>211593.674822206</v>
      </c>
      <c r="K23" s="22">
        <f t="shared" si="1"/>
        <v>6.3012494996655732E-2</v>
      </c>
      <c r="L23" s="22">
        <f t="shared" si="2"/>
        <v>-2.1522205992368981E-2</v>
      </c>
      <c r="M23" s="34"/>
    </row>
    <row r="24" spans="1:13" x14ac:dyDescent="0.15">
      <c r="A24" s="44"/>
      <c r="B24" s="12">
        <v>35</v>
      </c>
      <c r="C24" s="41" t="s">
        <v>26</v>
      </c>
      <c r="D24" s="41"/>
      <c r="E24" s="15">
        <f>VLOOKUP(C24,RA!B28:D55,3,0)</f>
        <v>915320.22589999996</v>
      </c>
      <c r="F24" s="25">
        <f>VLOOKUP(C24,RA!B28:I59,8,0)</f>
        <v>34162.476999999999</v>
      </c>
      <c r="G24" s="16">
        <f t="shared" si="0"/>
        <v>881157.74890000001</v>
      </c>
      <c r="H24" s="27">
        <f>RA!J28</f>
        <v>3.7322978377768599</v>
      </c>
      <c r="I24" s="20">
        <f>VLOOKUP(B24,RMS!B:D,3,FALSE)</f>
        <v>915320.22106283205</v>
      </c>
      <c r="J24" s="21">
        <f>VLOOKUP(B24,RMS!B:E,4,FALSE)</f>
        <v>881157.73695044196</v>
      </c>
      <c r="K24" s="22">
        <f t="shared" si="1"/>
        <v>4.8371679149568081E-3</v>
      </c>
      <c r="L24" s="22">
        <f t="shared" si="2"/>
        <v>1.1949558043852448E-2</v>
      </c>
      <c r="M24" s="34"/>
    </row>
    <row r="25" spans="1:13" x14ac:dyDescent="0.15">
      <c r="A25" s="44"/>
      <c r="B25" s="12">
        <v>36</v>
      </c>
      <c r="C25" s="41" t="s">
        <v>27</v>
      </c>
      <c r="D25" s="41"/>
      <c r="E25" s="15">
        <f>VLOOKUP(C25,RA!B28:D56,3,0)</f>
        <v>729268.84239999996</v>
      </c>
      <c r="F25" s="25">
        <f>VLOOKUP(C25,RA!B29:I60,8,0)</f>
        <v>124802.4806</v>
      </c>
      <c r="G25" s="16">
        <f t="shared" si="0"/>
        <v>604466.36179999996</v>
      </c>
      <c r="H25" s="27">
        <f>RA!J29</f>
        <v>17.113370727491802</v>
      </c>
      <c r="I25" s="20">
        <f>VLOOKUP(B25,RMS!B:D,3,FALSE)</f>
        <v>729268.84301061905</v>
      </c>
      <c r="J25" s="21">
        <f>VLOOKUP(B25,RMS!B:E,4,FALSE)</f>
        <v>604466.30560344504</v>
      </c>
      <c r="K25" s="22">
        <f t="shared" si="1"/>
        <v>-6.106190849095583E-4</v>
      </c>
      <c r="L25" s="22">
        <f t="shared" si="2"/>
        <v>5.6196554913185537E-2</v>
      </c>
      <c r="M25" s="34"/>
    </row>
    <row r="26" spans="1:13" x14ac:dyDescent="0.15">
      <c r="A26" s="44"/>
      <c r="B26" s="12">
        <v>37</v>
      </c>
      <c r="C26" s="41" t="s">
        <v>28</v>
      </c>
      <c r="D26" s="41"/>
      <c r="E26" s="15">
        <f>VLOOKUP(C26,RA!B30:D57,3,0)</f>
        <v>1678809.2213000001</v>
      </c>
      <c r="F26" s="25">
        <f>VLOOKUP(C26,RA!B30:I61,8,0)</f>
        <v>195657.6917</v>
      </c>
      <c r="G26" s="16">
        <f t="shared" si="0"/>
        <v>1483151.5296</v>
      </c>
      <c r="H26" s="27">
        <f>RA!J30</f>
        <v>11.6545518822258</v>
      </c>
      <c r="I26" s="20">
        <f>VLOOKUP(B26,RMS!B:D,3,FALSE)</f>
        <v>1678809.25935841</v>
      </c>
      <c r="J26" s="21">
        <f>VLOOKUP(B26,RMS!B:E,4,FALSE)</f>
        <v>1483151.5196316999</v>
      </c>
      <c r="K26" s="22">
        <f t="shared" si="1"/>
        <v>-3.8058409933000803E-2</v>
      </c>
      <c r="L26" s="22">
        <f t="shared" si="2"/>
        <v>9.9683001171797514E-3</v>
      </c>
      <c r="M26" s="34"/>
    </row>
    <row r="27" spans="1:13" x14ac:dyDescent="0.15">
      <c r="A27" s="44"/>
      <c r="B27" s="12">
        <v>38</v>
      </c>
      <c r="C27" s="41" t="s">
        <v>29</v>
      </c>
      <c r="D27" s="41"/>
      <c r="E27" s="15">
        <f>VLOOKUP(C27,RA!B30:D58,3,0)</f>
        <v>1007719.7736</v>
      </c>
      <c r="F27" s="25">
        <f>VLOOKUP(C27,RA!B31:I62,8,0)</f>
        <v>-2734.8006999999998</v>
      </c>
      <c r="G27" s="16">
        <f t="shared" si="0"/>
        <v>1010454.5743</v>
      </c>
      <c r="H27" s="27">
        <f>RA!J31</f>
        <v>-0.27138503894094901</v>
      </c>
      <c r="I27" s="20">
        <f>VLOOKUP(B27,RMS!B:D,3,FALSE)</f>
        <v>1007719.68670973</v>
      </c>
      <c r="J27" s="21">
        <f>VLOOKUP(B27,RMS!B:E,4,FALSE)</f>
        <v>1010454.56327345</v>
      </c>
      <c r="K27" s="22">
        <f t="shared" si="1"/>
        <v>8.6890270002186298E-2</v>
      </c>
      <c r="L27" s="22">
        <f t="shared" si="2"/>
        <v>1.1026549967937171E-2</v>
      </c>
      <c r="M27" s="34"/>
    </row>
    <row r="28" spans="1:13" x14ac:dyDescent="0.15">
      <c r="A28" s="44"/>
      <c r="B28" s="12">
        <v>39</v>
      </c>
      <c r="C28" s="41" t="s">
        <v>30</v>
      </c>
      <c r="D28" s="41"/>
      <c r="E28" s="15">
        <f>VLOOKUP(C28,RA!B32:D59,3,0)</f>
        <v>144102.30919999999</v>
      </c>
      <c r="F28" s="25">
        <f>VLOOKUP(C28,RA!B32:I63,8,0)</f>
        <v>40924.7814</v>
      </c>
      <c r="G28" s="16">
        <f t="shared" si="0"/>
        <v>103177.52779999998</v>
      </c>
      <c r="H28" s="27">
        <f>RA!J32</f>
        <v>28.399809570851801</v>
      </c>
      <c r="I28" s="20">
        <f>VLOOKUP(B28,RMS!B:D,3,FALSE)</f>
        <v>144102.13593138201</v>
      </c>
      <c r="J28" s="21">
        <f>VLOOKUP(B28,RMS!B:E,4,FALSE)</f>
        <v>103177.53684786501</v>
      </c>
      <c r="K28" s="22">
        <f t="shared" si="1"/>
        <v>0.17326861797482707</v>
      </c>
      <c r="L28" s="22">
        <f t="shared" si="2"/>
        <v>-9.0478650236036628E-3</v>
      </c>
      <c r="M28" s="34"/>
    </row>
    <row r="29" spans="1:13" x14ac:dyDescent="0.15">
      <c r="A29" s="44"/>
      <c r="B29" s="12">
        <v>40</v>
      </c>
      <c r="C29" s="41" t="s">
        <v>31</v>
      </c>
      <c r="D29" s="41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1" t="s">
        <v>32</v>
      </c>
      <c r="D30" s="41"/>
      <c r="E30" s="15">
        <f>VLOOKUP(C30,RA!B34:D62,3,0)</f>
        <v>164431.14319999999</v>
      </c>
      <c r="F30" s="25">
        <f>VLOOKUP(C30,RA!B34:I66,8,0)</f>
        <v>22592.415700000001</v>
      </c>
      <c r="G30" s="16">
        <f t="shared" si="0"/>
        <v>141838.72749999998</v>
      </c>
      <c r="H30" s="27">
        <f>RA!J34</f>
        <v>0</v>
      </c>
      <c r="I30" s="20">
        <f>VLOOKUP(B30,RMS!B:D,3,FALSE)</f>
        <v>164431.14379999999</v>
      </c>
      <c r="J30" s="21">
        <f>VLOOKUP(B30,RMS!B:E,4,FALSE)</f>
        <v>141838.7225</v>
      </c>
      <c r="K30" s="22">
        <f t="shared" si="1"/>
        <v>-5.9999999939464033E-4</v>
      </c>
      <c r="L30" s="22">
        <f t="shared" si="2"/>
        <v>4.9999999755527824E-3</v>
      </c>
      <c r="M30" s="34"/>
    </row>
    <row r="31" spans="1:13" s="39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117002.78</v>
      </c>
      <c r="F31" s="25">
        <f>VLOOKUP(C31,RA!B35:I67,8,0)</f>
        <v>2148.65</v>
      </c>
      <c r="G31" s="16">
        <f t="shared" si="0"/>
        <v>114854.13</v>
      </c>
      <c r="H31" s="27">
        <f>RA!J35</f>
        <v>13.7397425209898</v>
      </c>
      <c r="I31" s="20">
        <f>VLOOKUP(B31,RMS!B:D,3,FALSE)</f>
        <v>117002.78</v>
      </c>
      <c r="J31" s="21">
        <f>VLOOKUP(B31,RMS!B:E,4,FALSE)</f>
        <v>114854.13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1" t="s">
        <v>36</v>
      </c>
      <c r="D32" s="41"/>
      <c r="E32" s="15">
        <f>VLOOKUP(C32,RA!B34:D63,3,0)</f>
        <v>282256.48</v>
      </c>
      <c r="F32" s="25">
        <f>VLOOKUP(C32,RA!B34:I67,8,0)</f>
        <v>-40123.99</v>
      </c>
      <c r="G32" s="16">
        <f t="shared" si="0"/>
        <v>322380.46999999997</v>
      </c>
      <c r="H32" s="27">
        <f>RA!J35</f>
        <v>13.7397425209898</v>
      </c>
      <c r="I32" s="20">
        <f>VLOOKUP(B32,RMS!B:D,3,FALSE)</f>
        <v>282256.48</v>
      </c>
      <c r="J32" s="21">
        <f>VLOOKUP(B32,RMS!B:E,4,FALSE)</f>
        <v>322380.46999999997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1" t="s">
        <v>37</v>
      </c>
      <c r="D33" s="41"/>
      <c r="E33" s="15">
        <f>VLOOKUP(C33,RA!B34:D64,3,0)</f>
        <v>344240.2</v>
      </c>
      <c r="F33" s="25">
        <f>VLOOKUP(C33,RA!B34:I68,8,0)</f>
        <v>-14740.05</v>
      </c>
      <c r="G33" s="16">
        <f t="shared" si="0"/>
        <v>358980.25</v>
      </c>
      <c r="H33" s="27">
        <f>RA!J34</f>
        <v>0</v>
      </c>
      <c r="I33" s="20">
        <f>VLOOKUP(B33,RMS!B:D,3,FALSE)</f>
        <v>344240.2</v>
      </c>
      <c r="J33" s="21">
        <f>VLOOKUP(B33,RMS!B:E,4,FALSE)</f>
        <v>358980.25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1" t="s">
        <v>38</v>
      </c>
      <c r="D34" s="41"/>
      <c r="E34" s="15">
        <f>VLOOKUP(C34,RA!B35:D65,3,0)</f>
        <v>273370.28999999998</v>
      </c>
      <c r="F34" s="25">
        <f>VLOOKUP(C34,RA!B35:I69,8,0)</f>
        <v>-46012.88</v>
      </c>
      <c r="G34" s="16">
        <f t="shared" si="0"/>
        <v>319383.17</v>
      </c>
      <c r="H34" s="27">
        <f>RA!J35</f>
        <v>13.7397425209898</v>
      </c>
      <c r="I34" s="20">
        <f>VLOOKUP(B34,RMS!B:D,3,FALSE)</f>
        <v>273370.28999999998</v>
      </c>
      <c r="J34" s="21">
        <f>VLOOKUP(B34,RMS!B:E,4,FALSE)</f>
        <v>319383.17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4"/>
      <c r="B35" s="12">
        <v>74</v>
      </c>
      <c r="C35" s="41" t="s">
        <v>72</v>
      </c>
      <c r="D35" s="41"/>
      <c r="E35" s="15">
        <f>VLOOKUP(C35,RA!B36:D66,3,0)</f>
        <v>8.6199999999999992</v>
      </c>
      <c r="F35" s="25">
        <f>VLOOKUP(C35,RA!B36:I70,8,0)</f>
        <v>8.6199999999999992</v>
      </c>
      <c r="G35" s="16">
        <f t="shared" si="0"/>
        <v>0</v>
      </c>
      <c r="H35" s="27">
        <f>RA!J36</f>
        <v>1.8364093571110001</v>
      </c>
      <c r="I35" s="20">
        <f>VLOOKUP(B35,RMS!B:D,3,FALSE)</f>
        <v>8.6199999999999992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1" t="s">
        <v>33</v>
      </c>
      <c r="D36" s="41"/>
      <c r="E36" s="15">
        <f>VLOOKUP(C36,RA!B8:D66,3,0)</f>
        <v>221493.16320000001</v>
      </c>
      <c r="F36" s="25">
        <f>VLOOKUP(C36,RA!B8:I70,8,0)</f>
        <v>11951.5661</v>
      </c>
      <c r="G36" s="16">
        <f t="shared" si="0"/>
        <v>209541.59710000001</v>
      </c>
      <c r="H36" s="27">
        <f>RA!J36</f>
        <v>1.8364093571110001</v>
      </c>
      <c r="I36" s="20">
        <f>VLOOKUP(B36,RMS!B:D,3,FALSE)</f>
        <v>221493.162393162</v>
      </c>
      <c r="J36" s="21">
        <f>VLOOKUP(B36,RMS!B:E,4,FALSE)</f>
        <v>209541.59829059799</v>
      </c>
      <c r="K36" s="22">
        <f t="shared" si="1"/>
        <v>8.0683801206760108E-4</v>
      </c>
      <c r="L36" s="22">
        <f t="shared" si="2"/>
        <v>-1.1905979772564024E-3</v>
      </c>
      <c r="M36" s="34"/>
    </row>
    <row r="37" spans="1:13" x14ac:dyDescent="0.15">
      <c r="A37" s="44"/>
      <c r="B37" s="12">
        <v>76</v>
      </c>
      <c r="C37" s="41" t="s">
        <v>34</v>
      </c>
      <c r="D37" s="41"/>
      <c r="E37" s="15">
        <f>VLOOKUP(C37,RA!B8:D67,3,0)</f>
        <v>458337.87430000002</v>
      </c>
      <c r="F37" s="25">
        <f>VLOOKUP(C37,RA!B8:I71,8,0)</f>
        <v>31724.985000000001</v>
      </c>
      <c r="G37" s="16">
        <f t="shared" si="0"/>
        <v>426612.88930000004</v>
      </c>
      <c r="H37" s="27">
        <f>RA!J37</f>
        <v>-14.2154362585405</v>
      </c>
      <c r="I37" s="20">
        <f>VLOOKUP(B37,RMS!B:D,3,FALSE)</f>
        <v>458337.86642649601</v>
      </c>
      <c r="J37" s="21">
        <f>VLOOKUP(B37,RMS!B:E,4,FALSE)</f>
        <v>426612.88823675201</v>
      </c>
      <c r="K37" s="22">
        <f t="shared" si="1"/>
        <v>7.8735040151514113E-3</v>
      </c>
      <c r="L37" s="22">
        <f t="shared" si="2"/>
        <v>1.0632480261847377E-3</v>
      </c>
      <c r="M37" s="34"/>
    </row>
    <row r="38" spans="1:13" x14ac:dyDescent="0.15">
      <c r="A38" s="44"/>
      <c r="B38" s="12">
        <v>77</v>
      </c>
      <c r="C38" s="41" t="s">
        <v>39</v>
      </c>
      <c r="D38" s="41"/>
      <c r="E38" s="15">
        <f>VLOOKUP(C38,RA!B9:D68,3,0)</f>
        <v>142006.87</v>
      </c>
      <c r="F38" s="25">
        <f>VLOOKUP(C38,RA!B9:I72,8,0)</f>
        <v>-9809.41</v>
      </c>
      <c r="G38" s="16">
        <f t="shared" si="0"/>
        <v>151816.28</v>
      </c>
      <c r="H38" s="27">
        <f>RA!J38</f>
        <v>-4.2819083883869498</v>
      </c>
      <c r="I38" s="20">
        <f>VLOOKUP(B38,RMS!B:D,3,FALSE)</f>
        <v>142006.87</v>
      </c>
      <c r="J38" s="21">
        <f>VLOOKUP(B38,RMS!B:E,4,FALSE)</f>
        <v>151816.28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1" t="s">
        <v>40</v>
      </c>
      <c r="D39" s="41"/>
      <c r="E39" s="15">
        <f>VLOOKUP(C39,RA!B10:D69,3,0)</f>
        <v>65120.54</v>
      </c>
      <c r="F39" s="25">
        <f>VLOOKUP(C39,RA!B10:I73,8,0)</f>
        <v>8197.94</v>
      </c>
      <c r="G39" s="16">
        <f t="shared" si="0"/>
        <v>56922.6</v>
      </c>
      <c r="H39" s="27">
        <f>RA!J39</f>
        <v>-16.831704718168201</v>
      </c>
      <c r="I39" s="20">
        <f>VLOOKUP(B39,RMS!B:D,3,FALSE)</f>
        <v>65120.54</v>
      </c>
      <c r="J39" s="21">
        <f>VLOOKUP(B39,RMS!B:E,4,FALSE)</f>
        <v>56922.6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1" t="s">
        <v>35</v>
      </c>
      <c r="D40" s="41"/>
      <c r="E40" s="15">
        <f>VLOOKUP(C40,RA!B8:D70,3,0)</f>
        <v>6172.5321000000004</v>
      </c>
      <c r="F40" s="25">
        <f>VLOOKUP(C40,RA!B8:I74,8,0)</f>
        <v>891.09829999999999</v>
      </c>
      <c r="G40" s="16">
        <f t="shared" si="0"/>
        <v>5281.4338000000007</v>
      </c>
      <c r="H40" s="27">
        <f>RA!J40</f>
        <v>100</v>
      </c>
      <c r="I40" s="20">
        <f>VLOOKUP(B40,RMS!B:D,3,FALSE)</f>
        <v>6172.5323349217197</v>
      </c>
      <c r="J40" s="21">
        <f>VLOOKUP(B40,RMS!B:E,4,FALSE)</f>
        <v>5281.4337795930696</v>
      </c>
      <c r="K40" s="22">
        <f t="shared" si="1"/>
        <v>-2.3492171931138728E-4</v>
      </c>
      <c r="L40" s="22">
        <f t="shared" si="2"/>
        <v>2.0406931071192957E-5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9" t="s">
        <v>46</v>
      </c>
      <c r="W1" s="55"/>
    </row>
    <row r="2" spans="1:23" ht="12.75" x14ac:dyDescent="0.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9"/>
      <c r="W2" s="55"/>
    </row>
    <row r="3" spans="1:23" ht="23.25" thickBot="1" x14ac:dyDescent="0.2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60" t="s">
        <v>47</v>
      </c>
      <c r="W3" s="55"/>
    </row>
    <row r="4" spans="1:23" ht="15" thickTop="1" thickBot="1" x14ac:dyDescent="0.2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8"/>
      <c r="W4" s="55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4" t="s">
        <v>4</v>
      </c>
      <c r="C6" s="53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1"/>
      <c r="C7" s="57"/>
      <c r="D7" s="68">
        <v>21994206.509599999</v>
      </c>
      <c r="E7" s="68">
        <v>23511335.739500001</v>
      </c>
      <c r="F7" s="69">
        <v>93.547243564936394</v>
      </c>
      <c r="G7" s="68">
        <v>20349096.457400002</v>
      </c>
      <c r="H7" s="69">
        <v>8.0844378306622797</v>
      </c>
      <c r="I7" s="68">
        <v>2182910.1762000001</v>
      </c>
      <c r="J7" s="69">
        <v>9.9249326191749905</v>
      </c>
      <c r="K7" s="68">
        <v>1917018.2849000001</v>
      </c>
      <c r="L7" s="69">
        <v>9.4206555505459395</v>
      </c>
      <c r="M7" s="69">
        <v>0.13870075908737101</v>
      </c>
      <c r="N7" s="68">
        <v>377350425.39929998</v>
      </c>
      <c r="O7" s="68">
        <v>3300655176.3221998</v>
      </c>
      <c r="P7" s="68">
        <v>1177314</v>
      </c>
      <c r="Q7" s="68">
        <v>1213920</v>
      </c>
      <c r="R7" s="69">
        <v>-3.0155199683669398</v>
      </c>
      <c r="S7" s="68">
        <v>18.681682634879099</v>
      </c>
      <c r="T7" s="68">
        <v>18.3251737797384</v>
      </c>
      <c r="U7" s="70">
        <v>1.90833375188098</v>
      </c>
      <c r="V7" s="58"/>
      <c r="W7" s="58"/>
    </row>
    <row r="8" spans="1:23" ht="14.25" thickBot="1" x14ac:dyDescent="0.2">
      <c r="A8" s="48">
        <v>42141</v>
      </c>
      <c r="B8" s="45" t="s">
        <v>6</v>
      </c>
      <c r="C8" s="46"/>
      <c r="D8" s="71">
        <v>669805.11679999996</v>
      </c>
      <c r="E8" s="71">
        <v>805669.71799999999</v>
      </c>
      <c r="F8" s="72">
        <v>83.136439391408302</v>
      </c>
      <c r="G8" s="71">
        <v>649758.43200000003</v>
      </c>
      <c r="H8" s="72">
        <v>3.0852519663800102</v>
      </c>
      <c r="I8" s="71">
        <v>168358.66740000001</v>
      </c>
      <c r="J8" s="72">
        <v>25.135470478985798</v>
      </c>
      <c r="K8" s="71">
        <v>131234.7531</v>
      </c>
      <c r="L8" s="72">
        <v>20.197468264636498</v>
      </c>
      <c r="M8" s="72">
        <v>0.28288173233893199</v>
      </c>
      <c r="N8" s="71">
        <v>10170406.8171</v>
      </c>
      <c r="O8" s="71">
        <v>124501882.1212</v>
      </c>
      <c r="P8" s="71">
        <v>32705</v>
      </c>
      <c r="Q8" s="71">
        <v>31746</v>
      </c>
      <c r="R8" s="72">
        <v>3.02085302085302</v>
      </c>
      <c r="S8" s="71">
        <v>20.4802053753249</v>
      </c>
      <c r="T8" s="71">
        <v>20.703948280098299</v>
      </c>
      <c r="U8" s="73">
        <v>-1.0924836966868401</v>
      </c>
      <c r="V8" s="58"/>
      <c r="W8" s="58"/>
    </row>
    <row r="9" spans="1:23" ht="12" customHeight="1" thickBot="1" x14ac:dyDescent="0.2">
      <c r="A9" s="49"/>
      <c r="B9" s="45" t="s">
        <v>7</v>
      </c>
      <c r="C9" s="46"/>
      <c r="D9" s="71">
        <v>180798.53320000001</v>
      </c>
      <c r="E9" s="71">
        <v>158740.59239999999</v>
      </c>
      <c r="F9" s="72">
        <v>113.895589317456</v>
      </c>
      <c r="G9" s="71">
        <v>140620.10949999999</v>
      </c>
      <c r="H9" s="72">
        <v>28.572317176299698</v>
      </c>
      <c r="I9" s="71">
        <v>29746.681</v>
      </c>
      <c r="J9" s="72">
        <v>16.452943767577001</v>
      </c>
      <c r="K9" s="71">
        <v>30149.012599999998</v>
      </c>
      <c r="L9" s="72">
        <v>21.440043466898299</v>
      </c>
      <c r="M9" s="72">
        <v>-1.3344768710601E-2</v>
      </c>
      <c r="N9" s="71">
        <v>1799786.1769999999</v>
      </c>
      <c r="O9" s="71">
        <v>19298517.077799998</v>
      </c>
      <c r="P9" s="71">
        <v>7135</v>
      </c>
      <c r="Q9" s="71">
        <v>7909</v>
      </c>
      <c r="R9" s="72">
        <v>-9.7863193829814108</v>
      </c>
      <c r="S9" s="71">
        <v>25.339668283111401</v>
      </c>
      <c r="T9" s="71">
        <v>24.5673459982299</v>
      </c>
      <c r="U9" s="73">
        <v>3.0478784341320599</v>
      </c>
      <c r="V9" s="58"/>
      <c r="W9" s="58"/>
    </row>
    <row r="10" spans="1:23" ht="14.25" thickBot="1" x14ac:dyDescent="0.2">
      <c r="A10" s="49"/>
      <c r="B10" s="45" t="s">
        <v>8</v>
      </c>
      <c r="C10" s="46"/>
      <c r="D10" s="71">
        <v>281570.64799999999</v>
      </c>
      <c r="E10" s="71">
        <v>241086.63920000001</v>
      </c>
      <c r="F10" s="72">
        <v>116.79230708692</v>
      </c>
      <c r="G10" s="71">
        <v>198872.94560000001</v>
      </c>
      <c r="H10" s="72">
        <v>41.583183751063203</v>
      </c>
      <c r="I10" s="71">
        <v>56003.836600000002</v>
      </c>
      <c r="J10" s="72">
        <v>19.889799237880801</v>
      </c>
      <c r="K10" s="71">
        <v>52852.291400000002</v>
      </c>
      <c r="L10" s="72">
        <v>26.575908171191699</v>
      </c>
      <c r="M10" s="72">
        <v>5.9629301143222999E-2</v>
      </c>
      <c r="N10" s="71">
        <v>2888808.18</v>
      </c>
      <c r="O10" s="71">
        <v>30757844.977200001</v>
      </c>
      <c r="P10" s="71">
        <v>117047</v>
      </c>
      <c r="Q10" s="71">
        <v>119022</v>
      </c>
      <c r="R10" s="72">
        <v>-1.65935709364655</v>
      </c>
      <c r="S10" s="71">
        <v>2.4056203747212699</v>
      </c>
      <c r="T10" s="71">
        <v>1.63566652719665</v>
      </c>
      <c r="U10" s="73">
        <v>32.006456863079499</v>
      </c>
      <c r="V10" s="58"/>
      <c r="W10" s="58"/>
    </row>
    <row r="11" spans="1:23" ht="14.25" thickBot="1" x14ac:dyDescent="0.2">
      <c r="A11" s="49"/>
      <c r="B11" s="45" t="s">
        <v>9</v>
      </c>
      <c r="C11" s="46"/>
      <c r="D11" s="71">
        <v>91368.079299999998</v>
      </c>
      <c r="E11" s="71">
        <v>95584.421700000006</v>
      </c>
      <c r="F11" s="72">
        <v>95.588881195271199</v>
      </c>
      <c r="G11" s="71">
        <v>69087.348400000003</v>
      </c>
      <c r="H11" s="72">
        <v>32.2500883533692</v>
      </c>
      <c r="I11" s="71">
        <v>20765.027699999999</v>
      </c>
      <c r="J11" s="72">
        <v>22.7267858305521</v>
      </c>
      <c r="K11" s="71">
        <v>11608.068300000001</v>
      </c>
      <c r="L11" s="72">
        <v>16.8020174009168</v>
      </c>
      <c r="M11" s="72">
        <v>0.788844376458398</v>
      </c>
      <c r="N11" s="71">
        <v>1143934.3973000001</v>
      </c>
      <c r="O11" s="71">
        <v>9855795.2477000002</v>
      </c>
      <c r="P11" s="71">
        <v>3805</v>
      </c>
      <c r="Q11" s="71">
        <v>3956</v>
      </c>
      <c r="R11" s="72">
        <v>-3.8169868554095099</v>
      </c>
      <c r="S11" s="71">
        <v>24.012635821287802</v>
      </c>
      <c r="T11" s="71">
        <v>24.3205363498483</v>
      </c>
      <c r="U11" s="73">
        <v>-1.28224377720163</v>
      </c>
      <c r="V11" s="58"/>
      <c r="W11" s="58"/>
    </row>
    <row r="12" spans="1:23" ht="14.25" thickBot="1" x14ac:dyDescent="0.2">
      <c r="A12" s="49"/>
      <c r="B12" s="45" t="s">
        <v>10</v>
      </c>
      <c r="C12" s="46"/>
      <c r="D12" s="71">
        <v>412219.76880000002</v>
      </c>
      <c r="E12" s="71">
        <v>281803.92670000001</v>
      </c>
      <c r="F12" s="72">
        <v>146.278930044448</v>
      </c>
      <c r="G12" s="71">
        <v>149683.92170000001</v>
      </c>
      <c r="H12" s="72">
        <v>175.393485230952</v>
      </c>
      <c r="I12" s="71">
        <v>9607.1566999999995</v>
      </c>
      <c r="J12" s="72">
        <v>2.3305909680089099</v>
      </c>
      <c r="K12" s="71">
        <v>10824.235699999999</v>
      </c>
      <c r="L12" s="72">
        <v>7.2313950470205999</v>
      </c>
      <c r="M12" s="72">
        <v>-0.11244017903268699</v>
      </c>
      <c r="N12" s="71">
        <v>5295673.5828</v>
      </c>
      <c r="O12" s="71">
        <v>36385627.622900002</v>
      </c>
      <c r="P12" s="71">
        <v>3592</v>
      </c>
      <c r="Q12" s="71">
        <v>3047</v>
      </c>
      <c r="R12" s="72">
        <v>17.8864456842796</v>
      </c>
      <c r="S12" s="71">
        <v>114.76051469933201</v>
      </c>
      <c r="T12" s="71">
        <v>111.753124909747</v>
      </c>
      <c r="U12" s="73">
        <v>2.6205788615220098</v>
      </c>
      <c r="V12" s="58"/>
      <c r="W12" s="58"/>
    </row>
    <row r="13" spans="1:23" ht="14.25" thickBot="1" x14ac:dyDescent="0.2">
      <c r="A13" s="49"/>
      <c r="B13" s="45" t="s">
        <v>11</v>
      </c>
      <c r="C13" s="46"/>
      <c r="D13" s="71">
        <v>375435.40919999999</v>
      </c>
      <c r="E13" s="71">
        <v>398687.12469999999</v>
      </c>
      <c r="F13" s="72">
        <v>94.167929170650794</v>
      </c>
      <c r="G13" s="71">
        <v>267592.14370000002</v>
      </c>
      <c r="H13" s="72">
        <v>40.301357135844803</v>
      </c>
      <c r="I13" s="71">
        <v>87538.122900000002</v>
      </c>
      <c r="J13" s="72">
        <v>23.3164269418624</v>
      </c>
      <c r="K13" s="71">
        <v>59962.213499999998</v>
      </c>
      <c r="L13" s="72">
        <v>22.4080620121733</v>
      </c>
      <c r="M13" s="72">
        <v>0.45988811603827801</v>
      </c>
      <c r="N13" s="71">
        <v>5253282.0124000004</v>
      </c>
      <c r="O13" s="71">
        <v>55529728.608499996</v>
      </c>
      <c r="P13" s="71">
        <v>14938</v>
      </c>
      <c r="Q13" s="71">
        <v>14267</v>
      </c>
      <c r="R13" s="72">
        <v>4.7031611410948404</v>
      </c>
      <c r="S13" s="71">
        <v>25.1329099745615</v>
      </c>
      <c r="T13" s="71">
        <v>24.455260517277601</v>
      </c>
      <c r="U13" s="73">
        <v>2.6962634170487099</v>
      </c>
      <c r="V13" s="58"/>
      <c r="W13" s="58"/>
    </row>
    <row r="14" spans="1:23" ht="14.25" thickBot="1" x14ac:dyDescent="0.2">
      <c r="A14" s="49"/>
      <c r="B14" s="45" t="s">
        <v>12</v>
      </c>
      <c r="C14" s="46"/>
      <c r="D14" s="71">
        <v>207982.70209999999</v>
      </c>
      <c r="E14" s="71">
        <v>216031.0613</v>
      </c>
      <c r="F14" s="72">
        <v>96.274443521423393</v>
      </c>
      <c r="G14" s="71">
        <v>141621.6084</v>
      </c>
      <c r="H14" s="72">
        <v>46.858028552089301</v>
      </c>
      <c r="I14" s="71">
        <v>43073.046000000002</v>
      </c>
      <c r="J14" s="72">
        <v>20.709917490777698</v>
      </c>
      <c r="K14" s="71">
        <v>31808.072499999998</v>
      </c>
      <c r="L14" s="72">
        <v>22.459900617821301</v>
      </c>
      <c r="M14" s="72">
        <v>0.35415454677425101</v>
      </c>
      <c r="N14" s="71">
        <v>3518948.3495999998</v>
      </c>
      <c r="O14" s="71">
        <v>27854983.396200001</v>
      </c>
      <c r="P14" s="71">
        <v>3461</v>
      </c>
      <c r="Q14" s="71">
        <v>3708</v>
      </c>
      <c r="R14" s="72">
        <v>-6.6612729234088501</v>
      </c>
      <c r="S14" s="71">
        <v>60.093239555041897</v>
      </c>
      <c r="T14" s="71">
        <v>56.332285113268597</v>
      </c>
      <c r="U14" s="73">
        <v>6.2585316911205702</v>
      </c>
      <c r="V14" s="58"/>
      <c r="W14" s="58"/>
    </row>
    <row r="15" spans="1:23" ht="14.25" thickBot="1" x14ac:dyDescent="0.2">
      <c r="A15" s="49"/>
      <c r="B15" s="45" t="s">
        <v>13</v>
      </c>
      <c r="C15" s="46"/>
      <c r="D15" s="71">
        <v>162471.96960000001</v>
      </c>
      <c r="E15" s="71">
        <v>174569.4105</v>
      </c>
      <c r="F15" s="72">
        <v>93.070125593395403</v>
      </c>
      <c r="G15" s="71">
        <v>120027.0059</v>
      </c>
      <c r="H15" s="72">
        <v>35.362844704601599</v>
      </c>
      <c r="I15" s="71">
        <v>28842.936900000001</v>
      </c>
      <c r="J15" s="72">
        <v>17.752561854829601</v>
      </c>
      <c r="K15" s="71">
        <v>23214.547900000001</v>
      </c>
      <c r="L15" s="72">
        <v>19.341103884021798</v>
      </c>
      <c r="M15" s="72">
        <v>0.24245094172176401</v>
      </c>
      <c r="N15" s="71">
        <v>2655216.2056</v>
      </c>
      <c r="O15" s="71">
        <v>22498192.342500001</v>
      </c>
      <c r="P15" s="71">
        <v>6570</v>
      </c>
      <c r="Q15" s="71">
        <v>6452</v>
      </c>
      <c r="R15" s="72">
        <v>1.8288902665840201</v>
      </c>
      <c r="S15" s="71">
        <v>24.729371324200901</v>
      </c>
      <c r="T15" s="71">
        <v>25.502306075635499</v>
      </c>
      <c r="U15" s="73">
        <v>-3.1255738017008601</v>
      </c>
      <c r="V15" s="58"/>
      <c r="W15" s="58"/>
    </row>
    <row r="16" spans="1:23" ht="14.25" thickBot="1" x14ac:dyDescent="0.2">
      <c r="A16" s="49"/>
      <c r="B16" s="45" t="s">
        <v>14</v>
      </c>
      <c r="C16" s="46"/>
      <c r="D16" s="71">
        <v>1292117.9786</v>
      </c>
      <c r="E16" s="71">
        <v>1350907.0378</v>
      </c>
      <c r="F16" s="72">
        <v>95.648178775074001</v>
      </c>
      <c r="G16" s="71">
        <v>1075768.5538999999</v>
      </c>
      <c r="H16" s="72">
        <v>20.111149737149798</v>
      </c>
      <c r="I16" s="71">
        <v>64852.688000000002</v>
      </c>
      <c r="J16" s="72">
        <v>5.0190995771351599</v>
      </c>
      <c r="K16" s="71">
        <v>21562.632300000001</v>
      </c>
      <c r="L16" s="72">
        <v>2.0043932518596699</v>
      </c>
      <c r="M16" s="72">
        <v>2.0076424389057501</v>
      </c>
      <c r="N16" s="71">
        <v>21143883.811500002</v>
      </c>
      <c r="O16" s="71">
        <v>161537208.4736</v>
      </c>
      <c r="P16" s="71">
        <v>66660</v>
      </c>
      <c r="Q16" s="71">
        <v>63699</v>
      </c>
      <c r="R16" s="72">
        <v>4.6484246220505696</v>
      </c>
      <c r="S16" s="71">
        <v>19.383708049805001</v>
      </c>
      <c r="T16" s="71">
        <v>19.1837457275624</v>
      </c>
      <c r="U16" s="73">
        <v>1.03159994841415</v>
      </c>
      <c r="V16" s="58"/>
      <c r="W16" s="58"/>
    </row>
    <row r="17" spans="1:23" ht="12" thickBot="1" x14ac:dyDescent="0.2">
      <c r="A17" s="49"/>
      <c r="B17" s="45" t="s">
        <v>15</v>
      </c>
      <c r="C17" s="46"/>
      <c r="D17" s="71">
        <v>435150.31780000002</v>
      </c>
      <c r="E17" s="71">
        <v>698690.38540000003</v>
      </c>
      <c r="F17" s="72">
        <v>62.280850988220898</v>
      </c>
      <c r="G17" s="71">
        <v>544613.89969999995</v>
      </c>
      <c r="H17" s="72">
        <v>-20.099300065660799</v>
      </c>
      <c r="I17" s="71">
        <v>42110.020199999999</v>
      </c>
      <c r="J17" s="72">
        <v>9.6771204058626594</v>
      </c>
      <c r="K17" s="71">
        <v>49426.1345</v>
      </c>
      <c r="L17" s="72">
        <v>9.0754449211131707</v>
      </c>
      <c r="M17" s="72">
        <v>-0.148021170864576</v>
      </c>
      <c r="N17" s="71">
        <v>15311818.829299999</v>
      </c>
      <c r="O17" s="71">
        <v>175422973.05989999</v>
      </c>
      <c r="P17" s="71">
        <v>14371</v>
      </c>
      <c r="Q17" s="71">
        <v>14795</v>
      </c>
      <c r="R17" s="72">
        <v>-2.8658330517066601</v>
      </c>
      <c r="S17" s="71">
        <v>30.279752125808901</v>
      </c>
      <c r="T17" s="71">
        <v>34.197294633322102</v>
      </c>
      <c r="U17" s="73">
        <v>-12.937828854199999</v>
      </c>
      <c r="V17" s="40"/>
      <c r="W17" s="40"/>
    </row>
    <row r="18" spans="1:23" ht="12" thickBot="1" x14ac:dyDescent="0.2">
      <c r="A18" s="49"/>
      <c r="B18" s="45" t="s">
        <v>16</v>
      </c>
      <c r="C18" s="46"/>
      <c r="D18" s="71">
        <v>2227049.2963</v>
      </c>
      <c r="E18" s="71">
        <v>2863534.2951000002</v>
      </c>
      <c r="F18" s="72">
        <v>77.772747478906197</v>
      </c>
      <c r="G18" s="71">
        <v>2345408.6849000002</v>
      </c>
      <c r="H18" s="72">
        <v>-5.0464291942811803</v>
      </c>
      <c r="I18" s="71">
        <v>236571.0926</v>
      </c>
      <c r="J18" s="72">
        <v>10.6226248782655</v>
      </c>
      <c r="K18" s="71">
        <v>302000.3321</v>
      </c>
      <c r="L18" s="72">
        <v>12.876234919923</v>
      </c>
      <c r="M18" s="72">
        <v>-0.21665287268073199</v>
      </c>
      <c r="N18" s="71">
        <v>30985476.660700001</v>
      </c>
      <c r="O18" s="71">
        <v>387781364.18229997</v>
      </c>
      <c r="P18" s="71">
        <v>112000</v>
      </c>
      <c r="Q18" s="71">
        <v>116483</v>
      </c>
      <c r="R18" s="72">
        <v>-3.8486302722285699</v>
      </c>
      <c r="S18" s="71">
        <v>19.8843687169643</v>
      </c>
      <c r="T18" s="71">
        <v>20.455486304439301</v>
      </c>
      <c r="U18" s="73">
        <v>-2.8721937095631298</v>
      </c>
      <c r="V18" s="40"/>
      <c r="W18" s="40"/>
    </row>
    <row r="19" spans="1:23" ht="12" thickBot="1" x14ac:dyDescent="0.2">
      <c r="A19" s="49"/>
      <c r="B19" s="45" t="s">
        <v>17</v>
      </c>
      <c r="C19" s="46"/>
      <c r="D19" s="71">
        <v>575829.34600000002</v>
      </c>
      <c r="E19" s="71">
        <v>811638.35849999997</v>
      </c>
      <c r="F19" s="72">
        <v>70.946541642536204</v>
      </c>
      <c r="G19" s="71">
        <v>693208.09530000004</v>
      </c>
      <c r="H19" s="72">
        <v>-16.9326858840565</v>
      </c>
      <c r="I19" s="71">
        <v>58373.847099999999</v>
      </c>
      <c r="J19" s="72">
        <v>10.137351891752999</v>
      </c>
      <c r="K19" s="71">
        <v>57921.325900000003</v>
      </c>
      <c r="L19" s="72">
        <v>8.3555466666807092</v>
      </c>
      <c r="M19" s="72">
        <v>7.8126871746900008E-3</v>
      </c>
      <c r="N19" s="71">
        <v>11007132.5658</v>
      </c>
      <c r="O19" s="71">
        <v>112819813.28569999</v>
      </c>
      <c r="P19" s="71">
        <v>15389</v>
      </c>
      <c r="Q19" s="71">
        <v>15931</v>
      </c>
      <c r="R19" s="72">
        <v>-3.4021718661728699</v>
      </c>
      <c r="S19" s="71">
        <v>37.418243290662197</v>
      </c>
      <c r="T19" s="71">
        <v>37.457861502730502</v>
      </c>
      <c r="U19" s="73">
        <v>-0.105879401554505</v>
      </c>
      <c r="V19" s="40"/>
      <c r="W19" s="40"/>
    </row>
    <row r="20" spans="1:23" ht="12" thickBot="1" x14ac:dyDescent="0.2">
      <c r="A20" s="49"/>
      <c r="B20" s="45" t="s">
        <v>18</v>
      </c>
      <c r="C20" s="46"/>
      <c r="D20" s="71">
        <v>1198681.4754000001</v>
      </c>
      <c r="E20" s="71">
        <v>1128868.0514</v>
      </c>
      <c r="F20" s="72">
        <v>106.18437415368599</v>
      </c>
      <c r="G20" s="71">
        <v>939871.85719999997</v>
      </c>
      <c r="H20" s="72">
        <v>27.536691966820602</v>
      </c>
      <c r="I20" s="71">
        <v>87917.201700000005</v>
      </c>
      <c r="J20" s="72">
        <v>7.3344923988803599</v>
      </c>
      <c r="K20" s="71">
        <v>79939.569000000003</v>
      </c>
      <c r="L20" s="72">
        <v>8.5053689380752804</v>
      </c>
      <c r="M20" s="72">
        <v>9.9795793244770004E-2</v>
      </c>
      <c r="N20" s="71">
        <v>22859004.561099999</v>
      </c>
      <c r="O20" s="71">
        <v>175061899.25799999</v>
      </c>
      <c r="P20" s="71">
        <v>49173</v>
      </c>
      <c r="Q20" s="71">
        <v>50196</v>
      </c>
      <c r="R20" s="72">
        <v>-2.0380109968921798</v>
      </c>
      <c r="S20" s="71">
        <v>24.376822146299801</v>
      </c>
      <c r="T20" s="71">
        <v>23.388719306319199</v>
      </c>
      <c r="U20" s="73">
        <v>4.0534522262597399</v>
      </c>
      <c r="V20" s="40"/>
      <c r="W20" s="40"/>
    </row>
    <row r="21" spans="1:23" ht="12" thickBot="1" x14ac:dyDescent="0.2">
      <c r="A21" s="49"/>
      <c r="B21" s="45" t="s">
        <v>19</v>
      </c>
      <c r="C21" s="46"/>
      <c r="D21" s="71">
        <v>424178.85009999998</v>
      </c>
      <c r="E21" s="71">
        <v>466425.37949999998</v>
      </c>
      <c r="F21" s="72">
        <v>90.942489140430695</v>
      </c>
      <c r="G21" s="71">
        <v>388286.71</v>
      </c>
      <c r="H21" s="72">
        <v>9.2437209864844707</v>
      </c>
      <c r="I21" s="71">
        <v>38771.759299999998</v>
      </c>
      <c r="J21" s="72">
        <v>9.1404272728024001</v>
      </c>
      <c r="K21" s="71">
        <v>46977.691700000003</v>
      </c>
      <c r="L21" s="72">
        <v>12.098712237665801</v>
      </c>
      <c r="M21" s="72">
        <v>-0.17467721599441599</v>
      </c>
      <c r="N21" s="71">
        <v>5980301.1050000004</v>
      </c>
      <c r="O21" s="71">
        <v>69018982.055399999</v>
      </c>
      <c r="P21" s="71">
        <v>38899</v>
      </c>
      <c r="Q21" s="71">
        <v>41559</v>
      </c>
      <c r="R21" s="72">
        <v>-6.4005389927572898</v>
      </c>
      <c r="S21" s="71">
        <v>10.904620943983099</v>
      </c>
      <c r="T21" s="71">
        <v>10.7265845256142</v>
      </c>
      <c r="U21" s="73">
        <v>1.6326694828139301</v>
      </c>
      <c r="V21" s="40"/>
      <c r="W21" s="40"/>
    </row>
    <row r="22" spans="1:23" ht="12" thickBot="1" x14ac:dyDescent="0.2">
      <c r="A22" s="49"/>
      <c r="B22" s="45" t="s">
        <v>20</v>
      </c>
      <c r="C22" s="46"/>
      <c r="D22" s="71">
        <v>1688747.7603</v>
      </c>
      <c r="E22" s="71">
        <v>1603218.7176000001</v>
      </c>
      <c r="F22" s="72">
        <v>105.334833093019</v>
      </c>
      <c r="G22" s="71">
        <v>1506538.8336</v>
      </c>
      <c r="H22" s="72">
        <v>12.094538994696601</v>
      </c>
      <c r="I22" s="71">
        <v>181729.6629</v>
      </c>
      <c r="J22" s="72">
        <v>10.7612082261306</v>
      </c>
      <c r="K22" s="71">
        <v>174916.12650000001</v>
      </c>
      <c r="L22" s="72">
        <v>11.6104625117444</v>
      </c>
      <c r="M22" s="72">
        <v>3.8953163074989999E-2</v>
      </c>
      <c r="N22" s="71">
        <v>22618227.080800001</v>
      </c>
      <c r="O22" s="71">
        <v>201065101.3405</v>
      </c>
      <c r="P22" s="71">
        <v>103920</v>
      </c>
      <c r="Q22" s="71">
        <v>105774</v>
      </c>
      <c r="R22" s="72">
        <v>-1.7527936922117</v>
      </c>
      <c r="S22" s="71">
        <v>16.250459587182402</v>
      </c>
      <c r="T22" s="71">
        <v>16.498318299392999</v>
      </c>
      <c r="U22" s="73">
        <v>-1.5252412455220401</v>
      </c>
      <c r="V22" s="40"/>
      <c r="W22" s="40"/>
    </row>
    <row r="23" spans="1:23" ht="12" thickBot="1" x14ac:dyDescent="0.2">
      <c r="A23" s="49"/>
      <c r="B23" s="45" t="s">
        <v>21</v>
      </c>
      <c r="C23" s="46"/>
      <c r="D23" s="71">
        <v>3730815.4704</v>
      </c>
      <c r="E23" s="71">
        <v>3818848.0455</v>
      </c>
      <c r="F23" s="72">
        <v>97.694787170080403</v>
      </c>
      <c r="G23" s="71">
        <v>2736486.1472</v>
      </c>
      <c r="H23" s="72">
        <v>36.335989649258998</v>
      </c>
      <c r="I23" s="71">
        <v>371000.85710000002</v>
      </c>
      <c r="J23" s="72">
        <v>9.9442296206685103</v>
      </c>
      <c r="K23" s="71">
        <v>128381.4062</v>
      </c>
      <c r="L23" s="72">
        <v>4.69146925268966</v>
      </c>
      <c r="M23" s="72">
        <v>1.8898332560872</v>
      </c>
      <c r="N23" s="71">
        <v>54479153.671099998</v>
      </c>
      <c r="O23" s="71">
        <v>451483224.61790001</v>
      </c>
      <c r="P23" s="71">
        <v>118625</v>
      </c>
      <c r="Q23" s="71">
        <v>115002</v>
      </c>
      <c r="R23" s="72">
        <v>3.15037999339143</v>
      </c>
      <c r="S23" s="71">
        <v>31.450499223603799</v>
      </c>
      <c r="T23" s="71">
        <v>32.302274596094001</v>
      </c>
      <c r="U23" s="73">
        <v>-2.70830477581395</v>
      </c>
      <c r="V23" s="40"/>
      <c r="W23" s="40"/>
    </row>
    <row r="24" spans="1:23" ht="12" thickBot="1" x14ac:dyDescent="0.2">
      <c r="A24" s="49"/>
      <c r="B24" s="45" t="s">
        <v>22</v>
      </c>
      <c r="C24" s="46"/>
      <c r="D24" s="71">
        <v>280659.78810000001</v>
      </c>
      <c r="E24" s="71">
        <v>400906.72940000001</v>
      </c>
      <c r="F24" s="72">
        <v>70.006255200564397</v>
      </c>
      <c r="G24" s="71">
        <v>301683.6728</v>
      </c>
      <c r="H24" s="72">
        <v>-6.9688506855118098</v>
      </c>
      <c r="I24" s="71">
        <v>45744.264600000002</v>
      </c>
      <c r="J24" s="72">
        <v>16.298831018749699</v>
      </c>
      <c r="K24" s="71">
        <v>51576.236400000002</v>
      </c>
      <c r="L24" s="72">
        <v>17.0961311632507</v>
      </c>
      <c r="M24" s="72">
        <v>-0.113074784184912</v>
      </c>
      <c r="N24" s="71">
        <v>4238389.1166000003</v>
      </c>
      <c r="O24" s="71">
        <v>43217985.113399997</v>
      </c>
      <c r="P24" s="71">
        <v>29758</v>
      </c>
      <c r="Q24" s="71">
        <v>31484</v>
      </c>
      <c r="R24" s="72">
        <v>-5.48214966332106</v>
      </c>
      <c r="S24" s="71">
        <v>9.4314062806640209</v>
      </c>
      <c r="T24" s="71">
        <v>9.6693472081057106</v>
      </c>
      <c r="U24" s="73">
        <v>-2.5228573593473702</v>
      </c>
      <c r="V24" s="40"/>
      <c r="W24" s="40"/>
    </row>
    <row r="25" spans="1:23" ht="12" thickBot="1" x14ac:dyDescent="0.2">
      <c r="A25" s="49"/>
      <c r="B25" s="45" t="s">
        <v>23</v>
      </c>
      <c r="C25" s="46"/>
      <c r="D25" s="71">
        <v>252686.5681</v>
      </c>
      <c r="E25" s="71">
        <v>335882.23229999997</v>
      </c>
      <c r="F25" s="72">
        <v>75.230704038642898</v>
      </c>
      <c r="G25" s="71">
        <v>279578.88589999999</v>
      </c>
      <c r="H25" s="72">
        <v>-9.6188657857442408</v>
      </c>
      <c r="I25" s="71">
        <v>22180.849300000002</v>
      </c>
      <c r="J25" s="72">
        <v>8.7780088458132806</v>
      </c>
      <c r="K25" s="71">
        <v>22045.4833</v>
      </c>
      <c r="L25" s="72">
        <v>7.8852461368936302</v>
      </c>
      <c r="M25" s="72">
        <v>6.1403053930780003E-3</v>
      </c>
      <c r="N25" s="71">
        <v>4259390.5946000004</v>
      </c>
      <c r="O25" s="71">
        <v>51053105.817500003</v>
      </c>
      <c r="P25" s="71">
        <v>21322</v>
      </c>
      <c r="Q25" s="71">
        <v>23905</v>
      </c>
      <c r="R25" s="72">
        <v>-10.805270863836</v>
      </c>
      <c r="S25" s="71">
        <v>11.850978712128301</v>
      </c>
      <c r="T25" s="71">
        <v>11.871303200167301</v>
      </c>
      <c r="U25" s="73">
        <v>-0.17150050247082499</v>
      </c>
      <c r="V25" s="40"/>
      <c r="W25" s="40"/>
    </row>
    <row r="26" spans="1:23" ht="12" thickBot="1" x14ac:dyDescent="0.2">
      <c r="A26" s="49"/>
      <c r="B26" s="45" t="s">
        <v>24</v>
      </c>
      <c r="C26" s="46"/>
      <c r="D26" s="71">
        <v>663074.1727</v>
      </c>
      <c r="E26" s="71">
        <v>845773.74159999995</v>
      </c>
      <c r="F26" s="72">
        <v>78.398529072990996</v>
      </c>
      <c r="G26" s="71">
        <v>649689.00919999997</v>
      </c>
      <c r="H26" s="72">
        <v>2.0602416403013901</v>
      </c>
      <c r="I26" s="71">
        <v>147772.1428</v>
      </c>
      <c r="J26" s="72">
        <v>22.2859144397497</v>
      </c>
      <c r="K26" s="71">
        <v>127581.2589</v>
      </c>
      <c r="L26" s="72">
        <v>19.637281390537598</v>
      </c>
      <c r="M26" s="72">
        <v>0.15825901134763001</v>
      </c>
      <c r="N26" s="71">
        <v>9774240.3092</v>
      </c>
      <c r="O26" s="71">
        <v>101879431.5801</v>
      </c>
      <c r="P26" s="71">
        <v>44245</v>
      </c>
      <c r="Q26" s="71">
        <v>45748</v>
      </c>
      <c r="R26" s="72">
        <v>-3.2853895252251499</v>
      </c>
      <c r="S26" s="71">
        <v>14.9864204475082</v>
      </c>
      <c r="T26" s="71">
        <v>14.7566485004809</v>
      </c>
      <c r="U26" s="73">
        <v>1.5332009924057699</v>
      </c>
      <c r="V26" s="40"/>
      <c r="W26" s="40"/>
    </row>
    <row r="27" spans="1:23" ht="12" thickBot="1" x14ac:dyDescent="0.2">
      <c r="A27" s="49"/>
      <c r="B27" s="45" t="s">
        <v>25</v>
      </c>
      <c r="C27" s="46"/>
      <c r="D27" s="71">
        <v>293902.39360000001</v>
      </c>
      <c r="E27" s="71">
        <v>398253.36479999998</v>
      </c>
      <c r="F27" s="72">
        <v>73.797843176440097</v>
      </c>
      <c r="G27" s="71">
        <v>330076.25839999999</v>
      </c>
      <c r="H27" s="72">
        <v>-10.959244683440099</v>
      </c>
      <c r="I27" s="71">
        <v>82308.740300000005</v>
      </c>
      <c r="J27" s="72">
        <v>28.005467832977899</v>
      </c>
      <c r="K27" s="71">
        <v>106014.8584</v>
      </c>
      <c r="L27" s="72">
        <v>32.1182925769617</v>
      </c>
      <c r="M27" s="72">
        <v>-0.22361127919027601</v>
      </c>
      <c r="N27" s="71">
        <v>4316959.0621999996</v>
      </c>
      <c r="O27" s="71">
        <v>38406333.648699999</v>
      </c>
      <c r="P27" s="71">
        <v>39673</v>
      </c>
      <c r="Q27" s="71">
        <v>42936</v>
      </c>
      <c r="R27" s="72">
        <v>-7.5996832494876099</v>
      </c>
      <c r="S27" s="71">
        <v>7.4081212310639497</v>
      </c>
      <c r="T27" s="71">
        <v>7.5153178614682297</v>
      </c>
      <c r="U27" s="73">
        <v>-1.4470150671236901</v>
      </c>
      <c r="V27" s="40"/>
      <c r="W27" s="40"/>
    </row>
    <row r="28" spans="1:23" ht="12" thickBot="1" x14ac:dyDescent="0.2">
      <c r="A28" s="49"/>
      <c r="B28" s="45" t="s">
        <v>26</v>
      </c>
      <c r="C28" s="46"/>
      <c r="D28" s="71">
        <v>915320.22589999996</v>
      </c>
      <c r="E28" s="71">
        <v>1078279.9450000001</v>
      </c>
      <c r="F28" s="72">
        <v>84.887067606548101</v>
      </c>
      <c r="G28" s="71">
        <v>1060950.4246</v>
      </c>
      <c r="H28" s="72">
        <v>-13.7263905384557</v>
      </c>
      <c r="I28" s="71">
        <v>34162.476999999999</v>
      </c>
      <c r="J28" s="72">
        <v>3.7322978377768599</v>
      </c>
      <c r="K28" s="71">
        <v>21546.186099999999</v>
      </c>
      <c r="L28" s="72">
        <v>2.0308381617475999</v>
      </c>
      <c r="M28" s="72">
        <v>0.58554636265765903</v>
      </c>
      <c r="N28" s="71">
        <v>15283659.856899999</v>
      </c>
      <c r="O28" s="71">
        <v>134006998.35250001</v>
      </c>
      <c r="P28" s="71">
        <v>47781</v>
      </c>
      <c r="Q28" s="71">
        <v>52655</v>
      </c>
      <c r="R28" s="72">
        <v>-9.2564808660146305</v>
      </c>
      <c r="S28" s="71">
        <v>19.156573238316501</v>
      </c>
      <c r="T28" s="71">
        <v>18.949619783496299</v>
      </c>
      <c r="U28" s="73">
        <v>1.08032607004158</v>
      </c>
      <c r="V28" s="40"/>
      <c r="W28" s="40"/>
    </row>
    <row r="29" spans="1:23" ht="12" thickBot="1" x14ac:dyDescent="0.2">
      <c r="A29" s="49"/>
      <c r="B29" s="45" t="s">
        <v>27</v>
      </c>
      <c r="C29" s="46"/>
      <c r="D29" s="71">
        <v>729268.84239999996</v>
      </c>
      <c r="E29" s="71">
        <v>771444.4817</v>
      </c>
      <c r="F29" s="72">
        <v>94.532900253941904</v>
      </c>
      <c r="G29" s="71">
        <v>797705.18409999995</v>
      </c>
      <c r="H29" s="72">
        <v>-8.5791521810419802</v>
      </c>
      <c r="I29" s="71">
        <v>124802.4806</v>
      </c>
      <c r="J29" s="72">
        <v>17.113370727491802</v>
      </c>
      <c r="K29" s="71">
        <v>132029.3132</v>
      </c>
      <c r="L29" s="72">
        <v>16.5511414281406</v>
      </c>
      <c r="M29" s="72">
        <v>-5.4736576483229001E-2</v>
      </c>
      <c r="N29" s="71">
        <v>13342801.9926</v>
      </c>
      <c r="O29" s="71">
        <v>101856385.4295</v>
      </c>
      <c r="P29" s="71">
        <v>114322</v>
      </c>
      <c r="Q29" s="71">
        <v>124092</v>
      </c>
      <c r="R29" s="72">
        <v>-7.8731908583953798</v>
      </c>
      <c r="S29" s="71">
        <v>6.3790770140480397</v>
      </c>
      <c r="T29" s="71">
        <v>6.5785676917125997</v>
      </c>
      <c r="U29" s="73">
        <v>-3.1272655468062598</v>
      </c>
      <c r="V29" s="40"/>
      <c r="W29" s="40"/>
    </row>
    <row r="30" spans="1:23" ht="12" thickBot="1" x14ac:dyDescent="0.2">
      <c r="A30" s="49"/>
      <c r="B30" s="45" t="s">
        <v>28</v>
      </c>
      <c r="C30" s="46"/>
      <c r="D30" s="71">
        <v>1678809.2213000001</v>
      </c>
      <c r="E30" s="71">
        <v>1865909.3577000001</v>
      </c>
      <c r="F30" s="72">
        <v>89.972710323366002</v>
      </c>
      <c r="G30" s="71">
        <v>1666426.2475999999</v>
      </c>
      <c r="H30" s="72">
        <v>0.74308561316973598</v>
      </c>
      <c r="I30" s="71">
        <v>195657.6917</v>
      </c>
      <c r="J30" s="72">
        <v>11.6545518822258</v>
      </c>
      <c r="K30" s="71">
        <v>195816.10819999999</v>
      </c>
      <c r="L30" s="72">
        <v>11.7506615418484</v>
      </c>
      <c r="M30" s="72">
        <v>-8.0900647784399996E-4</v>
      </c>
      <c r="N30" s="71">
        <v>24675346.582800001</v>
      </c>
      <c r="O30" s="71">
        <v>179244856.62979999</v>
      </c>
      <c r="P30" s="71">
        <v>94066</v>
      </c>
      <c r="Q30" s="71">
        <v>99792</v>
      </c>
      <c r="R30" s="72">
        <v>-5.7379349046015697</v>
      </c>
      <c r="S30" s="71">
        <v>17.847141595262901</v>
      </c>
      <c r="T30" s="71">
        <v>18.559868004449299</v>
      </c>
      <c r="U30" s="73">
        <v>-3.9935045361859598</v>
      </c>
      <c r="V30" s="40"/>
      <c r="W30" s="40"/>
    </row>
    <row r="31" spans="1:23" ht="12" thickBot="1" x14ac:dyDescent="0.2">
      <c r="A31" s="49"/>
      <c r="B31" s="45" t="s">
        <v>29</v>
      </c>
      <c r="C31" s="46"/>
      <c r="D31" s="71">
        <v>1007719.7736</v>
      </c>
      <c r="E31" s="71">
        <v>1193720.4665999999</v>
      </c>
      <c r="F31" s="72">
        <v>84.418404626187396</v>
      </c>
      <c r="G31" s="71">
        <v>1219342.5427999999</v>
      </c>
      <c r="H31" s="72">
        <v>-17.35548148054</v>
      </c>
      <c r="I31" s="71">
        <v>-2734.8006999999998</v>
      </c>
      <c r="J31" s="72">
        <v>-0.27138503894094901</v>
      </c>
      <c r="K31" s="71">
        <v>1504.1949</v>
      </c>
      <c r="L31" s="72">
        <v>0.12336114317359</v>
      </c>
      <c r="M31" s="72">
        <v>-2.8181159236745201</v>
      </c>
      <c r="N31" s="71">
        <v>27504629.031500001</v>
      </c>
      <c r="O31" s="71">
        <v>183919136.05489999</v>
      </c>
      <c r="P31" s="71">
        <v>34386</v>
      </c>
      <c r="Q31" s="71">
        <v>34405</v>
      </c>
      <c r="R31" s="72">
        <v>-5.5224531318121002E-2</v>
      </c>
      <c r="S31" s="71">
        <v>29.306106368871099</v>
      </c>
      <c r="T31" s="71">
        <v>27.4438420491208</v>
      </c>
      <c r="U31" s="73">
        <v>6.3545265833347999</v>
      </c>
      <c r="V31" s="40"/>
      <c r="W31" s="40"/>
    </row>
    <row r="32" spans="1:23" ht="12" thickBot="1" x14ac:dyDescent="0.2">
      <c r="A32" s="49"/>
      <c r="B32" s="45" t="s">
        <v>30</v>
      </c>
      <c r="C32" s="46"/>
      <c r="D32" s="71">
        <v>144102.30919999999</v>
      </c>
      <c r="E32" s="71">
        <v>231518.39240000001</v>
      </c>
      <c r="F32" s="72">
        <v>62.242272722346399</v>
      </c>
      <c r="G32" s="71">
        <v>186620.8499</v>
      </c>
      <c r="H32" s="72">
        <v>-22.7833817726065</v>
      </c>
      <c r="I32" s="71">
        <v>40924.7814</v>
      </c>
      <c r="J32" s="72">
        <v>28.399809570851801</v>
      </c>
      <c r="K32" s="71">
        <v>54441.0524</v>
      </c>
      <c r="L32" s="72">
        <v>29.172009681218402</v>
      </c>
      <c r="M32" s="72">
        <v>-0.248273506924344</v>
      </c>
      <c r="N32" s="71">
        <v>1964380.0079999999</v>
      </c>
      <c r="O32" s="71">
        <v>18589570.206300002</v>
      </c>
      <c r="P32" s="71">
        <v>28005</v>
      </c>
      <c r="Q32" s="71">
        <v>28666</v>
      </c>
      <c r="R32" s="72">
        <v>-2.3058675783157798</v>
      </c>
      <c r="S32" s="71">
        <v>5.1455921871094503</v>
      </c>
      <c r="T32" s="71">
        <v>5.0776860147910403</v>
      </c>
      <c r="U32" s="73">
        <v>1.3196959620803199</v>
      </c>
      <c r="V32" s="40"/>
      <c r="W32" s="40"/>
    </row>
    <row r="33" spans="1:23" ht="12" thickBot="1" x14ac:dyDescent="0.2">
      <c r="A33" s="49"/>
      <c r="B33" s="45" t="s">
        <v>31</v>
      </c>
      <c r="C33" s="46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1">
        <v>35.078299999999999</v>
      </c>
      <c r="O33" s="71">
        <v>173.4545</v>
      </c>
      <c r="P33" s="74"/>
      <c r="Q33" s="74"/>
      <c r="R33" s="74"/>
      <c r="S33" s="74"/>
      <c r="T33" s="74"/>
      <c r="U33" s="75"/>
      <c r="V33" s="40"/>
      <c r="W33" s="40"/>
    </row>
    <row r="34" spans="1:23" ht="12" thickBot="1" x14ac:dyDescent="0.2">
      <c r="A34" s="49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customHeight="1" thickBot="1" x14ac:dyDescent="0.2">
      <c r="A35" s="49"/>
      <c r="B35" s="45" t="s">
        <v>32</v>
      </c>
      <c r="C35" s="46"/>
      <c r="D35" s="71">
        <v>164431.14319999999</v>
      </c>
      <c r="E35" s="71">
        <v>193835.58290000001</v>
      </c>
      <c r="F35" s="72">
        <v>84.830215763238002</v>
      </c>
      <c r="G35" s="71">
        <v>163256.83040000001</v>
      </c>
      <c r="H35" s="72">
        <v>0.71930393180044105</v>
      </c>
      <c r="I35" s="71">
        <v>22592.415700000001</v>
      </c>
      <c r="J35" s="72">
        <v>13.7397425209898</v>
      </c>
      <c r="K35" s="71">
        <v>17228.697700000001</v>
      </c>
      <c r="L35" s="72">
        <v>10.5531251940807</v>
      </c>
      <c r="M35" s="72">
        <v>0.31132463366630497</v>
      </c>
      <c r="N35" s="71">
        <v>2535626.3141999999</v>
      </c>
      <c r="O35" s="71">
        <v>28830961.1028</v>
      </c>
      <c r="P35" s="71">
        <v>12173</v>
      </c>
      <c r="Q35" s="71">
        <v>13346</v>
      </c>
      <c r="R35" s="72">
        <v>-8.7891503072081498</v>
      </c>
      <c r="S35" s="71">
        <v>13.5078569949889</v>
      </c>
      <c r="T35" s="71">
        <v>13.5620936835007</v>
      </c>
      <c r="U35" s="73">
        <v>-0.40151956399809902</v>
      </c>
      <c r="V35" s="40"/>
      <c r="W35" s="40"/>
    </row>
    <row r="36" spans="1:23" ht="12" customHeight="1" thickBot="1" x14ac:dyDescent="0.2">
      <c r="A36" s="49"/>
      <c r="B36" s="45" t="s">
        <v>70</v>
      </c>
      <c r="C36" s="46"/>
      <c r="D36" s="71">
        <v>117002.78</v>
      </c>
      <c r="E36" s="74"/>
      <c r="F36" s="74"/>
      <c r="G36" s="74"/>
      <c r="H36" s="74"/>
      <c r="I36" s="71">
        <v>2148.65</v>
      </c>
      <c r="J36" s="72">
        <v>1.8364093571110001</v>
      </c>
      <c r="K36" s="74"/>
      <c r="L36" s="74"/>
      <c r="M36" s="74"/>
      <c r="N36" s="71">
        <v>1906174.08</v>
      </c>
      <c r="O36" s="71">
        <v>5772359.9699999997</v>
      </c>
      <c r="P36" s="71">
        <v>110</v>
      </c>
      <c r="Q36" s="71">
        <v>90</v>
      </c>
      <c r="R36" s="72">
        <v>22.2222222222222</v>
      </c>
      <c r="S36" s="71">
        <v>1063.6616363636399</v>
      </c>
      <c r="T36" s="71">
        <v>1314.0851111111101</v>
      </c>
      <c r="U36" s="73">
        <v>-23.543527959098299</v>
      </c>
      <c r="V36" s="40"/>
      <c r="W36" s="40"/>
    </row>
    <row r="37" spans="1:23" ht="12" customHeight="1" thickBot="1" x14ac:dyDescent="0.2">
      <c r="A37" s="49"/>
      <c r="B37" s="45" t="s">
        <v>36</v>
      </c>
      <c r="C37" s="46"/>
      <c r="D37" s="71">
        <v>282256.48</v>
      </c>
      <c r="E37" s="71">
        <v>168757.5754</v>
      </c>
      <c r="F37" s="72">
        <v>167.25559094516399</v>
      </c>
      <c r="G37" s="71">
        <v>317718.05</v>
      </c>
      <c r="H37" s="72">
        <v>-11.161333137981901</v>
      </c>
      <c r="I37" s="71">
        <v>-40123.99</v>
      </c>
      <c r="J37" s="72">
        <v>-14.2154362585405</v>
      </c>
      <c r="K37" s="71">
        <v>-40530.03</v>
      </c>
      <c r="L37" s="72">
        <v>-12.756602906255999</v>
      </c>
      <c r="M37" s="72">
        <v>-1.0018250665001E-2</v>
      </c>
      <c r="N37" s="71">
        <v>9459823.1799999997</v>
      </c>
      <c r="O37" s="71">
        <v>78591285.680000007</v>
      </c>
      <c r="P37" s="71">
        <v>115</v>
      </c>
      <c r="Q37" s="71">
        <v>118</v>
      </c>
      <c r="R37" s="72">
        <v>-2.5423728813559401</v>
      </c>
      <c r="S37" s="71">
        <v>2454.4041739130398</v>
      </c>
      <c r="T37" s="71">
        <v>2147.5238135593199</v>
      </c>
      <c r="U37" s="73">
        <v>12.503252871529501</v>
      </c>
      <c r="V37" s="40"/>
      <c r="W37" s="40"/>
    </row>
    <row r="38" spans="1:23" ht="12" customHeight="1" thickBot="1" x14ac:dyDescent="0.2">
      <c r="A38" s="49"/>
      <c r="B38" s="45" t="s">
        <v>37</v>
      </c>
      <c r="C38" s="46"/>
      <c r="D38" s="71">
        <v>344240.2</v>
      </c>
      <c r="E38" s="71">
        <v>136312.09969999999</v>
      </c>
      <c r="F38" s="72">
        <v>252.538256513996</v>
      </c>
      <c r="G38" s="71">
        <v>260473.52</v>
      </c>
      <c r="H38" s="72">
        <v>32.159384186154497</v>
      </c>
      <c r="I38" s="71">
        <v>-14740.05</v>
      </c>
      <c r="J38" s="72">
        <v>-4.2819083883869498</v>
      </c>
      <c r="K38" s="71">
        <v>-7791.56</v>
      </c>
      <c r="L38" s="72">
        <v>-2.9913059876489601</v>
      </c>
      <c r="M38" s="72">
        <v>0.89179702139237904</v>
      </c>
      <c r="N38" s="71">
        <v>15132715.789999999</v>
      </c>
      <c r="O38" s="71">
        <v>61926798.990000002</v>
      </c>
      <c r="P38" s="71">
        <v>124</v>
      </c>
      <c r="Q38" s="71">
        <v>93</v>
      </c>
      <c r="R38" s="72">
        <v>33.3333333333333</v>
      </c>
      <c r="S38" s="71">
        <v>2776.13064516129</v>
      </c>
      <c r="T38" s="71">
        <v>2849.28849462366</v>
      </c>
      <c r="U38" s="73">
        <v>-2.6352451960384999</v>
      </c>
      <c r="V38" s="40"/>
      <c r="W38" s="40"/>
    </row>
    <row r="39" spans="1:23" ht="12" thickBot="1" x14ac:dyDescent="0.2">
      <c r="A39" s="49"/>
      <c r="B39" s="45" t="s">
        <v>38</v>
      </c>
      <c r="C39" s="46"/>
      <c r="D39" s="71">
        <v>273370.28999999998</v>
      </c>
      <c r="E39" s="71">
        <v>107760.3227</v>
      </c>
      <c r="F39" s="72">
        <v>253.683622274453</v>
      </c>
      <c r="G39" s="71">
        <v>211548.13</v>
      </c>
      <c r="H39" s="72">
        <v>29.223685409083998</v>
      </c>
      <c r="I39" s="71">
        <v>-46012.88</v>
      </c>
      <c r="J39" s="72">
        <v>-16.831704718168201</v>
      </c>
      <c r="K39" s="71">
        <v>-22909.41</v>
      </c>
      <c r="L39" s="72">
        <v>-10.8294079460783</v>
      </c>
      <c r="M39" s="72">
        <v>1.00847075503036</v>
      </c>
      <c r="N39" s="71">
        <v>8142269</v>
      </c>
      <c r="O39" s="71">
        <v>47673726.369999997</v>
      </c>
      <c r="P39" s="71">
        <v>141</v>
      </c>
      <c r="Q39" s="71">
        <v>114</v>
      </c>
      <c r="R39" s="72">
        <v>23.684210526315798</v>
      </c>
      <c r="S39" s="71">
        <v>1938.79638297872</v>
      </c>
      <c r="T39" s="71">
        <v>1853.3524561403499</v>
      </c>
      <c r="U39" s="73">
        <v>4.4070603591233404</v>
      </c>
      <c r="V39" s="40"/>
      <c r="W39" s="40"/>
    </row>
    <row r="40" spans="1:23" ht="12" customHeight="1" thickBot="1" x14ac:dyDescent="0.2">
      <c r="A40" s="49"/>
      <c r="B40" s="45" t="s">
        <v>73</v>
      </c>
      <c r="C40" s="46"/>
      <c r="D40" s="71">
        <v>8.6199999999999992</v>
      </c>
      <c r="E40" s="74"/>
      <c r="F40" s="74"/>
      <c r="G40" s="71">
        <v>0.27</v>
      </c>
      <c r="H40" s="72">
        <v>3092.5925925925899</v>
      </c>
      <c r="I40" s="71">
        <v>8.6199999999999992</v>
      </c>
      <c r="J40" s="72">
        <v>100</v>
      </c>
      <c r="K40" s="71">
        <v>0.24</v>
      </c>
      <c r="L40" s="72">
        <v>88.8888888888889</v>
      </c>
      <c r="M40" s="72">
        <v>34.9166666666667</v>
      </c>
      <c r="N40" s="71">
        <v>213.35</v>
      </c>
      <c r="O40" s="71">
        <v>2810.59</v>
      </c>
      <c r="P40" s="71">
        <v>5</v>
      </c>
      <c r="Q40" s="71">
        <v>123</v>
      </c>
      <c r="R40" s="72">
        <v>-95.934959349593498</v>
      </c>
      <c r="S40" s="71">
        <v>1.724</v>
      </c>
      <c r="T40" s="71">
        <v>0.53032520325203303</v>
      </c>
      <c r="U40" s="73">
        <v>69.238677305566597</v>
      </c>
      <c r="V40" s="40"/>
      <c r="W40" s="40"/>
    </row>
    <row r="41" spans="1:23" ht="12" customHeight="1" thickBot="1" x14ac:dyDescent="0.2">
      <c r="A41" s="49"/>
      <c r="B41" s="45" t="s">
        <v>33</v>
      </c>
      <c r="C41" s="46"/>
      <c r="D41" s="71">
        <v>221493.16320000001</v>
      </c>
      <c r="E41" s="71">
        <v>141453.44190000001</v>
      </c>
      <c r="F41" s="72">
        <v>156.58379197063601</v>
      </c>
      <c r="G41" s="71">
        <v>395014.12050000002</v>
      </c>
      <c r="H41" s="72">
        <v>-43.927785943540698</v>
      </c>
      <c r="I41" s="71">
        <v>11951.5661</v>
      </c>
      <c r="J41" s="72">
        <v>5.3959074525511097</v>
      </c>
      <c r="K41" s="71">
        <v>18641.430899999999</v>
      </c>
      <c r="L41" s="72">
        <v>4.7191808931802504</v>
      </c>
      <c r="M41" s="72">
        <v>-0.35887077745732499</v>
      </c>
      <c r="N41" s="71">
        <v>2777036.7615999999</v>
      </c>
      <c r="O41" s="71">
        <v>33342245.521699999</v>
      </c>
      <c r="P41" s="71">
        <v>344</v>
      </c>
      <c r="Q41" s="71">
        <v>294</v>
      </c>
      <c r="R41" s="72">
        <v>17.006802721088398</v>
      </c>
      <c r="S41" s="71">
        <v>643.87547441860499</v>
      </c>
      <c r="T41" s="71">
        <v>607.45973877551</v>
      </c>
      <c r="U41" s="73">
        <v>5.6557109394446901</v>
      </c>
      <c r="V41" s="40"/>
      <c r="W41" s="40"/>
    </row>
    <row r="42" spans="1:23" ht="12" thickBot="1" x14ac:dyDescent="0.2">
      <c r="A42" s="49"/>
      <c r="B42" s="45" t="s">
        <v>34</v>
      </c>
      <c r="C42" s="46"/>
      <c r="D42" s="71">
        <v>458337.87430000002</v>
      </c>
      <c r="E42" s="71">
        <v>439489.55109999998</v>
      </c>
      <c r="F42" s="72">
        <v>104.28868516960701</v>
      </c>
      <c r="G42" s="71">
        <v>388370.50429999997</v>
      </c>
      <c r="H42" s="72">
        <v>18.015624056237101</v>
      </c>
      <c r="I42" s="71">
        <v>31724.985000000001</v>
      </c>
      <c r="J42" s="72">
        <v>6.9217463314486602</v>
      </c>
      <c r="K42" s="71">
        <v>24455.916499999999</v>
      </c>
      <c r="L42" s="72">
        <v>6.2970581517459498</v>
      </c>
      <c r="M42" s="72">
        <v>0.29723148997503301</v>
      </c>
      <c r="N42" s="71">
        <v>7933466.9238999998</v>
      </c>
      <c r="O42" s="71">
        <v>78827629.510199994</v>
      </c>
      <c r="P42" s="71">
        <v>2281</v>
      </c>
      <c r="Q42" s="71">
        <v>2342</v>
      </c>
      <c r="R42" s="72">
        <v>-2.6046114432109402</v>
      </c>
      <c r="S42" s="71">
        <v>200.93725309075</v>
      </c>
      <c r="T42" s="71">
        <v>209.47820640478199</v>
      </c>
      <c r="U42" s="73">
        <v>-4.2505574166355196</v>
      </c>
      <c r="V42" s="40"/>
      <c r="W42" s="40"/>
    </row>
    <row r="43" spans="1:23" ht="12" thickBot="1" x14ac:dyDescent="0.2">
      <c r="A43" s="49"/>
      <c r="B43" s="45" t="s">
        <v>39</v>
      </c>
      <c r="C43" s="46"/>
      <c r="D43" s="71">
        <v>142006.87</v>
      </c>
      <c r="E43" s="71">
        <v>72638.093699999998</v>
      </c>
      <c r="F43" s="72">
        <v>195.49916960444699</v>
      </c>
      <c r="G43" s="71">
        <v>80423.960000000006</v>
      </c>
      <c r="H43" s="72">
        <v>76.572839735819997</v>
      </c>
      <c r="I43" s="71">
        <v>-9809.41</v>
      </c>
      <c r="J43" s="72">
        <v>-6.9077010147466797</v>
      </c>
      <c r="K43" s="71">
        <v>-5867.54</v>
      </c>
      <c r="L43" s="72">
        <v>-7.2957611139764804</v>
      </c>
      <c r="M43" s="72">
        <v>0.67180965106330803</v>
      </c>
      <c r="N43" s="71">
        <v>4572643.0599999996</v>
      </c>
      <c r="O43" s="71">
        <v>36044507.390000001</v>
      </c>
      <c r="P43" s="71">
        <v>92</v>
      </c>
      <c r="Q43" s="71">
        <v>83</v>
      </c>
      <c r="R43" s="72">
        <v>10.8433734939759</v>
      </c>
      <c r="S43" s="71">
        <v>1543.55293478261</v>
      </c>
      <c r="T43" s="71">
        <v>1629.9662650602399</v>
      </c>
      <c r="U43" s="73">
        <v>-5.5983392814320796</v>
      </c>
      <c r="V43" s="40"/>
      <c r="W43" s="40"/>
    </row>
    <row r="44" spans="1:23" ht="12" thickBot="1" x14ac:dyDescent="0.2">
      <c r="A44" s="49"/>
      <c r="B44" s="45" t="s">
        <v>40</v>
      </c>
      <c r="C44" s="46"/>
      <c r="D44" s="71">
        <v>65120.54</v>
      </c>
      <c r="E44" s="71">
        <v>15097.195299999999</v>
      </c>
      <c r="F44" s="72">
        <v>431.34197250531702</v>
      </c>
      <c r="G44" s="71">
        <v>54614.58</v>
      </c>
      <c r="H44" s="72">
        <v>19.2365481891466</v>
      </c>
      <c r="I44" s="71">
        <v>8197.94</v>
      </c>
      <c r="J44" s="72">
        <v>12.588869809740499</v>
      </c>
      <c r="K44" s="71">
        <v>6195.23</v>
      </c>
      <c r="L44" s="72">
        <v>11.343545990832499</v>
      </c>
      <c r="M44" s="72">
        <v>0.32326644854186198</v>
      </c>
      <c r="N44" s="71">
        <v>2194008.31</v>
      </c>
      <c r="O44" s="71">
        <v>13044818.699999999</v>
      </c>
      <c r="P44" s="71">
        <v>60</v>
      </c>
      <c r="Q44" s="71">
        <v>59</v>
      </c>
      <c r="R44" s="72">
        <v>1.6949152542372801</v>
      </c>
      <c r="S44" s="71">
        <v>1085.3423333333301</v>
      </c>
      <c r="T44" s="71">
        <v>1235.5211864406799</v>
      </c>
      <c r="U44" s="73">
        <v>-13.8370031735619</v>
      </c>
      <c r="V44" s="40"/>
      <c r="W44" s="40"/>
    </row>
    <row r="45" spans="1:23" ht="12" thickBot="1" x14ac:dyDescent="0.2">
      <c r="A45" s="47"/>
      <c r="B45" s="45" t="s">
        <v>35</v>
      </c>
      <c r="C45" s="46"/>
      <c r="D45" s="76">
        <v>6172.5321000000004</v>
      </c>
      <c r="E45" s="77"/>
      <c r="F45" s="77"/>
      <c r="G45" s="76">
        <v>18157.119900000002</v>
      </c>
      <c r="H45" s="78">
        <v>-66.004894311459594</v>
      </c>
      <c r="I45" s="76">
        <v>891.09829999999999</v>
      </c>
      <c r="J45" s="78">
        <v>14.436511395380199</v>
      </c>
      <c r="K45" s="76">
        <v>2262.2048</v>
      </c>
      <c r="L45" s="78">
        <v>12.4590508431902</v>
      </c>
      <c r="M45" s="78">
        <v>-0.60609300272017796</v>
      </c>
      <c r="N45" s="76">
        <v>225562.98980000001</v>
      </c>
      <c r="O45" s="76">
        <v>3550917.5430000001</v>
      </c>
      <c r="P45" s="76">
        <v>21</v>
      </c>
      <c r="Q45" s="76">
        <v>29</v>
      </c>
      <c r="R45" s="78">
        <v>-27.586206896551701</v>
      </c>
      <c r="S45" s="76">
        <v>293.93009999999998</v>
      </c>
      <c r="T45" s="76">
        <v>154.87219655172399</v>
      </c>
      <c r="U45" s="79">
        <v>47.309854774409303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19:C19"/>
    <mergeCell ref="B20:C20"/>
    <mergeCell ref="B21:C21"/>
    <mergeCell ref="B22:C22"/>
    <mergeCell ref="B23:C23"/>
    <mergeCell ref="B25:C25"/>
    <mergeCell ref="B26:C26"/>
    <mergeCell ref="B27:C27"/>
    <mergeCell ref="B28:C28"/>
    <mergeCell ref="B29:C29"/>
    <mergeCell ref="B30:C3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3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82636</v>
      </c>
      <c r="D2" s="32">
        <v>669806.11511111096</v>
      </c>
      <c r="E2" s="32">
        <v>501446.466347009</v>
      </c>
      <c r="F2" s="32">
        <v>168359.64876410301</v>
      </c>
      <c r="G2" s="32">
        <v>501446.466347009</v>
      </c>
      <c r="H2" s="32">
        <v>0.25135579530529401</v>
      </c>
    </row>
    <row r="3" spans="1:8" ht="14.25" x14ac:dyDescent="0.2">
      <c r="A3" s="32">
        <v>2</v>
      </c>
      <c r="B3" s="33">
        <v>13</v>
      </c>
      <c r="C3" s="32">
        <v>18070</v>
      </c>
      <c r="D3" s="32">
        <v>180798.60094297701</v>
      </c>
      <c r="E3" s="32">
        <v>151051.82992128399</v>
      </c>
      <c r="F3" s="32">
        <v>29746.771021692799</v>
      </c>
      <c r="G3" s="32">
        <v>151051.82992128399</v>
      </c>
      <c r="H3" s="32">
        <v>0.164529873940091</v>
      </c>
    </row>
    <row r="4" spans="1:8" ht="14.25" x14ac:dyDescent="0.2">
      <c r="A4" s="32">
        <v>3</v>
      </c>
      <c r="B4" s="33">
        <v>14</v>
      </c>
      <c r="C4" s="32">
        <v>154711</v>
      </c>
      <c r="D4" s="32">
        <v>281573.30680000002</v>
      </c>
      <c r="E4" s="32">
        <v>225566.81146153799</v>
      </c>
      <c r="F4" s="32">
        <v>56006.4953384615</v>
      </c>
      <c r="G4" s="32">
        <v>225566.81146153799</v>
      </c>
      <c r="H4" s="32">
        <v>0.19890555669129101</v>
      </c>
    </row>
    <row r="5" spans="1:8" ht="14.25" x14ac:dyDescent="0.2">
      <c r="A5" s="32">
        <v>4</v>
      </c>
      <c r="B5" s="33">
        <v>15</v>
      </c>
      <c r="C5" s="32">
        <v>4806</v>
      </c>
      <c r="D5" s="32">
        <v>91368.095782051299</v>
      </c>
      <c r="E5" s="32">
        <v>70603.051400854703</v>
      </c>
      <c r="F5" s="32">
        <v>20765.0443811966</v>
      </c>
      <c r="G5" s="32">
        <v>70603.051400854703</v>
      </c>
      <c r="H5" s="32">
        <v>0.22726799987962301</v>
      </c>
    </row>
    <row r="6" spans="1:8" ht="14.25" x14ac:dyDescent="0.2">
      <c r="A6" s="32">
        <v>5</v>
      </c>
      <c r="B6" s="33">
        <v>16</v>
      </c>
      <c r="C6" s="32">
        <v>5817</v>
      </c>
      <c r="D6" s="32">
        <v>412219.76823162398</v>
      </c>
      <c r="E6" s="32">
        <v>402612.61301282101</v>
      </c>
      <c r="F6" s="32">
        <v>9607.1552188034202</v>
      </c>
      <c r="G6" s="32">
        <v>402612.61301282101</v>
      </c>
      <c r="H6" s="32">
        <v>2.3305906119003E-2</v>
      </c>
    </row>
    <row r="7" spans="1:8" ht="14.25" x14ac:dyDescent="0.2">
      <c r="A7" s="32">
        <v>6</v>
      </c>
      <c r="B7" s="33">
        <v>17</v>
      </c>
      <c r="C7" s="32">
        <v>29461</v>
      </c>
      <c r="D7" s="32">
        <v>375435.81208547001</v>
      </c>
      <c r="E7" s="32">
        <v>287897.285146154</v>
      </c>
      <c r="F7" s="32">
        <v>87538.526939316202</v>
      </c>
      <c r="G7" s="32">
        <v>287897.285146154</v>
      </c>
      <c r="H7" s="32">
        <v>0.233165095394223</v>
      </c>
    </row>
    <row r="8" spans="1:8" ht="14.25" x14ac:dyDescent="0.2">
      <c r="A8" s="32">
        <v>7</v>
      </c>
      <c r="B8" s="33">
        <v>18</v>
      </c>
      <c r="C8" s="32">
        <v>81837</v>
      </c>
      <c r="D8" s="32">
        <v>207982.700023932</v>
      </c>
      <c r="E8" s="32">
        <v>164909.650798291</v>
      </c>
      <c r="F8" s="32">
        <v>43073.049225641</v>
      </c>
      <c r="G8" s="32">
        <v>164909.650798291</v>
      </c>
      <c r="H8" s="32">
        <v>0.207099192484206</v>
      </c>
    </row>
    <row r="9" spans="1:8" ht="14.25" x14ac:dyDescent="0.2">
      <c r="A9" s="32">
        <v>8</v>
      </c>
      <c r="B9" s="33">
        <v>19</v>
      </c>
      <c r="C9" s="32">
        <v>23259</v>
      </c>
      <c r="D9" s="32">
        <v>162472.18946410299</v>
      </c>
      <c r="E9" s="32">
        <v>133629.03356581199</v>
      </c>
      <c r="F9" s="32">
        <v>28843.155898290599</v>
      </c>
      <c r="G9" s="32">
        <v>133629.03356581199</v>
      </c>
      <c r="H9" s="32">
        <v>0.177526726225742</v>
      </c>
    </row>
    <row r="10" spans="1:8" ht="14.25" x14ac:dyDescent="0.2">
      <c r="A10" s="32">
        <v>9</v>
      </c>
      <c r="B10" s="33">
        <v>21</v>
      </c>
      <c r="C10" s="32">
        <v>315313</v>
      </c>
      <c r="D10" s="32">
        <v>1292117.23299744</v>
      </c>
      <c r="E10" s="32">
        <v>1227265.2904153799</v>
      </c>
      <c r="F10" s="32">
        <v>64851.942582051299</v>
      </c>
      <c r="G10" s="32">
        <v>1227265.2904153799</v>
      </c>
      <c r="H10" s="35">
        <v>5.0190447837003598E-2</v>
      </c>
    </row>
    <row r="11" spans="1:8" ht="14.25" x14ac:dyDescent="0.2">
      <c r="A11" s="32">
        <v>10</v>
      </c>
      <c r="B11" s="33">
        <v>22</v>
      </c>
      <c r="C11" s="32">
        <v>39549</v>
      </c>
      <c r="D11" s="32">
        <v>435150.14687350398</v>
      </c>
      <c r="E11" s="32">
        <v>393040.29782991501</v>
      </c>
      <c r="F11" s="32">
        <v>42109.849043589697</v>
      </c>
      <c r="G11" s="32">
        <v>393040.29782991501</v>
      </c>
      <c r="H11" s="32">
        <v>9.6770848742999099E-2</v>
      </c>
    </row>
    <row r="12" spans="1:8" ht="14.25" x14ac:dyDescent="0.2">
      <c r="A12" s="32">
        <v>11</v>
      </c>
      <c r="B12" s="33">
        <v>23</v>
      </c>
      <c r="C12" s="32">
        <v>295810.96999999997</v>
      </c>
      <c r="D12" s="32">
        <v>2227049.13244136</v>
      </c>
      <c r="E12" s="32">
        <v>1990478.21110558</v>
      </c>
      <c r="F12" s="32">
        <v>236570.92133577599</v>
      </c>
      <c r="G12" s="32">
        <v>1990478.21110558</v>
      </c>
      <c r="H12" s="32">
        <v>0.106226179696557</v>
      </c>
    </row>
    <row r="13" spans="1:8" ht="14.25" x14ac:dyDescent="0.2">
      <c r="A13" s="32">
        <v>12</v>
      </c>
      <c r="B13" s="33">
        <v>24</v>
      </c>
      <c r="C13" s="32">
        <v>33686.516000000003</v>
      </c>
      <c r="D13" s="32">
        <v>575829.25684017094</v>
      </c>
      <c r="E13" s="32">
        <v>517455.49902734999</v>
      </c>
      <c r="F13" s="32">
        <v>58373.757812820499</v>
      </c>
      <c r="G13" s="32">
        <v>517455.49902734999</v>
      </c>
      <c r="H13" s="32">
        <v>0.10137337955550101</v>
      </c>
    </row>
    <row r="14" spans="1:8" ht="14.25" x14ac:dyDescent="0.2">
      <c r="A14" s="32">
        <v>13</v>
      </c>
      <c r="B14" s="33">
        <v>25</v>
      </c>
      <c r="C14" s="32">
        <v>99971</v>
      </c>
      <c r="D14" s="32">
        <v>1198681.7446000001</v>
      </c>
      <c r="E14" s="32">
        <v>1110764.2737</v>
      </c>
      <c r="F14" s="32">
        <v>87917.4709</v>
      </c>
      <c r="G14" s="32">
        <v>1110764.2737</v>
      </c>
      <c r="H14" s="32">
        <v>7.3345132097042201E-2</v>
      </c>
    </row>
    <row r="15" spans="1:8" ht="14.25" x14ac:dyDescent="0.2">
      <c r="A15" s="32">
        <v>14</v>
      </c>
      <c r="B15" s="33">
        <v>26</v>
      </c>
      <c r="C15" s="32">
        <v>114517</v>
      </c>
      <c r="D15" s="32">
        <v>424177.77969944</v>
      </c>
      <c r="E15" s="32">
        <v>385407.09061368299</v>
      </c>
      <c r="F15" s="32">
        <v>38770.689085757498</v>
      </c>
      <c r="G15" s="32">
        <v>385407.09061368299</v>
      </c>
      <c r="H15" s="32">
        <v>9.1401980351797904E-2</v>
      </c>
    </row>
    <row r="16" spans="1:8" ht="14.25" x14ac:dyDescent="0.2">
      <c r="A16" s="32">
        <v>15</v>
      </c>
      <c r="B16" s="33">
        <v>27</v>
      </c>
      <c r="C16" s="32">
        <v>255806.59899999999</v>
      </c>
      <c r="D16" s="32">
        <v>1688748.9264666699</v>
      </c>
      <c r="E16" s="32">
        <v>1507018.0954</v>
      </c>
      <c r="F16" s="32">
        <v>181730.83106666699</v>
      </c>
      <c r="G16" s="32">
        <v>1507018.0954</v>
      </c>
      <c r="H16" s="32">
        <v>0.10761269968466999</v>
      </c>
    </row>
    <row r="17" spans="1:8" ht="14.25" x14ac:dyDescent="0.2">
      <c r="A17" s="32">
        <v>16</v>
      </c>
      <c r="B17" s="33">
        <v>29</v>
      </c>
      <c r="C17" s="32">
        <v>293776</v>
      </c>
      <c r="D17" s="32">
        <v>3730817.92930598</v>
      </c>
      <c r="E17" s="32">
        <v>3359814.65864872</v>
      </c>
      <c r="F17" s="32">
        <v>371003.27065726498</v>
      </c>
      <c r="G17" s="32">
        <v>3359814.65864872</v>
      </c>
      <c r="H17" s="32">
        <v>9.9442877590727105E-2</v>
      </c>
    </row>
    <row r="18" spans="1:8" ht="14.25" x14ac:dyDescent="0.2">
      <c r="A18" s="32">
        <v>17</v>
      </c>
      <c r="B18" s="33">
        <v>31</v>
      </c>
      <c r="C18" s="32">
        <v>40987.754000000001</v>
      </c>
      <c r="D18" s="32">
        <v>280659.83875380101</v>
      </c>
      <c r="E18" s="32">
        <v>234915.52182890801</v>
      </c>
      <c r="F18" s="32">
        <v>45744.316924893203</v>
      </c>
      <c r="G18" s="32">
        <v>234915.52182890801</v>
      </c>
      <c r="H18" s="32">
        <v>0.16298846720645599</v>
      </c>
    </row>
    <row r="19" spans="1:8" ht="14.25" x14ac:dyDescent="0.2">
      <c r="A19" s="32">
        <v>18</v>
      </c>
      <c r="B19" s="33">
        <v>32</v>
      </c>
      <c r="C19" s="32">
        <v>19039.649000000001</v>
      </c>
      <c r="D19" s="32">
        <v>252686.57592359901</v>
      </c>
      <c r="E19" s="32">
        <v>230505.718217669</v>
      </c>
      <c r="F19" s="32">
        <v>22180.857705929498</v>
      </c>
      <c r="G19" s="32">
        <v>230505.718217669</v>
      </c>
      <c r="H19" s="32">
        <v>8.77801190065437E-2</v>
      </c>
    </row>
    <row r="20" spans="1:8" ht="14.25" x14ac:dyDescent="0.2">
      <c r="A20" s="32">
        <v>19</v>
      </c>
      <c r="B20" s="33">
        <v>33</v>
      </c>
      <c r="C20" s="32">
        <v>55725.038</v>
      </c>
      <c r="D20" s="32">
        <v>663074.14407639403</v>
      </c>
      <c r="E20" s="32">
        <v>515301.92463697999</v>
      </c>
      <c r="F20" s="32">
        <v>147772.21943941401</v>
      </c>
      <c r="G20" s="32">
        <v>515301.92463697999</v>
      </c>
      <c r="H20" s="32">
        <v>0.222859269599854</v>
      </c>
    </row>
    <row r="21" spans="1:8" ht="14.25" x14ac:dyDescent="0.2">
      <c r="A21" s="32">
        <v>20</v>
      </c>
      <c r="B21" s="33">
        <v>34</v>
      </c>
      <c r="C21" s="32">
        <v>55677.432999999997</v>
      </c>
      <c r="D21" s="32">
        <v>293902.33058750501</v>
      </c>
      <c r="E21" s="32">
        <v>211593.674822206</v>
      </c>
      <c r="F21" s="32">
        <v>82308.655765298798</v>
      </c>
      <c r="G21" s="32">
        <v>211593.674822206</v>
      </c>
      <c r="H21" s="32">
        <v>0.28005445074479501</v>
      </c>
    </row>
    <row r="22" spans="1:8" ht="14.25" x14ac:dyDescent="0.2">
      <c r="A22" s="32">
        <v>21</v>
      </c>
      <c r="B22" s="33">
        <v>35</v>
      </c>
      <c r="C22" s="32">
        <v>38903.480000000003</v>
      </c>
      <c r="D22" s="32">
        <v>915320.22106283205</v>
      </c>
      <c r="E22" s="32">
        <v>881157.73695044196</v>
      </c>
      <c r="F22" s="32">
        <v>34162.4841123894</v>
      </c>
      <c r="G22" s="32">
        <v>881157.73695044196</v>
      </c>
      <c r="H22" s="32">
        <v>3.7322986345392099E-2</v>
      </c>
    </row>
    <row r="23" spans="1:8" ht="14.25" x14ac:dyDescent="0.2">
      <c r="A23" s="32">
        <v>22</v>
      </c>
      <c r="B23" s="33">
        <v>36</v>
      </c>
      <c r="C23" s="32">
        <v>160235.47700000001</v>
      </c>
      <c r="D23" s="32">
        <v>729268.84301061905</v>
      </c>
      <c r="E23" s="32">
        <v>604466.30560344504</v>
      </c>
      <c r="F23" s="32">
        <v>124802.53740717399</v>
      </c>
      <c r="G23" s="32">
        <v>604466.30560344504</v>
      </c>
      <c r="H23" s="32">
        <v>0.171133785027694</v>
      </c>
    </row>
    <row r="24" spans="1:8" ht="14.25" x14ac:dyDescent="0.2">
      <c r="A24" s="32">
        <v>23</v>
      </c>
      <c r="B24" s="33">
        <v>37</v>
      </c>
      <c r="C24" s="32">
        <v>170949.829</v>
      </c>
      <c r="D24" s="32">
        <v>1678809.25935841</v>
      </c>
      <c r="E24" s="32">
        <v>1483151.5196316999</v>
      </c>
      <c r="F24" s="32">
        <v>195657.73972670201</v>
      </c>
      <c r="G24" s="32">
        <v>1483151.5196316999</v>
      </c>
      <c r="H24" s="32">
        <v>0.11654554478778401</v>
      </c>
    </row>
    <row r="25" spans="1:8" ht="14.25" x14ac:dyDescent="0.2">
      <c r="A25" s="32">
        <v>24</v>
      </c>
      <c r="B25" s="33">
        <v>38</v>
      </c>
      <c r="C25" s="32">
        <v>230940.75099999999</v>
      </c>
      <c r="D25" s="32">
        <v>1007719.68670973</v>
      </c>
      <c r="E25" s="32">
        <v>1010454.56327345</v>
      </c>
      <c r="F25" s="32">
        <v>-2734.8765637168099</v>
      </c>
      <c r="G25" s="32">
        <v>1010454.56327345</v>
      </c>
      <c r="H25" s="32">
        <v>-2.7139259059692999E-3</v>
      </c>
    </row>
    <row r="26" spans="1:8" ht="14.25" x14ac:dyDescent="0.2">
      <c r="A26" s="32">
        <v>25</v>
      </c>
      <c r="B26" s="33">
        <v>39</v>
      </c>
      <c r="C26" s="32">
        <v>91893.380999999994</v>
      </c>
      <c r="D26" s="32">
        <v>144102.13593138201</v>
      </c>
      <c r="E26" s="32">
        <v>103177.53684786501</v>
      </c>
      <c r="F26" s="32">
        <v>40924.5990835173</v>
      </c>
      <c r="G26" s="32">
        <v>103177.53684786501</v>
      </c>
      <c r="H26" s="32">
        <v>0.28399717199892599</v>
      </c>
    </row>
    <row r="27" spans="1:8" ht="14.25" x14ac:dyDescent="0.2">
      <c r="A27" s="32">
        <v>26</v>
      </c>
      <c r="B27" s="33">
        <v>42</v>
      </c>
      <c r="C27" s="32">
        <v>10440.116</v>
      </c>
      <c r="D27" s="32">
        <v>164431.14379999999</v>
      </c>
      <c r="E27" s="32">
        <v>141838.7225</v>
      </c>
      <c r="F27" s="32">
        <v>22592.421300000002</v>
      </c>
      <c r="G27" s="32">
        <v>141838.7225</v>
      </c>
      <c r="H27" s="32">
        <v>0.137397458765351</v>
      </c>
    </row>
    <row r="28" spans="1:8" ht="14.25" x14ac:dyDescent="0.2">
      <c r="A28" s="32">
        <v>27</v>
      </c>
      <c r="B28" s="33">
        <v>75</v>
      </c>
      <c r="C28" s="32">
        <v>341</v>
      </c>
      <c r="D28" s="32">
        <v>221493.162393162</v>
      </c>
      <c r="E28" s="32">
        <v>209541.59829059799</v>
      </c>
      <c r="F28" s="32">
        <v>11951.5641025641</v>
      </c>
      <c r="G28" s="32">
        <v>209541.59829059799</v>
      </c>
      <c r="H28" s="32">
        <v>5.39590657040213E-2</v>
      </c>
    </row>
    <row r="29" spans="1:8" ht="14.25" x14ac:dyDescent="0.2">
      <c r="A29" s="32">
        <v>28</v>
      </c>
      <c r="B29" s="33">
        <v>76</v>
      </c>
      <c r="C29" s="32">
        <v>2452</v>
      </c>
      <c r="D29" s="32">
        <v>458337.86642649601</v>
      </c>
      <c r="E29" s="32">
        <v>426612.88823675201</v>
      </c>
      <c r="F29" s="32">
        <v>31724.978189743601</v>
      </c>
      <c r="G29" s="32">
        <v>426612.88823675201</v>
      </c>
      <c r="H29" s="32">
        <v>6.9217449644936493E-2</v>
      </c>
    </row>
    <row r="30" spans="1:8" ht="14.25" x14ac:dyDescent="0.2">
      <c r="A30" s="32">
        <v>29</v>
      </c>
      <c r="B30" s="33">
        <v>99</v>
      </c>
      <c r="C30" s="32">
        <v>25</v>
      </c>
      <c r="D30" s="32">
        <v>6172.5323349217197</v>
      </c>
      <c r="E30" s="32">
        <v>5281.4337795930696</v>
      </c>
      <c r="F30" s="32">
        <v>891.09855532864401</v>
      </c>
      <c r="G30" s="32">
        <v>5281.4337795930696</v>
      </c>
      <c r="H30" s="32">
        <v>0.14436514982467799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106</v>
      </c>
      <c r="D32" s="38">
        <v>117002.78</v>
      </c>
      <c r="E32" s="38">
        <v>114854.13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101</v>
      </c>
      <c r="D33" s="38">
        <v>282256.48</v>
      </c>
      <c r="E33" s="38">
        <v>322380.46999999997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108</v>
      </c>
      <c r="D34" s="38">
        <v>344240.2</v>
      </c>
      <c r="E34" s="38">
        <v>358980.25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133</v>
      </c>
      <c r="D35" s="38">
        <v>273370.28999999998</v>
      </c>
      <c r="E35" s="38">
        <v>319383.17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36</v>
      </c>
      <c r="D36" s="38">
        <v>8.6199999999999992</v>
      </c>
      <c r="E36" s="38">
        <v>0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84</v>
      </c>
      <c r="D37" s="38">
        <v>142006.87</v>
      </c>
      <c r="E37" s="38">
        <v>151816.28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50</v>
      </c>
      <c r="D38" s="38">
        <v>65120.54</v>
      </c>
      <c r="E38" s="38">
        <v>56922.6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2015-05-18T00:32:04Z</dcterms:modified>
</cp:coreProperties>
</file>