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6" i="2" l="1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<sst xmlns="http://schemas.openxmlformats.org/spreadsheetml/2006/main" count="117" uniqueCount="74">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</sst>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0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5" sqref="E5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2" t="s">
        <v>4</v>
      </c>
      <c r="D2" s="42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3" t="s">
        <v>5</v>
      </c>
      <c r="B3" s="43"/>
      <c r="C3" s="43"/>
      <c r="D3" s="43"/>
      <c r="E3" s="15">
        <f>SUM(E4:E40)</f>
        <v>27038677.0944</v>
      </c>
      <c r="F3" s="25">
        <f>RA!I7</f>
        <v>1226340.7046999999</v>
      </c>
      <c r="G3" s="16">
        <f>SUM(G4:G40)</f>
        <v>25812336.389700003</v>
      </c>
      <c r="H3" s="27">
        <f>RA!J7</f>
        <v>4.5355055664094897</v>
      </c>
      <c r="I3" s="20">
        <f>SUM(I4:I40)</f>
        <v>27038682.439154319</v>
      </c>
      <c r="J3" s="21">
        <f>SUM(J4:J40)</f>
        <v>25812336.341316901</v>
      </c>
      <c r="K3" s="22">
        <f>E3-I3</f>
        <v>-5.3447543196380138</v>
      </c>
      <c r="L3" s="22">
        <f>G3-J3</f>
        <v>4.838310182094574E-2</v>
      </c>
    </row>
    <row r="4" spans="1:13" x14ac:dyDescent="0.15">
      <c r="A4" s="44">
        <f>RA!A8</f>
        <v>42156</v>
      </c>
      <c r="B4" s="12">
        <v>12</v>
      </c>
      <c r="C4" s="41" t="s">
        <v>6</v>
      </c>
      <c r="D4" s="41"/>
      <c r="E4" s="15">
        <f>VLOOKUP(C4,RA!B8:D36,3,0)</f>
        <v>625416.66799999995</v>
      </c>
      <c r="F4" s="25">
        <f>VLOOKUP(C4,RA!B8:I39,8,0)</f>
        <v>158064.57079999999</v>
      </c>
      <c r="G4" s="16">
        <f t="shared" ref="G4:G40" si="0">E4-F4</f>
        <v>467352.09719999996</v>
      </c>
      <c r="H4" s="27">
        <f>RA!J8</f>
        <v>25.273482285892602</v>
      </c>
      <c r="I4" s="20">
        <f>VLOOKUP(B4,RMS!B:D,3,FALSE)</f>
        <v>625417.46088205103</v>
      </c>
      <c r="J4" s="21">
        <f>VLOOKUP(B4,RMS!B:E,4,FALSE)</f>
        <v>467352.11207521398</v>
      </c>
      <c r="K4" s="22">
        <f t="shared" ref="K4:K40" si="1">E4-I4</f>
        <v>-0.79288205108605325</v>
      </c>
      <c r="L4" s="22">
        <f t="shared" ref="L4:L40" si="2">G4-J4</f>
        <v>-1.4875214023049921E-2</v>
      </c>
    </row>
    <row r="5" spans="1:13" x14ac:dyDescent="0.15">
      <c r="A5" s="44"/>
      <c r="B5" s="12">
        <v>13</v>
      </c>
      <c r="C5" s="41" t="s">
        <v>7</v>
      </c>
      <c r="D5" s="41"/>
      <c r="E5" s="15">
        <f>VLOOKUP(C5,RA!B8:D37,3,0)</f>
        <v>291430.26089999999</v>
      </c>
      <c r="F5" s="25">
        <f>VLOOKUP(C5,RA!B9:I40,8,0)</f>
        <v>30961.2893</v>
      </c>
      <c r="G5" s="16">
        <f t="shared" si="0"/>
        <v>260468.97159999999</v>
      </c>
      <c r="H5" s="27">
        <f>RA!J9</f>
        <v>10.6239102296326</v>
      </c>
      <c r="I5" s="20">
        <f>VLOOKUP(B5,RMS!B:D,3,FALSE)</f>
        <v>291430.21656977502</v>
      </c>
      <c r="J5" s="21">
        <f>VLOOKUP(B5,RMS!B:E,4,FALSE)</f>
        <v>260468.93419530301</v>
      </c>
      <c r="K5" s="22">
        <f t="shared" si="1"/>
        <v>4.4330224976874888E-2</v>
      </c>
      <c r="L5" s="22">
        <f t="shared" si="2"/>
        <v>3.7404696980956942E-2</v>
      </c>
      <c r="M5" s="34"/>
    </row>
    <row r="6" spans="1:13" x14ac:dyDescent="0.15">
      <c r="A6" s="44"/>
      <c r="B6" s="12">
        <v>14</v>
      </c>
      <c r="C6" s="41" t="s">
        <v>8</v>
      </c>
      <c r="D6" s="41"/>
      <c r="E6" s="15">
        <f>VLOOKUP(C6,RA!B10:D38,3,0)</f>
        <v>1111434.1099</v>
      </c>
      <c r="F6" s="25">
        <f>VLOOKUP(C6,RA!B10:I41,8,0)</f>
        <v>-82712.8508</v>
      </c>
      <c r="G6" s="16">
        <f t="shared" si="0"/>
        <v>1194146.9606999999</v>
      </c>
      <c r="H6" s="27">
        <f>RA!J10</f>
        <v>-7.44199319269066</v>
      </c>
      <c r="I6" s="20">
        <f>VLOOKUP(B6,RMS!B:D,3,FALSE)</f>
        <v>1111436.47062137</v>
      </c>
      <c r="J6" s="21">
        <f>VLOOKUP(B6,RMS!B:E,4,FALSE)</f>
        <v>1194146.9610512799</v>
      </c>
      <c r="K6" s="22">
        <f>E6-I6</f>
        <v>-2.3607213699724525</v>
      </c>
      <c r="L6" s="22">
        <f t="shared" si="2"/>
        <v>-3.5127997398376465E-4</v>
      </c>
      <c r="M6" s="34"/>
    </row>
    <row r="7" spans="1:13" x14ac:dyDescent="0.15">
      <c r="A7" s="44"/>
      <c r="B7" s="12">
        <v>15</v>
      </c>
      <c r="C7" s="41" t="s">
        <v>9</v>
      </c>
      <c r="D7" s="41"/>
      <c r="E7" s="15">
        <f>VLOOKUP(C7,RA!B10:D39,3,0)</f>
        <v>93071.158500000005</v>
      </c>
      <c r="F7" s="25">
        <f>VLOOKUP(C7,RA!B11:I42,8,0)</f>
        <v>22314.4771</v>
      </c>
      <c r="G7" s="16">
        <f t="shared" si="0"/>
        <v>70756.681400000001</v>
      </c>
      <c r="H7" s="27">
        <f>RA!J11</f>
        <v>23.975716494385299</v>
      </c>
      <c r="I7" s="20">
        <f>VLOOKUP(B7,RMS!B:D,3,FALSE)</f>
        <v>93071.243100000007</v>
      </c>
      <c r="J7" s="21">
        <f>VLOOKUP(B7,RMS!B:E,4,FALSE)</f>
        <v>70756.680710256405</v>
      </c>
      <c r="K7" s="22">
        <f t="shared" si="1"/>
        <v>-8.4600000001955777E-2</v>
      </c>
      <c r="L7" s="22">
        <f t="shared" si="2"/>
        <v>6.8974359601270407E-4</v>
      </c>
      <c r="M7" s="34"/>
    </row>
    <row r="8" spans="1:13" x14ac:dyDescent="0.15">
      <c r="A8" s="44"/>
      <c r="B8" s="12">
        <v>16</v>
      </c>
      <c r="C8" s="41" t="s">
        <v>10</v>
      </c>
      <c r="D8" s="41"/>
      <c r="E8" s="15">
        <f>VLOOKUP(C8,RA!B12:D39,3,0)</f>
        <v>271454.6262</v>
      </c>
      <c r="F8" s="25">
        <f>VLOOKUP(C8,RA!B12:I43,8,0)</f>
        <v>57035.148200000003</v>
      </c>
      <c r="G8" s="16">
        <f t="shared" si="0"/>
        <v>214419.478</v>
      </c>
      <c r="H8" s="27">
        <f>RA!J12</f>
        <v>21.010932470894101</v>
      </c>
      <c r="I8" s="20">
        <f>VLOOKUP(B8,RMS!B:D,3,FALSE)</f>
        <v>271454.63534102601</v>
      </c>
      <c r="J8" s="21">
        <f>VLOOKUP(B8,RMS!B:E,4,FALSE)</f>
        <v>214419.477053846</v>
      </c>
      <c r="K8" s="22">
        <f t="shared" si="1"/>
        <v>-9.1410260065458715E-3</v>
      </c>
      <c r="L8" s="22">
        <f t="shared" si="2"/>
        <v>9.4615400303155184E-4</v>
      </c>
      <c r="M8" s="34"/>
    </row>
    <row r="9" spans="1:13" x14ac:dyDescent="0.15">
      <c r="A9" s="44"/>
      <c r="B9" s="12">
        <v>17</v>
      </c>
      <c r="C9" s="41" t="s">
        <v>11</v>
      </c>
      <c r="D9" s="41"/>
      <c r="E9" s="15">
        <f>VLOOKUP(C9,RA!B12:D40,3,0)</f>
        <v>328476.31390000001</v>
      </c>
      <c r="F9" s="25">
        <f>VLOOKUP(C9,RA!B13:I44,8,0)</f>
        <v>90118.147700000001</v>
      </c>
      <c r="G9" s="16">
        <f t="shared" si="0"/>
        <v>238358.16620000001</v>
      </c>
      <c r="H9" s="27">
        <f>RA!J13</f>
        <v>27.4352042709037</v>
      </c>
      <c r="I9" s="20">
        <f>VLOOKUP(B9,RMS!B:D,3,FALSE)</f>
        <v>328476.64089572598</v>
      </c>
      <c r="J9" s="21">
        <f>VLOOKUP(B9,RMS!B:E,4,FALSE)</f>
        <v>238358.167333333</v>
      </c>
      <c r="K9" s="22">
        <f t="shared" si="1"/>
        <v>-0.32699572597630322</v>
      </c>
      <c r="L9" s="22">
        <f t="shared" si="2"/>
        <v>-1.1333329894114286E-3</v>
      </c>
      <c r="M9" s="34"/>
    </row>
    <row r="10" spans="1:13" x14ac:dyDescent="0.15">
      <c r="A10" s="44"/>
      <c r="B10" s="12">
        <v>18</v>
      </c>
      <c r="C10" s="41" t="s">
        <v>12</v>
      </c>
      <c r="D10" s="41"/>
      <c r="E10" s="15">
        <f>VLOOKUP(C10,RA!B14:D41,3,0)</f>
        <v>262691.41259999998</v>
      </c>
      <c r="F10" s="25">
        <f>VLOOKUP(C10,RA!B14:I45,8,0)</f>
        <v>54438.548300000002</v>
      </c>
      <c r="G10" s="16">
        <f t="shared" si="0"/>
        <v>208252.86429999999</v>
      </c>
      <c r="H10" s="27">
        <f>RA!J14</f>
        <v>20.723383288852901</v>
      </c>
      <c r="I10" s="20">
        <f>VLOOKUP(B10,RMS!B:D,3,FALSE)</f>
        <v>262691.40708290599</v>
      </c>
      <c r="J10" s="21">
        <f>VLOOKUP(B10,RMS!B:E,4,FALSE)</f>
        <v>208252.864588889</v>
      </c>
      <c r="K10" s="22">
        <f t="shared" si="1"/>
        <v>5.5170939886011183E-3</v>
      </c>
      <c r="L10" s="22">
        <f t="shared" si="2"/>
        <v>-2.8888901579193771E-4</v>
      </c>
      <c r="M10" s="34"/>
    </row>
    <row r="11" spans="1:13" x14ac:dyDescent="0.15">
      <c r="A11" s="44"/>
      <c r="B11" s="12">
        <v>19</v>
      </c>
      <c r="C11" s="41" t="s">
        <v>13</v>
      </c>
      <c r="D11" s="41"/>
      <c r="E11" s="15">
        <f>VLOOKUP(C11,RA!B14:D42,3,0)</f>
        <v>165239.9964</v>
      </c>
      <c r="F11" s="25">
        <f>VLOOKUP(C11,RA!B15:I46,8,0)</f>
        <v>33630.235699999997</v>
      </c>
      <c r="G11" s="16">
        <f t="shared" si="0"/>
        <v>131609.76070000001</v>
      </c>
      <c r="H11" s="27">
        <f>RA!J15</f>
        <v>20.3523580444716</v>
      </c>
      <c r="I11" s="20">
        <f>VLOOKUP(B11,RMS!B:D,3,FALSE)</f>
        <v>165240.20346068399</v>
      </c>
      <c r="J11" s="21">
        <f>VLOOKUP(B11,RMS!B:E,4,FALSE)</f>
        <v>131609.76157179501</v>
      </c>
      <c r="K11" s="22">
        <f t="shared" si="1"/>
        <v>-0.20706068398430943</v>
      </c>
      <c r="L11" s="22">
        <f t="shared" si="2"/>
        <v>-8.7179499678313732E-4</v>
      </c>
      <c r="M11" s="34"/>
    </row>
    <row r="12" spans="1:13" x14ac:dyDescent="0.15">
      <c r="A12" s="44"/>
      <c r="B12" s="12">
        <v>21</v>
      </c>
      <c r="C12" s="41" t="s">
        <v>14</v>
      </c>
      <c r="D12" s="41"/>
      <c r="E12" s="15">
        <f>VLOOKUP(C12,RA!B16:D43,3,0)</f>
        <v>1334358.6882</v>
      </c>
      <c r="F12" s="25">
        <f>VLOOKUP(C12,RA!B16:I47,8,0)</f>
        <v>73474.025500000003</v>
      </c>
      <c r="G12" s="16">
        <f t="shared" si="0"/>
        <v>1260884.6627</v>
      </c>
      <c r="H12" s="27">
        <f>RA!J16</f>
        <v>5.5063174654420504</v>
      </c>
      <c r="I12" s="20">
        <f>VLOOKUP(B12,RMS!B:D,3,FALSE)</f>
        <v>1334357.9317153799</v>
      </c>
      <c r="J12" s="21">
        <f>VLOOKUP(B12,RMS!B:E,4,FALSE)</f>
        <v>1260884.6633487199</v>
      </c>
      <c r="K12" s="22">
        <f t="shared" si="1"/>
        <v>0.75648462004028261</v>
      </c>
      <c r="L12" s="22">
        <f t="shared" si="2"/>
        <v>-6.4871995709836483E-4</v>
      </c>
      <c r="M12" s="34"/>
    </row>
    <row r="13" spans="1:13" x14ac:dyDescent="0.15">
      <c r="A13" s="44"/>
      <c r="B13" s="12">
        <v>22</v>
      </c>
      <c r="C13" s="41" t="s">
        <v>15</v>
      </c>
      <c r="D13" s="41"/>
      <c r="E13" s="15">
        <f>VLOOKUP(C13,RA!B16:D44,3,0)</f>
        <v>2359956.7261000001</v>
      </c>
      <c r="F13" s="25">
        <f>VLOOKUP(C13,RA!B17:I48,8,0)</f>
        <v>88418.856799999994</v>
      </c>
      <c r="G13" s="16">
        <f t="shared" si="0"/>
        <v>2271537.8692999999</v>
      </c>
      <c r="H13" s="27">
        <f>RA!J17</f>
        <v>3.7466304285213998</v>
      </c>
      <c r="I13" s="20">
        <f>VLOOKUP(B13,RMS!B:D,3,FALSE)</f>
        <v>2359956.5296350401</v>
      </c>
      <c r="J13" s="21">
        <f>VLOOKUP(B13,RMS!B:E,4,FALSE)</f>
        <v>2271537.8697230802</v>
      </c>
      <c r="K13" s="22">
        <f t="shared" si="1"/>
        <v>0.19646495999768376</v>
      </c>
      <c r="L13" s="22">
        <f t="shared" si="2"/>
        <v>-4.2308028787374496E-4</v>
      </c>
      <c r="M13" s="34"/>
    </row>
    <row r="14" spans="1:13" x14ac:dyDescent="0.15">
      <c r="A14" s="44"/>
      <c r="B14" s="12">
        <v>23</v>
      </c>
      <c r="C14" s="41" t="s">
        <v>16</v>
      </c>
      <c r="D14" s="41"/>
      <c r="E14" s="15">
        <f>VLOOKUP(C14,RA!B18:D45,3,0)</f>
        <v>2212839.6510000001</v>
      </c>
      <c r="F14" s="25">
        <f>VLOOKUP(C14,RA!B18:I49,8,0)</f>
        <v>371944.78889999999</v>
      </c>
      <c r="G14" s="16">
        <f t="shared" si="0"/>
        <v>1840894.8621</v>
      </c>
      <c r="H14" s="27">
        <f>RA!J18</f>
        <v>16.808483557853599</v>
      </c>
      <c r="I14" s="20">
        <f>VLOOKUP(B14,RMS!B:D,3,FALSE)</f>
        <v>2212839.47783538</v>
      </c>
      <c r="J14" s="21">
        <f>VLOOKUP(B14,RMS!B:E,4,FALSE)</f>
        <v>1840894.8482141299</v>
      </c>
      <c r="K14" s="22">
        <f t="shared" si="1"/>
        <v>0.17316462006419897</v>
      </c>
      <c r="L14" s="22">
        <f t="shared" si="2"/>
        <v>1.3885870110243559E-2</v>
      </c>
      <c r="M14" s="34"/>
    </row>
    <row r="15" spans="1:13" x14ac:dyDescent="0.15">
      <c r="A15" s="44"/>
      <c r="B15" s="12">
        <v>24</v>
      </c>
      <c r="C15" s="41" t="s">
        <v>17</v>
      </c>
      <c r="D15" s="41"/>
      <c r="E15" s="15">
        <f>VLOOKUP(C15,RA!B18:D46,3,0)</f>
        <v>1632360.6395</v>
      </c>
      <c r="F15" s="25">
        <f>VLOOKUP(C15,RA!B19:I50,8,0)</f>
        <v>-135537.84820000001</v>
      </c>
      <c r="G15" s="16">
        <f t="shared" si="0"/>
        <v>1767898.4876999999</v>
      </c>
      <c r="H15" s="27">
        <f>RA!J19</f>
        <v>-8.3031803708227105</v>
      </c>
      <c r="I15" s="20">
        <f>VLOOKUP(B15,RMS!B:D,3,FALSE)</f>
        <v>1632360.4972794901</v>
      </c>
      <c r="J15" s="21">
        <f>VLOOKUP(B15,RMS!B:E,4,FALSE)</f>
        <v>1767898.4880871801</v>
      </c>
      <c r="K15" s="22">
        <f t="shared" si="1"/>
        <v>0.14222050993703306</v>
      </c>
      <c r="L15" s="22">
        <f t="shared" si="2"/>
        <v>-3.8718013092875481E-4</v>
      </c>
      <c r="M15" s="34"/>
    </row>
    <row r="16" spans="1:13" x14ac:dyDescent="0.15">
      <c r="A16" s="44"/>
      <c r="B16" s="12">
        <v>25</v>
      </c>
      <c r="C16" s="41" t="s">
        <v>18</v>
      </c>
      <c r="D16" s="41"/>
      <c r="E16" s="15">
        <f>VLOOKUP(C16,RA!B20:D47,3,0)</f>
        <v>1068227.5930999999</v>
      </c>
      <c r="F16" s="25">
        <f>VLOOKUP(C16,RA!B20:I51,8,0)</f>
        <v>58372.470699999998</v>
      </c>
      <c r="G16" s="16">
        <f t="shared" si="0"/>
        <v>1009855.1224</v>
      </c>
      <c r="H16" s="27">
        <f>RA!J20</f>
        <v>5.4644226639571096</v>
      </c>
      <c r="I16" s="20">
        <f>VLOOKUP(B16,RMS!B:D,3,FALSE)</f>
        <v>1068227.7448</v>
      </c>
      <c r="J16" s="21">
        <f>VLOOKUP(B16,RMS!B:E,4,FALSE)</f>
        <v>1009855.1224</v>
      </c>
      <c r="K16" s="22">
        <f t="shared" si="1"/>
        <v>-0.15170000004582107</v>
      </c>
      <c r="L16" s="22">
        <f t="shared" si="2"/>
        <v>0</v>
      </c>
      <c r="M16" s="34"/>
    </row>
    <row r="17" spans="1:13" x14ac:dyDescent="0.15">
      <c r="A17" s="44"/>
      <c r="B17" s="12">
        <v>26</v>
      </c>
      <c r="C17" s="41" t="s">
        <v>19</v>
      </c>
      <c r="D17" s="41"/>
      <c r="E17" s="15">
        <f>VLOOKUP(C17,RA!B20:D48,3,0)</f>
        <v>319239.05119999999</v>
      </c>
      <c r="F17" s="25">
        <f>VLOOKUP(C17,RA!B21:I52,8,0)</f>
        <v>37024.288999999997</v>
      </c>
      <c r="G17" s="16">
        <f t="shared" si="0"/>
        <v>282214.7622</v>
      </c>
      <c r="H17" s="27">
        <f>RA!J21</f>
        <v>11.597669163853199</v>
      </c>
      <c r="I17" s="20">
        <f>VLOOKUP(B17,RMS!B:D,3,FALSE)</f>
        <v>319238.93527995597</v>
      </c>
      <c r="J17" s="21">
        <f>VLOOKUP(B17,RMS!B:E,4,FALSE)</f>
        <v>282214.76217001001</v>
      </c>
      <c r="K17" s="22">
        <f t="shared" si="1"/>
        <v>0.11592004401609302</v>
      </c>
      <c r="L17" s="22">
        <f t="shared" si="2"/>
        <v>2.9989983886480331E-5</v>
      </c>
      <c r="M17" s="34"/>
    </row>
    <row r="18" spans="1:13" x14ac:dyDescent="0.15">
      <c r="A18" s="44"/>
      <c r="B18" s="12">
        <v>27</v>
      </c>
      <c r="C18" s="41" t="s">
        <v>20</v>
      </c>
      <c r="D18" s="41"/>
      <c r="E18" s="15">
        <f>VLOOKUP(C18,RA!B22:D49,3,0)</f>
        <v>1598460.9212</v>
      </c>
      <c r="F18" s="25">
        <f>VLOOKUP(C18,RA!B22:I53,8,0)</f>
        <v>230363.71849999999</v>
      </c>
      <c r="G18" s="16">
        <f t="shared" si="0"/>
        <v>1368097.2027</v>
      </c>
      <c r="H18" s="27">
        <f>RA!J22</f>
        <v>14.411595269220699</v>
      </c>
      <c r="I18" s="20">
        <f>VLOOKUP(B18,RMS!B:D,3,FALSE)</f>
        <v>1598462.02492479</v>
      </c>
      <c r="J18" s="21">
        <f>VLOOKUP(B18,RMS!B:E,4,FALSE)</f>
        <v>1368097.2001743601</v>
      </c>
      <c r="K18" s="22">
        <f t="shared" si="1"/>
        <v>-1.103724790038541</v>
      </c>
      <c r="L18" s="22">
        <f t="shared" si="2"/>
        <v>2.5256399530917406E-3</v>
      </c>
      <c r="M18" s="34"/>
    </row>
    <row r="19" spans="1:13" x14ac:dyDescent="0.15">
      <c r="A19" s="44"/>
      <c r="B19" s="12">
        <v>29</v>
      </c>
      <c r="C19" s="41" t="s">
        <v>21</v>
      </c>
      <c r="D19" s="41"/>
      <c r="E19" s="15">
        <f>VLOOKUP(C19,RA!B22:D50,3,0)</f>
        <v>5738919.0374999996</v>
      </c>
      <c r="F19" s="25">
        <f>VLOOKUP(C19,RA!B23:I54,8,0)</f>
        <v>-365321.32780000003</v>
      </c>
      <c r="G19" s="16">
        <f t="shared" si="0"/>
        <v>6104240.3652999997</v>
      </c>
      <c r="H19" s="27">
        <f>RA!J23</f>
        <v>-6.3656818542458797</v>
      </c>
      <c r="I19" s="20">
        <f>VLOOKUP(B19,RMS!B:D,3,FALSE)</f>
        <v>5738920.7822376098</v>
      </c>
      <c r="J19" s="21">
        <f>VLOOKUP(B19,RMS!B:E,4,FALSE)</f>
        <v>6104240.4061521403</v>
      </c>
      <c r="K19" s="22">
        <f t="shared" si="1"/>
        <v>-1.7447376102209091</v>
      </c>
      <c r="L19" s="22">
        <f t="shared" si="2"/>
        <v>-4.0852140635251999E-2</v>
      </c>
      <c r="M19" s="34"/>
    </row>
    <row r="20" spans="1:13" x14ac:dyDescent="0.15">
      <c r="A20" s="44"/>
      <c r="B20" s="12">
        <v>31</v>
      </c>
      <c r="C20" s="41" t="s">
        <v>22</v>
      </c>
      <c r="D20" s="41"/>
      <c r="E20" s="15">
        <f>VLOOKUP(C20,RA!B24:D51,3,0)</f>
        <v>286461.10680000001</v>
      </c>
      <c r="F20" s="25">
        <f>VLOOKUP(C20,RA!B24:I55,8,0)</f>
        <v>49042.5913</v>
      </c>
      <c r="G20" s="16">
        <f t="shared" si="0"/>
        <v>237418.51550000001</v>
      </c>
      <c r="H20" s="27">
        <f>RA!J24</f>
        <v>17.120157025100202</v>
      </c>
      <c r="I20" s="20">
        <f>VLOOKUP(B20,RMS!B:D,3,FALSE)</f>
        <v>286461.16626745299</v>
      </c>
      <c r="J20" s="21">
        <f>VLOOKUP(B20,RMS!B:E,4,FALSE)</f>
        <v>237418.51666627801</v>
      </c>
      <c r="K20" s="22">
        <f t="shared" si="1"/>
        <v>-5.946745298570022E-2</v>
      </c>
      <c r="L20" s="22">
        <f t="shared" si="2"/>
        <v>-1.1662780016195029E-3</v>
      </c>
      <c r="M20" s="34"/>
    </row>
    <row r="21" spans="1:13" x14ac:dyDescent="0.15">
      <c r="A21" s="44"/>
      <c r="B21" s="12">
        <v>32</v>
      </c>
      <c r="C21" s="41" t="s">
        <v>23</v>
      </c>
      <c r="D21" s="41"/>
      <c r="E21" s="15">
        <f>VLOOKUP(C21,RA!B24:D52,3,0)</f>
        <v>219997.68729999999</v>
      </c>
      <c r="F21" s="25">
        <f>VLOOKUP(C21,RA!B25:I56,8,0)</f>
        <v>19463.605299999999</v>
      </c>
      <c r="G21" s="16">
        <f t="shared" si="0"/>
        <v>200534.08199999999</v>
      </c>
      <c r="H21" s="27">
        <f>RA!J25</f>
        <v>8.8471863222173095</v>
      </c>
      <c r="I21" s="20">
        <f>VLOOKUP(B21,RMS!B:D,3,FALSE)</f>
        <v>219997.688160071</v>
      </c>
      <c r="J21" s="21">
        <f>VLOOKUP(B21,RMS!B:E,4,FALSE)</f>
        <v>200534.07139971701</v>
      </c>
      <c r="K21" s="22">
        <f t="shared" si="1"/>
        <v>-8.6007101344875991E-4</v>
      </c>
      <c r="L21" s="22">
        <f t="shared" si="2"/>
        <v>1.0600282985251397E-2</v>
      </c>
      <c r="M21" s="34"/>
    </row>
    <row r="22" spans="1:13" x14ac:dyDescent="0.15">
      <c r="A22" s="44"/>
      <c r="B22" s="12">
        <v>33</v>
      </c>
      <c r="C22" s="41" t="s">
        <v>24</v>
      </c>
      <c r="D22" s="41"/>
      <c r="E22" s="15">
        <f>VLOOKUP(C22,RA!B26:D53,3,0)</f>
        <v>579135.67740000004</v>
      </c>
      <c r="F22" s="25">
        <f>VLOOKUP(C22,RA!B26:I57,8,0)</f>
        <v>126492.3468</v>
      </c>
      <c r="G22" s="16">
        <f t="shared" si="0"/>
        <v>452643.33060000004</v>
      </c>
      <c r="H22" s="27">
        <f>RA!J26</f>
        <v>21.841573872271301</v>
      </c>
      <c r="I22" s="20">
        <f>VLOOKUP(B22,RMS!B:D,3,FALSE)</f>
        <v>579135.74482350005</v>
      </c>
      <c r="J22" s="21">
        <f>VLOOKUP(B22,RMS!B:E,4,FALSE)</f>
        <v>452643.303169258</v>
      </c>
      <c r="K22" s="22">
        <f t="shared" si="1"/>
        <v>-6.7423500004224479E-2</v>
      </c>
      <c r="L22" s="22">
        <f t="shared" si="2"/>
        <v>2.7430742047727108E-2</v>
      </c>
      <c r="M22" s="34"/>
    </row>
    <row r="23" spans="1:13" x14ac:dyDescent="0.15">
      <c r="A23" s="44"/>
      <c r="B23" s="12">
        <v>34</v>
      </c>
      <c r="C23" s="41" t="s">
        <v>25</v>
      </c>
      <c r="D23" s="41"/>
      <c r="E23" s="15">
        <f>VLOOKUP(C23,RA!B26:D54,3,0)</f>
        <v>272456.05430000002</v>
      </c>
      <c r="F23" s="25">
        <f>VLOOKUP(C23,RA!B27:I58,8,0)</f>
        <v>82119.070600000006</v>
      </c>
      <c r="G23" s="16">
        <f t="shared" si="0"/>
        <v>190336.98370000001</v>
      </c>
      <c r="H23" s="27">
        <f>RA!J27</f>
        <v>30.1402994369063</v>
      </c>
      <c r="I23" s="20">
        <f>VLOOKUP(B23,RMS!B:D,3,FALSE)</f>
        <v>272455.95194055699</v>
      </c>
      <c r="J23" s="21">
        <f>VLOOKUP(B23,RMS!B:E,4,FALSE)</f>
        <v>190336.984016034</v>
      </c>
      <c r="K23" s="22">
        <f t="shared" si="1"/>
        <v>0.10235944302985445</v>
      </c>
      <c r="L23" s="22">
        <f t="shared" si="2"/>
        <v>-3.1603398383595049E-4</v>
      </c>
      <c r="M23" s="34"/>
    </row>
    <row r="24" spans="1:13" x14ac:dyDescent="0.15">
      <c r="A24" s="44"/>
      <c r="B24" s="12">
        <v>35</v>
      </c>
      <c r="C24" s="41" t="s">
        <v>26</v>
      </c>
      <c r="D24" s="41"/>
      <c r="E24" s="15">
        <f>VLOOKUP(C24,RA!B28:D55,3,0)</f>
        <v>762545.93900000001</v>
      </c>
      <c r="F24" s="25">
        <f>VLOOKUP(C24,RA!B28:I59,8,0)</f>
        <v>32523.067299999999</v>
      </c>
      <c r="G24" s="16">
        <f t="shared" si="0"/>
        <v>730022.87170000002</v>
      </c>
      <c r="H24" s="27">
        <f>RA!J28</f>
        <v>4.2650633406625502</v>
      </c>
      <c r="I24" s="20">
        <f>VLOOKUP(B24,RMS!B:D,3,FALSE)</f>
        <v>762545.93700619496</v>
      </c>
      <c r="J24" s="21">
        <f>VLOOKUP(B24,RMS!B:E,4,FALSE)</f>
        <v>730022.870431858</v>
      </c>
      <c r="K24" s="22">
        <f t="shared" si="1"/>
        <v>1.9938050536438823E-3</v>
      </c>
      <c r="L24" s="22">
        <f t="shared" si="2"/>
        <v>1.2681420193985105E-3</v>
      </c>
      <c r="M24" s="34"/>
    </row>
    <row r="25" spans="1:13" x14ac:dyDescent="0.15">
      <c r="A25" s="44"/>
      <c r="B25" s="12">
        <v>36</v>
      </c>
      <c r="C25" s="41" t="s">
        <v>27</v>
      </c>
      <c r="D25" s="41"/>
      <c r="E25" s="15">
        <f>VLOOKUP(C25,RA!B28:D56,3,0)</f>
        <v>656070.03150000004</v>
      </c>
      <c r="F25" s="25">
        <f>VLOOKUP(C25,RA!B29:I60,8,0)</f>
        <v>92446.038400000005</v>
      </c>
      <c r="G25" s="16">
        <f t="shared" si="0"/>
        <v>563623.99310000008</v>
      </c>
      <c r="H25" s="27">
        <f>RA!J29</f>
        <v>14.090879625858999</v>
      </c>
      <c r="I25" s="20">
        <f>VLOOKUP(B25,RMS!B:D,3,FALSE)</f>
        <v>656070.030218584</v>
      </c>
      <c r="J25" s="21">
        <f>VLOOKUP(B25,RMS!B:E,4,FALSE)</f>
        <v>563624.00669295294</v>
      </c>
      <c r="K25" s="22">
        <f t="shared" si="1"/>
        <v>1.281416043639183E-3</v>
      </c>
      <c r="L25" s="22">
        <f t="shared" si="2"/>
        <v>-1.3592952862381935E-2</v>
      </c>
      <c r="M25" s="34"/>
    </row>
    <row r="26" spans="1:13" x14ac:dyDescent="0.15">
      <c r="A26" s="44"/>
      <c r="B26" s="12">
        <v>37</v>
      </c>
      <c r="C26" s="41" t="s">
        <v>28</v>
      </c>
      <c r="D26" s="41"/>
      <c r="E26" s="15">
        <f>VLOOKUP(C26,RA!B30:D57,3,0)</f>
        <v>1346007.3717</v>
      </c>
      <c r="F26" s="25">
        <f>VLOOKUP(C26,RA!B30:I61,8,0)</f>
        <v>164178.54689999999</v>
      </c>
      <c r="G26" s="16">
        <f t="shared" si="0"/>
        <v>1181828.8248000001</v>
      </c>
      <c r="H26" s="27">
        <f>RA!J30</f>
        <v>12.1974478262064</v>
      </c>
      <c r="I26" s="20">
        <f>VLOOKUP(B26,RMS!B:D,3,FALSE)</f>
        <v>1346007.3948876101</v>
      </c>
      <c r="J26" s="21">
        <f>VLOOKUP(B26,RMS!B:E,4,FALSE)</f>
        <v>1181828.80096283</v>
      </c>
      <c r="K26" s="22">
        <f t="shared" si="1"/>
        <v>-2.3187610087916255E-2</v>
      </c>
      <c r="L26" s="22">
        <f t="shared" si="2"/>
        <v>2.3837170097976923E-2</v>
      </c>
      <c r="M26" s="34"/>
    </row>
    <row r="27" spans="1:13" x14ac:dyDescent="0.15">
      <c r="A27" s="44"/>
      <c r="B27" s="12">
        <v>38</v>
      </c>
      <c r="C27" s="41" t="s">
        <v>29</v>
      </c>
      <c r="D27" s="41"/>
      <c r="E27" s="15">
        <f>VLOOKUP(C27,RA!B30:D58,3,0)</f>
        <v>717302.06409999996</v>
      </c>
      <c r="F27" s="25">
        <f>VLOOKUP(C27,RA!B31:I62,8,0)</f>
        <v>40170.179100000001</v>
      </c>
      <c r="G27" s="16">
        <f t="shared" si="0"/>
        <v>677131.88500000001</v>
      </c>
      <c r="H27" s="27">
        <f>RA!J31</f>
        <v>5.6001761476040901</v>
      </c>
      <c r="I27" s="20">
        <f>VLOOKUP(B27,RMS!B:D,3,FALSE)</f>
        <v>717302.08163008804</v>
      </c>
      <c r="J27" s="21">
        <f>VLOOKUP(B27,RMS!B:E,4,FALSE)</f>
        <v>677131.87158230098</v>
      </c>
      <c r="K27" s="22">
        <f t="shared" si="1"/>
        <v>-1.7530088080093265E-2</v>
      </c>
      <c r="L27" s="22">
        <f t="shared" si="2"/>
        <v>1.3417699025012553E-2</v>
      </c>
      <c r="M27" s="34"/>
    </row>
    <row r="28" spans="1:13" x14ac:dyDescent="0.15">
      <c r="A28" s="44"/>
      <c r="B28" s="12">
        <v>39</v>
      </c>
      <c r="C28" s="41" t="s">
        <v>30</v>
      </c>
      <c r="D28" s="41"/>
      <c r="E28" s="15">
        <f>VLOOKUP(C28,RA!B32:D59,3,0)</f>
        <v>126542.1102</v>
      </c>
      <c r="F28" s="25">
        <f>VLOOKUP(C28,RA!B32:I63,8,0)</f>
        <v>36104.383500000004</v>
      </c>
      <c r="G28" s="16">
        <f t="shared" si="0"/>
        <v>90437.726699999999</v>
      </c>
      <c r="H28" s="27">
        <f>RA!J32</f>
        <v>28.531516854695202</v>
      </c>
      <c r="I28" s="20">
        <f>VLOOKUP(B28,RMS!B:D,3,FALSE)</f>
        <v>126542.049570494</v>
      </c>
      <c r="J28" s="21">
        <f>VLOOKUP(B28,RMS!B:E,4,FALSE)</f>
        <v>90437.734592767505</v>
      </c>
      <c r="K28" s="22">
        <f t="shared" si="1"/>
        <v>6.0629505998804234E-2</v>
      </c>
      <c r="L28" s="22">
        <f t="shared" si="2"/>
        <v>-7.8927675058366731E-3</v>
      </c>
      <c r="M28" s="34"/>
    </row>
    <row r="29" spans="1:13" x14ac:dyDescent="0.15">
      <c r="A29" s="44"/>
      <c r="B29" s="12">
        <v>40</v>
      </c>
      <c r="C29" s="41" t="s">
        <v>31</v>
      </c>
      <c r="D29" s="41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4"/>
      <c r="B30" s="12">
        <v>42</v>
      </c>
      <c r="C30" s="41" t="s">
        <v>32</v>
      </c>
      <c r="D30" s="41"/>
      <c r="E30" s="15">
        <f>VLOOKUP(C30,RA!B34:D62,3,0)</f>
        <v>166627.20480000001</v>
      </c>
      <c r="F30" s="25">
        <f>VLOOKUP(C30,RA!B34:I66,8,0)</f>
        <v>17187.5874</v>
      </c>
      <c r="G30" s="16">
        <f t="shared" si="0"/>
        <v>149439.61740000002</v>
      </c>
      <c r="H30" s="27">
        <f>RA!J34</f>
        <v>0</v>
      </c>
      <c r="I30" s="20">
        <f>VLOOKUP(B30,RMS!B:D,3,FALSE)</f>
        <v>166627.20509999999</v>
      </c>
      <c r="J30" s="21">
        <f>VLOOKUP(B30,RMS!B:E,4,FALSE)</f>
        <v>149439.61610000001</v>
      </c>
      <c r="K30" s="22">
        <f t="shared" si="1"/>
        <v>-2.9999998514540493E-4</v>
      </c>
      <c r="L30" s="22">
        <f t="shared" si="2"/>
        <v>1.3000000035390258E-3</v>
      </c>
      <c r="M30" s="34"/>
    </row>
    <row r="31" spans="1:13" s="39" customFormat="1" ht="12" thickBot="1" x14ac:dyDescent="0.2">
      <c r="A31" s="44"/>
      <c r="B31" s="12">
        <v>70</v>
      </c>
      <c r="C31" s="45" t="s">
        <v>70</v>
      </c>
      <c r="D31" s="46"/>
      <c r="E31" s="15">
        <f>VLOOKUP(C31,RA!B35:D63,3,0)</f>
        <v>135327.35</v>
      </c>
      <c r="F31" s="25">
        <f>VLOOKUP(C31,RA!B35:I67,8,0)</f>
        <v>1673.39</v>
      </c>
      <c r="G31" s="16">
        <f t="shared" si="0"/>
        <v>133653.96</v>
      </c>
      <c r="H31" s="27">
        <f>RA!J35</f>
        <v>10.3149947336811</v>
      </c>
      <c r="I31" s="20">
        <f>VLOOKUP(B31,RMS!B:D,3,FALSE)</f>
        <v>135327.35</v>
      </c>
      <c r="J31" s="21">
        <f>VLOOKUP(B31,RMS!B:E,4,FALSE)</f>
        <v>133653.96</v>
      </c>
      <c r="K31" s="22">
        <f t="shared" si="1"/>
        <v>0</v>
      </c>
      <c r="L31" s="22">
        <f t="shared" si="2"/>
        <v>0</v>
      </c>
    </row>
    <row r="32" spans="1:13" x14ac:dyDescent="0.15">
      <c r="A32" s="44"/>
      <c r="B32" s="12">
        <v>71</v>
      </c>
      <c r="C32" s="41" t="s">
        <v>36</v>
      </c>
      <c r="D32" s="41"/>
      <c r="E32" s="15">
        <f>VLOOKUP(C32,RA!B34:D63,3,0)</f>
        <v>327211.27</v>
      </c>
      <c r="F32" s="25">
        <f>VLOOKUP(C32,RA!B34:I67,8,0)</f>
        <v>-50705.13</v>
      </c>
      <c r="G32" s="16">
        <f t="shared" si="0"/>
        <v>377916.4</v>
      </c>
      <c r="H32" s="27">
        <f>RA!J35</f>
        <v>10.3149947336811</v>
      </c>
      <c r="I32" s="20">
        <f>VLOOKUP(B32,RMS!B:D,3,FALSE)</f>
        <v>327211.27</v>
      </c>
      <c r="J32" s="21">
        <f>VLOOKUP(B32,RMS!B:E,4,FALSE)</f>
        <v>377916.4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4"/>
      <c r="B33" s="12">
        <v>72</v>
      </c>
      <c r="C33" s="41" t="s">
        <v>37</v>
      </c>
      <c r="D33" s="41"/>
      <c r="E33" s="15">
        <f>VLOOKUP(C33,RA!B34:D64,3,0)</f>
        <v>707763.17</v>
      </c>
      <c r="F33" s="25">
        <f>VLOOKUP(C33,RA!B34:I68,8,0)</f>
        <v>-93824.42</v>
      </c>
      <c r="G33" s="16">
        <f t="shared" si="0"/>
        <v>801587.59000000008</v>
      </c>
      <c r="H33" s="27">
        <f>RA!J34</f>
        <v>0</v>
      </c>
      <c r="I33" s="20">
        <f>VLOOKUP(B33,RMS!B:D,3,FALSE)</f>
        <v>707763.17</v>
      </c>
      <c r="J33" s="21">
        <f>VLOOKUP(B33,RMS!B:E,4,FALSE)</f>
        <v>801587.59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4"/>
      <c r="B34" s="12">
        <v>73</v>
      </c>
      <c r="C34" s="41" t="s">
        <v>38</v>
      </c>
      <c r="D34" s="41"/>
      <c r="E34" s="15">
        <f>VLOOKUP(C34,RA!B35:D65,3,0)</f>
        <v>354446.01</v>
      </c>
      <c r="F34" s="25">
        <f>VLOOKUP(C34,RA!B35:I69,8,0)</f>
        <v>-60042.05</v>
      </c>
      <c r="G34" s="16">
        <f t="shared" si="0"/>
        <v>414488.06</v>
      </c>
      <c r="H34" s="27">
        <f>RA!J35</f>
        <v>10.3149947336811</v>
      </c>
      <c r="I34" s="20">
        <f>VLOOKUP(B34,RMS!B:D,3,FALSE)</f>
        <v>354446.01</v>
      </c>
      <c r="J34" s="21">
        <f>VLOOKUP(B34,RMS!B:E,4,FALSE)</f>
        <v>414488.06</v>
      </c>
      <c r="K34" s="22">
        <f t="shared" si="1"/>
        <v>0</v>
      </c>
      <c r="L34" s="22">
        <f t="shared" si="2"/>
        <v>0</v>
      </c>
      <c r="M34" s="34"/>
    </row>
    <row r="35" spans="1:13" s="39" customFormat="1" x14ac:dyDescent="0.15">
      <c r="A35" s="44"/>
      <c r="B35" s="12">
        <v>74</v>
      </c>
      <c r="C35" s="41" t="s">
        <v>72</v>
      </c>
      <c r="D35" s="41"/>
      <c r="E35" s="15">
        <f>VLOOKUP(C35,RA!B36:D66,3,0)</f>
        <v>0.09</v>
      </c>
      <c r="F35" s="25">
        <f>VLOOKUP(C35,RA!B36:I70,8,0)</f>
        <v>0.09</v>
      </c>
      <c r="G35" s="16">
        <f t="shared" si="0"/>
        <v>0</v>
      </c>
      <c r="H35" s="27">
        <f>RA!J36</f>
        <v>1.23654974400962</v>
      </c>
      <c r="I35" s="20">
        <f>VLOOKUP(B35,RMS!B:D,3,FALSE)</f>
        <v>0.09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4"/>
      <c r="B36" s="12">
        <v>75</v>
      </c>
      <c r="C36" s="41" t="s">
        <v>33</v>
      </c>
      <c r="D36" s="41"/>
      <c r="E36" s="15">
        <f>VLOOKUP(C36,RA!B8:D66,3,0)</f>
        <v>217753.8463</v>
      </c>
      <c r="F36" s="25">
        <f>VLOOKUP(C36,RA!B8:I70,8,0)</f>
        <v>17565.205600000001</v>
      </c>
      <c r="G36" s="16">
        <f t="shared" si="0"/>
        <v>200188.64069999999</v>
      </c>
      <c r="H36" s="27">
        <f>RA!J36</f>
        <v>1.23654974400962</v>
      </c>
      <c r="I36" s="20">
        <f>VLOOKUP(B36,RMS!B:D,3,FALSE)</f>
        <v>217753.84615384601</v>
      </c>
      <c r="J36" s="21">
        <f>VLOOKUP(B36,RMS!B:E,4,FALSE)</f>
        <v>200188.641025641</v>
      </c>
      <c r="K36" s="22">
        <f t="shared" si="1"/>
        <v>1.4615399413742125E-4</v>
      </c>
      <c r="L36" s="22">
        <f t="shared" si="2"/>
        <v>-3.2564101275056601E-4</v>
      </c>
      <c r="M36" s="34"/>
    </row>
    <row r="37" spans="1:13" x14ac:dyDescent="0.15">
      <c r="A37" s="44"/>
      <c r="B37" s="12">
        <v>76</v>
      </c>
      <c r="C37" s="41" t="s">
        <v>34</v>
      </c>
      <c r="D37" s="41"/>
      <c r="E37" s="15">
        <f>VLOOKUP(C37,RA!B8:D67,3,0)</f>
        <v>535515.67660000001</v>
      </c>
      <c r="F37" s="25">
        <f>VLOOKUP(C37,RA!B8:I71,8,0)</f>
        <v>29404.400699999998</v>
      </c>
      <c r="G37" s="16">
        <f t="shared" si="0"/>
        <v>506111.27590000001</v>
      </c>
      <c r="H37" s="27">
        <f>RA!J37</f>
        <v>-15.4961441273096</v>
      </c>
      <c r="I37" s="20">
        <f>VLOOKUP(B37,RMS!B:D,3,FALSE)</f>
        <v>535515.67160085496</v>
      </c>
      <c r="J37" s="21">
        <f>VLOOKUP(B37,RMS!B:E,4,FALSE)</f>
        <v>506111.27775042702</v>
      </c>
      <c r="K37" s="22">
        <f t="shared" si="1"/>
        <v>4.9991450505331159E-3</v>
      </c>
      <c r="L37" s="22">
        <f t="shared" si="2"/>
        <v>-1.8504270119592547E-3</v>
      </c>
      <c r="M37" s="34"/>
    </row>
    <row r="38" spans="1:13" x14ac:dyDescent="0.15">
      <c r="A38" s="44"/>
      <c r="B38" s="12">
        <v>77</v>
      </c>
      <c r="C38" s="41" t="s">
        <v>39</v>
      </c>
      <c r="D38" s="41"/>
      <c r="E38" s="15">
        <f>VLOOKUP(C38,RA!B9:D68,3,0)</f>
        <v>121797.48</v>
      </c>
      <c r="F38" s="25">
        <f>VLOOKUP(C38,RA!B9:I72,8,0)</f>
        <v>-11988.93</v>
      </c>
      <c r="G38" s="16">
        <f t="shared" si="0"/>
        <v>133786.41</v>
      </c>
      <c r="H38" s="27">
        <f>RA!J38</f>
        <v>-13.256471087637999</v>
      </c>
      <c r="I38" s="20">
        <f>VLOOKUP(B38,RMS!B:D,3,FALSE)</f>
        <v>121797.48</v>
      </c>
      <c r="J38" s="21">
        <f>VLOOKUP(B38,RMS!B:E,4,FALSE)</f>
        <v>133786.41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4"/>
      <c r="B39" s="12">
        <v>78</v>
      </c>
      <c r="C39" s="41" t="s">
        <v>40</v>
      </c>
      <c r="D39" s="41"/>
      <c r="E39" s="15">
        <f>VLOOKUP(C39,RA!B10:D69,3,0)</f>
        <v>71450.47</v>
      </c>
      <c r="F39" s="25">
        <f>VLOOKUP(C39,RA!B10:I73,8,0)</f>
        <v>9445.58</v>
      </c>
      <c r="G39" s="16">
        <f t="shared" si="0"/>
        <v>62004.89</v>
      </c>
      <c r="H39" s="27">
        <f>RA!J39</f>
        <v>-16.939688501501301</v>
      </c>
      <c r="I39" s="20">
        <f>VLOOKUP(B39,RMS!B:D,3,FALSE)</f>
        <v>71450.47</v>
      </c>
      <c r="J39" s="21">
        <f>VLOOKUP(B39,RMS!B:E,4,FALSE)</f>
        <v>62004.89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4"/>
      <c r="B40" s="12">
        <v>99</v>
      </c>
      <c r="C40" s="41" t="s">
        <v>35</v>
      </c>
      <c r="D40" s="41"/>
      <c r="E40" s="15">
        <f>VLOOKUP(C40,RA!B8:D70,3,0)</f>
        <v>20689.6302</v>
      </c>
      <c r="F40" s="25">
        <f>VLOOKUP(C40,RA!B8:I74,8,0)</f>
        <v>2496.6120999999998</v>
      </c>
      <c r="G40" s="16">
        <f t="shared" si="0"/>
        <v>18193.018100000001</v>
      </c>
      <c r="H40" s="27">
        <f>RA!J40</f>
        <v>100</v>
      </c>
      <c r="I40" s="20">
        <f>VLOOKUP(B40,RMS!B:D,3,FALSE)</f>
        <v>20689.630133877901</v>
      </c>
      <c r="J40" s="21">
        <f>VLOOKUP(B40,RMS!B:E,4,FALSE)</f>
        <v>18193.018077301302</v>
      </c>
      <c r="K40" s="22">
        <f t="shared" si="1"/>
        <v>6.6122098360210657E-5</v>
      </c>
      <c r="L40" s="22">
        <f t="shared" si="2"/>
        <v>2.2698699467582628E-5</v>
      </c>
      <c r="M40" s="34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59" t="s">
        <v>46</v>
      </c>
      <c r="W1" s="49"/>
    </row>
    <row r="2" spans="1:23" ht="12.75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59"/>
      <c r="W2" s="49"/>
    </row>
    <row r="3" spans="1:23" ht="23.25" thickBot="1" x14ac:dyDescent="0.2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60" t="s">
        <v>47</v>
      </c>
      <c r="W3" s="49"/>
    </row>
    <row r="4" spans="1:23" ht="15" thickTop="1" thickBot="1" x14ac:dyDescent="0.2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58"/>
      <c r="W4" s="49"/>
    </row>
    <row r="5" spans="1:23" ht="15" thickTop="1" thickBot="1" x14ac:dyDescent="0.25">
      <c r="A5" s="61"/>
      <c r="B5" s="62"/>
      <c r="C5" s="63"/>
      <c r="D5" s="64" t="s">
        <v>0</v>
      </c>
      <c r="E5" s="64" t="s">
        <v>59</v>
      </c>
      <c r="F5" s="64" t="s">
        <v>60</v>
      </c>
      <c r="G5" s="64" t="s">
        <v>48</v>
      </c>
      <c r="H5" s="64" t="s">
        <v>49</v>
      </c>
      <c r="I5" s="64" t="s">
        <v>1</v>
      </c>
      <c r="J5" s="64" t="s">
        <v>2</v>
      </c>
      <c r="K5" s="64" t="s">
        <v>50</v>
      </c>
      <c r="L5" s="64" t="s">
        <v>51</v>
      </c>
      <c r="M5" s="64" t="s">
        <v>52</v>
      </c>
      <c r="N5" s="64" t="s">
        <v>53</v>
      </c>
      <c r="O5" s="64" t="s">
        <v>54</v>
      </c>
      <c r="P5" s="64" t="s">
        <v>61</v>
      </c>
      <c r="Q5" s="64" t="s">
        <v>62</v>
      </c>
      <c r="R5" s="64" t="s">
        <v>55</v>
      </c>
      <c r="S5" s="64" t="s">
        <v>56</v>
      </c>
      <c r="T5" s="64" t="s">
        <v>57</v>
      </c>
      <c r="U5" s="65" t="s">
        <v>58</v>
      </c>
      <c r="V5" s="58"/>
      <c r="W5" s="58"/>
    </row>
    <row r="6" spans="1:23" ht="14.25" thickBot="1" x14ac:dyDescent="0.2">
      <c r="A6" s="66" t="s">
        <v>3</v>
      </c>
      <c r="B6" s="50" t="s">
        <v>4</v>
      </c>
      <c r="C6" s="51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4.25" thickBot="1" x14ac:dyDescent="0.2">
      <c r="A7" s="52" t="s">
        <v>5</v>
      </c>
      <c r="B7" s="53"/>
      <c r="C7" s="54"/>
      <c r="D7" s="68">
        <v>27038677.0944</v>
      </c>
      <c r="E7" s="68">
        <v>25384051.270799998</v>
      </c>
      <c r="F7" s="69">
        <v>106.518367796961</v>
      </c>
      <c r="G7" s="68">
        <v>53505996.541900001</v>
      </c>
      <c r="H7" s="69">
        <v>-49.466080735032598</v>
      </c>
      <c r="I7" s="68">
        <v>1226340.7046999999</v>
      </c>
      <c r="J7" s="69">
        <v>4.5355055664094897</v>
      </c>
      <c r="K7" s="68">
        <v>40092.419300000001</v>
      </c>
      <c r="L7" s="69">
        <v>7.4930702895336002E-2</v>
      </c>
      <c r="M7" s="69">
        <v>29.587844937060201</v>
      </c>
      <c r="N7" s="68">
        <v>27038677.0944</v>
      </c>
      <c r="O7" s="68">
        <v>3566396964.5932999</v>
      </c>
      <c r="P7" s="68">
        <v>1079499</v>
      </c>
      <c r="Q7" s="68">
        <v>1262380</v>
      </c>
      <c r="R7" s="69">
        <v>-14.487000744625201</v>
      </c>
      <c r="S7" s="68">
        <v>25.047431349542698</v>
      </c>
      <c r="T7" s="68">
        <v>22.372091395142501</v>
      </c>
      <c r="U7" s="70">
        <v>10.6810950674551</v>
      </c>
      <c r="V7" s="58"/>
      <c r="W7" s="58"/>
    </row>
    <row r="8" spans="1:23" ht="14.25" thickBot="1" x14ac:dyDescent="0.2">
      <c r="A8" s="55">
        <v>42156</v>
      </c>
      <c r="B8" s="45" t="s">
        <v>6</v>
      </c>
      <c r="C8" s="46"/>
      <c r="D8" s="71">
        <v>625416.66799999995</v>
      </c>
      <c r="E8" s="71">
        <v>767206.63589999999</v>
      </c>
      <c r="F8" s="72">
        <v>81.518672901770699</v>
      </c>
      <c r="G8" s="71">
        <v>1035547.9164</v>
      </c>
      <c r="H8" s="72">
        <v>-39.605241042422101</v>
      </c>
      <c r="I8" s="71">
        <v>158064.57079999999</v>
      </c>
      <c r="J8" s="72">
        <v>25.273482285892602</v>
      </c>
      <c r="K8" s="71">
        <v>71534.220600000001</v>
      </c>
      <c r="L8" s="72">
        <v>6.9078619605245297</v>
      </c>
      <c r="M8" s="72">
        <v>1.2096357446019299</v>
      </c>
      <c r="N8" s="71">
        <v>625416.66799999995</v>
      </c>
      <c r="O8" s="71">
        <v>132963475.30069999</v>
      </c>
      <c r="P8" s="71">
        <v>24930</v>
      </c>
      <c r="Q8" s="71">
        <v>34437</v>
      </c>
      <c r="R8" s="72">
        <v>-27.606934401951399</v>
      </c>
      <c r="S8" s="71">
        <v>25.0869100681909</v>
      </c>
      <c r="T8" s="71">
        <v>27.699096047855502</v>
      </c>
      <c r="U8" s="73">
        <v>-10.412545716328401</v>
      </c>
      <c r="V8" s="58"/>
      <c r="W8" s="58"/>
    </row>
    <row r="9" spans="1:23" ht="12" customHeight="1" thickBot="1" x14ac:dyDescent="0.2">
      <c r="A9" s="56"/>
      <c r="B9" s="45" t="s">
        <v>7</v>
      </c>
      <c r="C9" s="46"/>
      <c r="D9" s="71">
        <v>291430.26089999999</v>
      </c>
      <c r="E9" s="71">
        <v>375388.78889999999</v>
      </c>
      <c r="F9" s="72">
        <v>77.634247350320905</v>
      </c>
      <c r="G9" s="71">
        <v>357500.6839</v>
      </c>
      <c r="H9" s="72">
        <v>-18.481201848128801</v>
      </c>
      <c r="I9" s="71">
        <v>30961.2893</v>
      </c>
      <c r="J9" s="72">
        <v>10.6239102296326</v>
      </c>
      <c r="K9" s="71">
        <v>31392.800299999999</v>
      </c>
      <c r="L9" s="72">
        <v>8.7811860826484995</v>
      </c>
      <c r="M9" s="72">
        <v>-1.3745540247329E-2</v>
      </c>
      <c r="N9" s="71">
        <v>291430.26089999999</v>
      </c>
      <c r="O9" s="71">
        <v>20940075.405099999</v>
      </c>
      <c r="P9" s="71">
        <v>14576</v>
      </c>
      <c r="Q9" s="71">
        <v>13761</v>
      </c>
      <c r="R9" s="72">
        <v>5.9225346995131201</v>
      </c>
      <c r="S9" s="71">
        <v>19.9938433658068</v>
      </c>
      <c r="T9" s="71">
        <v>19.791322687304699</v>
      </c>
      <c r="U9" s="73">
        <v>1.01291519992824</v>
      </c>
      <c r="V9" s="58"/>
      <c r="W9" s="58"/>
    </row>
    <row r="10" spans="1:23" ht="14.25" thickBot="1" x14ac:dyDescent="0.2">
      <c r="A10" s="56"/>
      <c r="B10" s="45" t="s">
        <v>8</v>
      </c>
      <c r="C10" s="46"/>
      <c r="D10" s="71">
        <v>1111434.1099</v>
      </c>
      <c r="E10" s="71">
        <v>1292634.2106999999</v>
      </c>
      <c r="F10" s="72">
        <v>85.982105432450595</v>
      </c>
      <c r="G10" s="71">
        <v>1339502.0463</v>
      </c>
      <c r="H10" s="72">
        <v>-17.026322358369999</v>
      </c>
      <c r="I10" s="71">
        <v>-82712.8508</v>
      </c>
      <c r="J10" s="72">
        <v>-7.44199319269066</v>
      </c>
      <c r="K10" s="71">
        <v>-45985.322200000002</v>
      </c>
      <c r="L10" s="72">
        <v>-3.4330161963560699</v>
      </c>
      <c r="M10" s="72">
        <v>0.79867937948252499</v>
      </c>
      <c r="N10" s="71">
        <v>1111434.1099</v>
      </c>
      <c r="O10" s="71">
        <v>34853795.185199998</v>
      </c>
      <c r="P10" s="71">
        <v>121247</v>
      </c>
      <c r="Q10" s="71">
        <v>135260</v>
      </c>
      <c r="R10" s="72">
        <v>-10.3600473162798</v>
      </c>
      <c r="S10" s="71">
        <v>9.1666936905655394</v>
      </c>
      <c r="T10" s="71">
        <v>7.7234162302232701</v>
      </c>
      <c r="U10" s="73">
        <v>15.7447986052779</v>
      </c>
      <c r="V10" s="58"/>
      <c r="W10" s="58"/>
    </row>
    <row r="11" spans="1:23" ht="14.25" thickBot="1" x14ac:dyDescent="0.2">
      <c r="A11" s="56"/>
      <c r="B11" s="45" t="s">
        <v>9</v>
      </c>
      <c r="C11" s="46"/>
      <c r="D11" s="71">
        <v>93071.158500000005</v>
      </c>
      <c r="E11" s="71">
        <v>111449.8717</v>
      </c>
      <c r="F11" s="72">
        <v>83.509435300677893</v>
      </c>
      <c r="G11" s="71">
        <v>152793.0594</v>
      </c>
      <c r="H11" s="72">
        <v>-39.086789108432498</v>
      </c>
      <c r="I11" s="71">
        <v>22314.4771</v>
      </c>
      <c r="J11" s="72">
        <v>23.975716494385299</v>
      </c>
      <c r="K11" s="71">
        <v>26074.821199999998</v>
      </c>
      <c r="L11" s="72">
        <v>17.065448720244699</v>
      </c>
      <c r="M11" s="72">
        <v>-0.14421361017808201</v>
      </c>
      <c r="N11" s="71">
        <v>93071.158500000005</v>
      </c>
      <c r="O11" s="71">
        <v>10950687.2063</v>
      </c>
      <c r="P11" s="71">
        <v>4594</v>
      </c>
      <c r="Q11" s="71">
        <v>4867</v>
      </c>
      <c r="R11" s="72">
        <v>-5.6092048489829498</v>
      </c>
      <c r="S11" s="71">
        <v>20.2592856987375</v>
      </c>
      <c r="T11" s="71">
        <v>21.3197344359975</v>
      </c>
      <c r="U11" s="73">
        <v>-5.2343836452542396</v>
      </c>
      <c r="V11" s="58"/>
      <c r="W11" s="58"/>
    </row>
    <row r="12" spans="1:23" ht="14.25" thickBot="1" x14ac:dyDescent="0.2">
      <c r="A12" s="56"/>
      <c r="B12" s="45" t="s">
        <v>10</v>
      </c>
      <c r="C12" s="46"/>
      <c r="D12" s="71">
        <v>271454.6262</v>
      </c>
      <c r="E12" s="71">
        <v>299957.59720000002</v>
      </c>
      <c r="F12" s="72">
        <v>90.497666581521699</v>
      </c>
      <c r="G12" s="71">
        <v>784696.61979999999</v>
      </c>
      <c r="H12" s="72">
        <v>-65.406423406132802</v>
      </c>
      <c r="I12" s="71">
        <v>57035.148200000003</v>
      </c>
      <c r="J12" s="72">
        <v>21.010932470894101</v>
      </c>
      <c r="K12" s="71">
        <v>104543.66650000001</v>
      </c>
      <c r="L12" s="72">
        <v>13.322813411206701</v>
      </c>
      <c r="M12" s="72">
        <v>-0.45443707773535902</v>
      </c>
      <c r="N12" s="71">
        <v>271454.6262</v>
      </c>
      <c r="O12" s="71">
        <v>39251039.340700001</v>
      </c>
      <c r="P12" s="71">
        <v>2560</v>
      </c>
      <c r="Q12" s="71">
        <v>2639</v>
      </c>
      <c r="R12" s="72">
        <v>-2.9935581659719501</v>
      </c>
      <c r="S12" s="71">
        <v>106.03696335937499</v>
      </c>
      <c r="T12" s="71">
        <v>101.065672262221</v>
      </c>
      <c r="U12" s="73">
        <v>4.68826241308515</v>
      </c>
      <c r="V12" s="58"/>
      <c r="W12" s="58"/>
    </row>
    <row r="13" spans="1:23" ht="14.25" thickBot="1" x14ac:dyDescent="0.2">
      <c r="A13" s="56"/>
      <c r="B13" s="45" t="s">
        <v>11</v>
      </c>
      <c r="C13" s="46"/>
      <c r="D13" s="71">
        <v>328476.31390000001</v>
      </c>
      <c r="E13" s="71">
        <v>418317.07530000003</v>
      </c>
      <c r="F13" s="72">
        <v>78.523286113632906</v>
      </c>
      <c r="G13" s="71">
        <v>560965.14760000003</v>
      </c>
      <c r="H13" s="72">
        <v>-41.4444345953873</v>
      </c>
      <c r="I13" s="71">
        <v>90118.147700000001</v>
      </c>
      <c r="J13" s="72">
        <v>27.4352042709037</v>
      </c>
      <c r="K13" s="71">
        <v>113388.4463</v>
      </c>
      <c r="L13" s="72">
        <v>20.213100008996001</v>
      </c>
      <c r="M13" s="72">
        <v>-0.205226364407817</v>
      </c>
      <c r="N13" s="71">
        <v>328476.31390000001</v>
      </c>
      <c r="O13" s="71">
        <v>59725402.7839</v>
      </c>
      <c r="P13" s="71">
        <v>13090</v>
      </c>
      <c r="Q13" s="71">
        <v>20803</v>
      </c>
      <c r="R13" s="72">
        <v>-37.076383213959502</v>
      </c>
      <c r="S13" s="71">
        <v>25.093683262032101</v>
      </c>
      <c r="T13" s="71">
        <v>25.637590289862001</v>
      </c>
      <c r="U13" s="73">
        <v>-2.1675057509508999</v>
      </c>
      <c r="V13" s="58"/>
      <c r="W13" s="58"/>
    </row>
    <row r="14" spans="1:23" ht="14.25" thickBot="1" x14ac:dyDescent="0.2">
      <c r="A14" s="56"/>
      <c r="B14" s="45" t="s">
        <v>12</v>
      </c>
      <c r="C14" s="46"/>
      <c r="D14" s="71">
        <v>262691.41259999998</v>
      </c>
      <c r="E14" s="71">
        <v>224770.82629999999</v>
      </c>
      <c r="F14" s="72">
        <v>116.870777637925</v>
      </c>
      <c r="G14" s="71">
        <v>474418.0845</v>
      </c>
      <c r="H14" s="72">
        <v>-44.628710164610098</v>
      </c>
      <c r="I14" s="71">
        <v>54438.548300000002</v>
      </c>
      <c r="J14" s="72">
        <v>20.723383288852901</v>
      </c>
      <c r="K14" s="71">
        <v>87467.811100000006</v>
      </c>
      <c r="L14" s="72">
        <v>18.4368627499064</v>
      </c>
      <c r="M14" s="72">
        <v>-0.37761620400261697</v>
      </c>
      <c r="N14" s="71">
        <v>262691.41259999998</v>
      </c>
      <c r="O14" s="71">
        <v>30438308.679699998</v>
      </c>
      <c r="P14" s="71">
        <v>4402</v>
      </c>
      <c r="Q14" s="71">
        <v>4818</v>
      </c>
      <c r="R14" s="72">
        <v>-8.6342880863428793</v>
      </c>
      <c r="S14" s="71">
        <v>59.675468559745603</v>
      </c>
      <c r="T14" s="71">
        <v>51.002675550020797</v>
      </c>
      <c r="U14" s="73">
        <v>14.533263364395401</v>
      </c>
      <c r="V14" s="58"/>
      <c r="W14" s="58"/>
    </row>
    <row r="15" spans="1:23" ht="14.25" thickBot="1" x14ac:dyDescent="0.2">
      <c r="A15" s="56"/>
      <c r="B15" s="45" t="s">
        <v>13</v>
      </c>
      <c r="C15" s="46"/>
      <c r="D15" s="71">
        <v>165239.9964</v>
      </c>
      <c r="E15" s="71">
        <v>240830.44279999999</v>
      </c>
      <c r="F15" s="72">
        <v>68.612586714058097</v>
      </c>
      <c r="G15" s="71">
        <v>288678.46840000001</v>
      </c>
      <c r="H15" s="72">
        <v>-42.759847204454701</v>
      </c>
      <c r="I15" s="71">
        <v>33630.235699999997</v>
      </c>
      <c r="J15" s="72">
        <v>20.3523580444716</v>
      </c>
      <c r="K15" s="71">
        <v>47313.407800000001</v>
      </c>
      <c r="L15" s="72">
        <v>16.389655959529801</v>
      </c>
      <c r="M15" s="72">
        <v>-0.28920284410373798</v>
      </c>
      <c r="N15" s="71">
        <v>165239.9964</v>
      </c>
      <c r="O15" s="71">
        <v>24247250.861699998</v>
      </c>
      <c r="P15" s="71">
        <v>7606</v>
      </c>
      <c r="Q15" s="71">
        <v>8180</v>
      </c>
      <c r="R15" s="72">
        <v>-7.0171149144254299</v>
      </c>
      <c r="S15" s="71">
        <v>21.724953510386499</v>
      </c>
      <c r="T15" s="71">
        <v>22.145581650366701</v>
      </c>
      <c r="U15" s="73">
        <v>-1.93615208326734</v>
      </c>
      <c r="V15" s="58"/>
      <c r="W15" s="58"/>
    </row>
    <row r="16" spans="1:23" ht="14.25" thickBot="1" x14ac:dyDescent="0.2">
      <c r="A16" s="56"/>
      <c r="B16" s="45" t="s">
        <v>14</v>
      </c>
      <c r="C16" s="46"/>
      <c r="D16" s="71">
        <v>1334358.6882</v>
      </c>
      <c r="E16" s="71">
        <v>1503212.8648000001</v>
      </c>
      <c r="F16" s="72">
        <v>88.767114721143201</v>
      </c>
      <c r="G16" s="71">
        <v>2851579.3725000001</v>
      </c>
      <c r="H16" s="72">
        <v>-53.206328357251401</v>
      </c>
      <c r="I16" s="71">
        <v>73474.025500000003</v>
      </c>
      <c r="J16" s="72">
        <v>5.5063174654420504</v>
      </c>
      <c r="K16" s="71">
        <v>-131617.95480000001</v>
      </c>
      <c r="L16" s="72">
        <v>-4.61561603612701</v>
      </c>
      <c r="M16" s="72">
        <v>-1.5582371007940901</v>
      </c>
      <c r="N16" s="71">
        <v>1334358.6882</v>
      </c>
      <c r="O16" s="71">
        <v>174901384.93009999</v>
      </c>
      <c r="P16" s="71">
        <v>63578</v>
      </c>
      <c r="Q16" s="71">
        <v>68692</v>
      </c>
      <c r="R16" s="72">
        <v>-7.4448261806323899</v>
      </c>
      <c r="S16" s="71">
        <v>20.987742429771298</v>
      </c>
      <c r="T16" s="71">
        <v>21.866919500087398</v>
      </c>
      <c r="U16" s="73">
        <v>-4.1890025726107796</v>
      </c>
      <c r="V16" s="58"/>
      <c r="W16" s="58"/>
    </row>
    <row r="17" spans="1:23" ht="12" thickBot="1" x14ac:dyDescent="0.2">
      <c r="A17" s="56"/>
      <c r="B17" s="45" t="s">
        <v>15</v>
      </c>
      <c r="C17" s="46"/>
      <c r="D17" s="71">
        <v>2359956.7261000001</v>
      </c>
      <c r="E17" s="71">
        <v>624087.77720000001</v>
      </c>
      <c r="F17" s="72">
        <v>378.14500016136498</v>
      </c>
      <c r="G17" s="71">
        <v>5816603.5447000004</v>
      </c>
      <c r="H17" s="72">
        <v>-59.427237769189901</v>
      </c>
      <c r="I17" s="71">
        <v>88418.856799999994</v>
      </c>
      <c r="J17" s="72">
        <v>3.7466304285213998</v>
      </c>
      <c r="K17" s="71">
        <v>27308.1456</v>
      </c>
      <c r="L17" s="72">
        <v>0.46948610800340301</v>
      </c>
      <c r="M17" s="72">
        <v>2.2378198833098399</v>
      </c>
      <c r="N17" s="71">
        <v>2359956.7261000001</v>
      </c>
      <c r="O17" s="71">
        <v>183917268.26289999</v>
      </c>
      <c r="P17" s="71">
        <v>12325</v>
      </c>
      <c r="Q17" s="71">
        <v>13930</v>
      </c>
      <c r="R17" s="72">
        <v>-11.521895190236901</v>
      </c>
      <c r="S17" s="71">
        <v>191.477219156187</v>
      </c>
      <c r="T17" s="71">
        <v>41.443099569274899</v>
      </c>
      <c r="U17" s="73">
        <v>78.356119985495496</v>
      </c>
      <c r="V17" s="40"/>
      <c r="W17" s="40"/>
    </row>
    <row r="18" spans="1:23" ht="12" thickBot="1" x14ac:dyDescent="0.2">
      <c r="A18" s="56"/>
      <c r="B18" s="45" t="s">
        <v>16</v>
      </c>
      <c r="C18" s="46"/>
      <c r="D18" s="71">
        <v>2212839.6510000001</v>
      </c>
      <c r="E18" s="71">
        <v>3742995.3705000002</v>
      </c>
      <c r="F18" s="72">
        <v>59.119486720188</v>
      </c>
      <c r="G18" s="71">
        <v>4333228.1841000002</v>
      </c>
      <c r="H18" s="72">
        <v>-48.933230446538303</v>
      </c>
      <c r="I18" s="71">
        <v>371944.78889999999</v>
      </c>
      <c r="J18" s="72">
        <v>16.808483557853599</v>
      </c>
      <c r="K18" s="71">
        <v>-87126.431100000002</v>
      </c>
      <c r="L18" s="72">
        <v>-2.0106587375134</v>
      </c>
      <c r="M18" s="72">
        <v>-5.26902358106575</v>
      </c>
      <c r="N18" s="71">
        <v>2212839.6510000001</v>
      </c>
      <c r="O18" s="71">
        <v>413017430.28500003</v>
      </c>
      <c r="P18" s="71">
        <v>107730</v>
      </c>
      <c r="Q18" s="71">
        <v>136319</v>
      </c>
      <c r="R18" s="72">
        <v>-20.972131544392202</v>
      </c>
      <c r="S18" s="71">
        <v>20.540607546644399</v>
      </c>
      <c r="T18" s="71">
        <v>21.355582500605198</v>
      </c>
      <c r="U18" s="73">
        <v>-3.9676282802742402</v>
      </c>
      <c r="V18" s="40"/>
      <c r="W18" s="40"/>
    </row>
    <row r="19" spans="1:23" ht="12" thickBot="1" x14ac:dyDescent="0.2">
      <c r="A19" s="56"/>
      <c r="B19" s="45" t="s">
        <v>17</v>
      </c>
      <c r="C19" s="46"/>
      <c r="D19" s="71">
        <v>1632360.6395</v>
      </c>
      <c r="E19" s="71">
        <v>1053807.3707000001</v>
      </c>
      <c r="F19" s="72">
        <v>154.90123573682101</v>
      </c>
      <c r="G19" s="71">
        <v>1873502.8095</v>
      </c>
      <c r="H19" s="72">
        <v>-12.8711934018586</v>
      </c>
      <c r="I19" s="71">
        <v>-135537.84820000001</v>
      </c>
      <c r="J19" s="72">
        <v>-8.3031803708227105</v>
      </c>
      <c r="K19" s="71">
        <v>23436.578300000001</v>
      </c>
      <c r="L19" s="72">
        <v>1.25094972802602</v>
      </c>
      <c r="M19" s="72">
        <v>-6.7831756182599401</v>
      </c>
      <c r="N19" s="71">
        <v>1632360.6395</v>
      </c>
      <c r="O19" s="71">
        <v>122840305.9017</v>
      </c>
      <c r="P19" s="71">
        <v>13224</v>
      </c>
      <c r="Q19" s="71">
        <v>16287</v>
      </c>
      <c r="R19" s="72">
        <v>-18.806410020261598</v>
      </c>
      <c r="S19" s="71">
        <v>123.43924981095</v>
      </c>
      <c r="T19" s="71">
        <v>81.783542942223903</v>
      </c>
      <c r="U19" s="73">
        <v>33.7459170665106</v>
      </c>
      <c r="V19" s="40"/>
      <c r="W19" s="40"/>
    </row>
    <row r="20" spans="1:23" ht="12" thickBot="1" x14ac:dyDescent="0.2">
      <c r="A20" s="56"/>
      <c r="B20" s="45" t="s">
        <v>18</v>
      </c>
      <c r="C20" s="46"/>
      <c r="D20" s="71">
        <v>1068227.5930999999</v>
      </c>
      <c r="E20" s="71">
        <v>1279783.6454</v>
      </c>
      <c r="F20" s="72">
        <v>83.469389294010099</v>
      </c>
      <c r="G20" s="71">
        <v>1868290.8025</v>
      </c>
      <c r="H20" s="72">
        <v>-42.823269714191099</v>
      </c>
      <c r="I20" s="71">
        <v>58372.470699999998</v>
      </c>
      <c r="J20" s="72">
        <v>5.4644226639571096</v>
      </c>
      <c r="K20" s="71">
        <v>38651.167099999999</v>
      </c>
      <c r="L20" s="72">
        <v>2.0687982324957099</v>
      </c>
      <c r="M20" s="72">
        <v>0.51023824323276401</v>
      </c>
      <c r="N20" s="71">
        <v>1068227.5930999999</v>
      </c>
      <c r="O20" s="71">
        <v>188227515.69440001</v>
      </c>
      <c r="P20" s="71">
        <v>39435</v>
      </c>
      <c r="Q20" s="71">
        <v>47658</v>
      </c>
      <c r="R20" s="72">
        <v>-17.254186075789999</v>
      </c>
      <c r="S20" s="71">
        <v>27.0883122378598</v>
      </c>
      <c r="T20" s="71">
        <v>22.645123272063501</v>
      </c>
      <c r="U20" s="73">
        <v>16.402605399631899</v>
      </c>
      <c r="V20" s="40"/>
      <c r="W20" s="40"/>
    </row>
    <row r="21" spans="1:23" ht="12" thickBot="1" x14ac:dyDescent="0.2">
      <c r="A21" s="56"/>
      <c r="B21" s="45" t="s">
        <v>19</v>
      </c>
      <c r="C21" s="46"/>
      <c r="D21" s="71">
        <v>319239.05119999999</v>
      </c>
      <c r="E21" s="71">
        <v>481104.1997</v>
      </c>
      <c r="F21" s="72">
        <v>66.355490432024197</v>
      </c>
      <c r="G21" s="71">
        <v>529856.07440000004</v>
      </c>
      <c r="H21" s="72">
        <v>-39.7498553618545</v>
      </c>
      <c r="I21" s="71">
        <v>37024.288999999997</v>
      </c>
      <c r="J21" s="72">
        <v>11.597669163853199</v>
      </c>
      <c r="K21" s="71">
        <v>55755.554700000001</v>
      </c>
      <c r="L21" s="72">
        <v>10.522773521684501</v>
      </c>
      <c r="M21" s="72">
        <v>-0.33595335569318602</v>
      </c>
      <c r="N21" s="71">
        <v>319239.05119999999</v>
      </c>
      <c r="O21" s="71">
        <v>73769633.310800001</v>
      </c>
      <c r="P21" s="71">
        <v>29027</v>
      </c>
      <c r="Q21" s="71">
        <v>38243</v>
      </c>
      <c r="R21" s="72">
        <v>-24.098527835159398</v>
      </c>
      <c r="S21" s="71">
        <v>10.998003624211901</v>
      </c>
      <c r="T21" s="71">
        <v>11.037079784535701</v>
      </c>
      <c r="U21" s="73">
        <v>-0.35530230448156702</v>
      </c>
      <c r="V21" s="40"/>
      <c r="W21" s="40"/>
    </row>
    <row r="22" spans="1:23" ht="12" thickBot="1" x14ac:dyDescent="0.2">
      <c r="A22" s="56"/>
      <c r="B22" s="45" t="s">
        <v>20</v>
      </c>
      <c r="C22" s="46"/>
      <c r="D22" s="71">
        <v>1598460.9212</v>
      </c>
      <c r="E22" s="71">
        <v>1786224.8652999999</v>
      </c>
      <c r="F22" s="72">
        <v>89.488224705210101</v>
      </c>
      <c r="G22" s="71">
        <v>4455716.8837000001</v>
      </c>
      <c r="H22" s="72">
        <v>-64.125617427635007</v>
      </c>
      <c r="I22" s="71">
        <v>230363.71849999999</v>
      </c>
      <c r="J22" s="72">
        <v>14.411595269220699</v>
      </c>
      <c r="K22" s="71">
        <v>238506.85310000001</v>
      </c>
      <c r="L22" s="72">
        <v>5.3528278237899496</v>
      </c>
      <c r="M22" s="72">
        <v>-3.4142140966430999E-2</v>
      </c>
      <c r="N22" s="71">
        <v>1598460.9212</v>
      </c>
      <c r="O22" s="71">
        <v>220494150.36930001</v>
      </c>
      <c r="P22" s="71">
        <v>97451</v>
      </c>
      <c r="Q22" s="71">
        <v>110510</v>
      </c>
      <c r="R22" s="72">
        <v>-11.8170301330196</v>
      </c>
      <c r="S22" s="71">
        <v>16.402714402109801</v>
      </c>
      <c r="T22" s="71">
        <v>16.457130070581801</v>
      </c>
      <c r="U22" s="73">
        <v>-0.33174794816321401</v>
      </c>
      <c r="V22" s="40"/>
      <c r="W22" s="40"/>
    </row>
    <row r="23" spans="1:23" ht="12" thickBot="1" x14ac:dyDescent="0.2">
      <c r="A23" s="56"/>
      <c r="B23" s="45" t="s">
        <v>21</v>
      </c>
      <c r="C23" s="46"/>
      <c r="D23" s="71">
        <v>5738919.0374999996</v>
      </c>
      <c r="E23" s="71">
        <v>3241125.4539999999</v>
      </c>
      <c r="F23" s="72">
        <v>177.06562485624801</v>
      </c>
      <c r="G23" s="71">
        <v>6887210.0039999997</v>
      </c>
      <c r="H23" s="72">
        <v>-16.6728031500867</v>
      </c>
      <c r="I23" s="71">
        <v>-365321.32780000003</v>
      </c>
      <c r="J23" s="72">
        <v>-6.3656818542458797</v>
      </c>
      <c r="K23" s="71">
        <v>-1065104.8901</v>
      </c>
      <c r="L23" s="72">
        <v>-15.4649689712003</v>
      </c>
      <c r="M23" s="72">
        <v>-0.657009059675145</v>
      </c>
      <c r="N23" s="71">
        <v>5738919.0374999996</v>
      </c>
      <c r="O23" s="71">
        <v>496136153.72970003</v>
      </c>
      <c r="P23" s="71">
        <v>111457</v>
      </c>
      <c r="Q23" s="71">
        <v>129906</v>
      </c>
      <c r="R23" s="72">
        <v>-14.2018074607793</v>
      </c>
      <c r="S23" s="71">
        <v>51.489983020357599</v>
      </c>
      <c r="T23" s="71">
        <v>42.141737743445297</v>
      </c>
      <c r="U23" s="73">
        <v>18.155463895213099</v>
      </c>
      <c r="V23" s="40"/>
      <c r="W23" s="40"/>
    </row>
    <row r="24" spans="1:23" ht="12" thickBot="1" x14ac:dyDescent="0.2">
      <c r="A24" s="56"/>
      <c r="B24" s="45" t="s">
        <v>22</v>
      </c>
      <c r="C24" s="46"/>
      <c r="D24" s="71">
        <v>286461.10680000001</v>
      </c>
      <c r="E24" s="71">
        <v>364242.80859999999</v>
      </c>
      <c r="F24" s="72">
        <v>78.645645167584505</v>
      </c>
      <c r="G24" s="71">
        <v>707678.53810000001</v>
      </c>
      <c r="H24" s="72">
        <v>-59.5210125251077</v>
      </c>
      <c r="I24" s="71">
        <v>49042.5913</v>
      </c>
      <c r="J24" s="72">
        <v>17.120157025100202</v>
      </c>
      <c r="K24" s="71">
        <v>96058.865300000005</v>
      </c>
      <c r="L24" s="72">
        <v>13.573799419988401</v>
      </c>
      <c r="M24" s="72">
        <v>-0.489452731438834</v>
      </c>
      <c r="N24" s="71">
        <v>286461.10680000001</v>
      </c>
      <c r="O24" s="71">
        <v>46623289.295400001</v>
      </c>
      <c r="P24" s="71">
        <v>27828</v>
      </c>
      <c r="Q24" s="71">
        <v>30659</v>
      </c>
      <c r="R24" s="72">
        <v>-9.2338301966796106</v>
      </c>
      <c r="S24" s="71">
        <v>10.2939883139284</v>
      </c>
      <c r="T24" s="71">
        <v>9.9308347336834206</v>
      </c>
      <c r="U24" s="73">
        <v>3.5278219594792799</v>
      </c>
      <c r="V24" s="40"/>
      <c r="W24" s="40"/>
    </row>
    <row r="25" spans="1:23" ht="12" thickBot="1" x14ac:dyDescent="0.2">
      <c r="A25" s="56"/>
      <c r="B25" s="45" t="s">
        <v>23</v>
      </c>
      <c r="C25" s="46"/>
      <c r="D25" s="71">
        <v>219997.68729999999</v>
      </c>
      <c r="E25" s="71">
        <v>309314.21529999998</v>
      </c>
      <c r="F25" s="72">
        <v>71.124337782738806</v>
      </c>
      <c r="G25" s="71">
        <v>536773.70409999997</v>
      </c>
      <c r="H25" s="72">
        <v>-59.014816556845602</v>
      </c>
      <c r="I25" s="71">
        <v>19463.605299999999</v>
      </c>
      <c r="J25" s="72">
        <v>8.8471863222173095</v>
      </c>
      <c r="K25" s="71">
        <v>40594.511899999998</v>
      </c>
      <c r="L25" s="72">
        <v>7.5626863965074804</v>
      </c>
      <c r="M25" s="72">
        <v>-0.52053604319849001</v>
      </c>
      <c r="N25" s="71">
        <v>219997.68729999999</v>
      </c>
      <c r="O25" s="71">
        <v>54505073.645099998</v>
      </c>
      <c r="P25" s="71">
        <v>18175</v>
      </c>
      <c r="Q25" s="71">
        <v>22034</v>
      </c>
      <c r="R25" s="72">
        <v>-17.513842243805001</v>
      </c>
      <c r="S25" s="71">
        <v>12.104411955983499</v>
      </c>
      <c r="T25" s="71">
        <v>12.7348499228465</v>
      </c>
      <c r="U25" s="73">
        <v>-5.2083320458320603</v>
      </c>
      <c r="V25" s="40"/>
      <c r="W25" s="40"/>
    </row>
    <row r="26" spans="1:23" ht="12" thickBot="1" x14ac:dyDescent="0.2">
      <c r="A26" s="56"/>
      <c r="B26" s="45" t="s">
        <v>24</v>
      </c>
      <c r="C26" s="46"/>
      <c r="D26" s="71">
        <v>579135.67740000004</v>
      </c>
      <c r="E26" s="71">
        <v>654415.25040000002</v>
      </c>
      <c r="F26" s="72">
        <v>88.496665847260303</v>
      </c>
      <c r="G26" s="71">
        <v>1606932.2109000001</v>
      </c>
      <c r="H26" s="72">
        <v>-63.960167487361403</v>
      </c>
      <c r="I26" s="71">
        <v>126492.3468</v>
      </c>
      <c r="J26" s="72">
        <v>21.841573872271301</v>
      </c>
      <c r="K26" s="71">
        <v>139835.7507</v>
      </c>
      <c r="L26" s="72">
        <v>8.7020317192896197</v>
      </c>
      <c r="M26" s="72">
        <v>-9.5421977807568004E-2</v>
      </c>
      <c r="N26" s="71">
        <v>579135.67740000004</v>
      </c>
      <c r="O26" s="71">
        <v>109807835.81290001</v>
      </c>
      <c r="P26" s="71">
        <v>41014</v>
      </c>
      <c r="Q26" s="71">
        <v>45623</v>
      </c>
      <c r="R26" s="72">
        <v>-10.1023606514258</v>
      </c>
      <c r="S26" s="71">
        <v>14.120438811137699</v>
      </c>
      <c r="T26" s="71">
        <v>14.323351905837001</v>
      </c>
      <c r="U26" s="73">
        <v>-1.4370169186191299</v>
      </c>
      <c r="V26" s="40"/>
      <c r="W26" s="40"/>
    </row>
    <row r="27" spans="1:23" ht="12" thickBot="1" x14ac:dyDescent="0.2">
      <c r="A27" s="56"/>
      <c r="B27" s="45" t="s">
        <v>25</v>
      </c>
      <c r="C27" s="46"/>
      <c r="D27" s="71">
        <v>272456.05430000002</v>
      </c>
      <c r="E27" s="71">
        <v>387649.60859999998</v>
      </c>
      <c r="F27" s="72">
        <v>70.284104060875407</v>
      </c>
      <c r="G27" s="71">
        <v>415866.03909999999</v>
      </c>
      <c r="H27" s="72">
        <v>-34.484658836379602</v>
      </c>
      <c r="I27" s="71">
        <v>82119.070600000006</v>
      </c>
      <c r="J27" s="72">
        <v>30.1402994369063</v>
      </c>
      <c r="K27" s="71">
        <v>119777.6771</v>
      </c>
      <c r="L27" s="72">
        <v>28.801985696936899</v>
      </c>
      <c r="M27" s="72">
        <v>-0.31440421463975798</v>
      </c>
      <c r="N27" s="71">
        <v>272456.05430000002</v>
      </c>
      <c r="O27" s="71">
        <v>41866017.857199997</v>
      </c>
      <c r="P27" s="71">
        <v>34612</v>
      </c>
      <c r="Q27" s="71">
        <v>39546</v>
      </c>
      <c r="R27" s="72">
        <v>-12.476609518029599</v>
      </c>
      <c r="S27" s="71">
        <v>7.8717223592973502</v>
      </c>
      <c r="T27" s="71">
        <v>7.6919288600617</v>
      </c>
      <c r="U27" s="73">
        <v>2.2840426914104399</v>
      </c>
      <c r="V27" s="40"/>
      <c r="W27" s="40"/>
    </row>
    <row r="28" spans="1:23" ht="12" thickBot="1" x14ac:dyDescent="0.2">
      <c r="A28" s="56"/>
      <c r="B28" s="45" t="s">
        <v>26</v>
      </c>
      <c r="C28" s="46"/>
      <c r="D28" s="71">
        <v>762545.93900000001</v>
      </c>
      <c r="E28" s="71">
        <v>1163080.1353</v>
      </c>
      <c r="F28" s="72">
        <v>65.562631142635098</v>
      </c>
      <c r="G28" s="71">
        <v>1724571.4044000001</v>
      </c>
      <c r="H28" s="72">
        <v>-55.783452221550696</v>
      </c>
      <c r="I28" s="71">
        <v>32523.067299999999</v>
      </c>
      <c r="J28" s="72">
        <v>4.2650633406625502</v>
      </c>
      <c r="K28" s="71">
        <v>-127816.91650000001</v>
      </c>
      <c r="L28" s="72">
        <v>-7.4115177935742897</v>
      </c>
      <c r="M28" s="72">
        <v>-1.2544504138464301</v>
      </c>
      <c r="N28" s="71">
        <v>762545.93900000001</v>
      </c>
      <c r="O28" s="71">
        <v>145531935.85190001</v>
      </c>
      <c r="P28" s="71">
        <v>42425</v>
      </c>
      <c r="Q28" s="71">
        <v>47536</v>
      </c>
      <c r="R28" s="72">
        <v>-10.7518512285426</v>
      </c>
      <c r="S28" s="71">
        <v>17.9739761697113</v>
      </c>
      <c r="T28" s="71">
        <v>19.6282026001346</v>
      </c>
      <c r="U28" s="73">
        <v>-9.20345289658826</v>
      </c>
      <c r="V28" s="40"/>
      <c r="W28" s="40"/>
    </row>
    <row r="29" spans="1:23" ht="12" thickBot="1" x14ac:dyDescent="0.2">
      <c r="A29" s="56"/>
      <c r="B29" s="45" t="s">
        <v>27</v>
      </c>
      <c r="C29" s="46"/>
      <c r="D29" s="71">
        <v>656070.03150000004</v>
      </c>
      <c r="E29" s="71">
        <v>763583.85259999998</v>
      </c>
      <c r="F29" s="72">
        <v>85.919840927238596</v>
      </c>
      <c r="G29" s="71">
        <v>798762.95649999997</v>
      </c>
      <c r="H29" s="72">
        <v>-17.8642391761942</v>
      </c>
      <c r="I29" s="71">
        <v>92446.038400000005</v>
      </c>
      <c r="J29" s="72">
        <v>14.090879625858999</v>
      </c>
      <c r="K29" s="71">
        <v>123961.1162</v>
      </c>
      <c r="L29" s="72">
        <v>15.5191368341829</v>
      </c>
      <c r="M29" s="72">
        <v>-0.25423357554439302</v>
      </c>
      <c r="N29" s="71">
        <v>656070.03150000004</v>
      </c>
      <c r="O29" s="71">
        <v>111578723.09020001</v>
      </c>
      <c r="P29" s="71">
        <v>101223</v>
      </c>
      <c r="Q29" s="71">
        <v>108348</v>
      </c>
      <c r="R29" s="72">
        <v>-6.57603278325396</v>
      </c>
      <c r="S29" s="71">
        <v>6.48143239678729</v>
      </c>
      <c r="T29" s="71">
        <v>6.7672489773692197</v>
      </c>
      <c r="U29" s="73">
        <v>-4.4097749244997004</v>
      </c>
      <c r="V29" s="40"/>
      <c r="W29" s="40"/>
    </row>
    <row r="30" spans="1:23" ht="12" thickBot="1" x14ac:dyDescent="0.2">
      <c r="A30" s="56"/>
      <c r="B30" s="45" t="s">
        <v>28</v>
      </c>
      <c r="C30" s="46"/>
      <c r="D30" s="71">
        <v>1346007.3717</v>
      </c>
      <c r="E30" s="71">
        <v>1493608.7328999999</v>
      </c>
      <c r="F30" s="72">
        <v>90.117802745206504</v>
      </c>
      <c r="G30" s="71">
        <v>2892922.2492</v>
      </c>
      <c r="H30" s="72">
        <v>-53.472397259476303</v>
      </c>
      <c r="I30" s="71">
        <v>164178.54689999999</v>
      </c>
      <c r="J30" s="72">
        <v>12.1974478262064</v>
      </c>
      <c r="K30" s="71">
        <v>299558.26059999998</v>
      </c>
      <c r="L30" s="72">
        <v>10.354867320849699</v>
      </c>
      <c r="M30" s="72">
        <v>-0.45193116500557001</v>
      </c>
      <c r="N30" s="71">
        <v>1346007.3717</v>
      </c>
      <c r="O30" s="71">
        <v>198075220.6347</v>
      </c>
      <c r="P30" s="71">
        <v>80831</v>
      </c>
      <c r="Q30" s="71">
        <v>99400</v>
      </c>
      <c r="R30" s="72">
        <v>-18.6810865191147</v>
      </c>
      <c r="S30" s="71">
        <v>16.652118267743798</v>
      </c>
      <c r="T30" s="71">
        <v>18.1539628973843</v>
      </c>
      <c r="U30" s="73">
        <v>-9.0189404464515501</v>
      </c>
      <c r="V30" s="40"/>
      <c r="W30" s="40"/>
    </row>
    <row r="31" spans="1:23" ht="12" thickBot="1" x14ac:dyDescent="0.2">
      <c r="A31" s="56"/>
      <c r="B31" s="45" t="s">
        <v>29</v>
      </c>
      <c r="C31" s="46"/>
      <c r="D31" s="71">
        <v>717302.06409999996</v>
      </c>
      <c r="E31" s="71">
        <v>1154441.0603</v>
      </c>
      <c r="F31" s="72">
        <v>62.134143419465502</v>
      </c>
      <c r="G31" s="71">
        <v>4539250.1129999999</v>
      </c>
      <c r="H31" s="72">
        <v>-84.197784959112298</v>
      </c>
      <c r="I31" s="71">
        <v>40170.179100000001</v>
      </c>
      <c r="J31" s="72">
        <v>5.6001761476040901</v>
      </c>
      <c r="K31" s="71">
        <v>-199953.0863</v>
      </c>
      <c r="L31" s="72">
        <v>-4.4049805875942498</v>
      </c>
      <c r="M31" s="72">
        <v>-1.2008980198471699</v>
      </c>
      <c r="N31" s="71">
        <v>717302.06409999996</v>
      </c>
      <c r="O31" s="71">
        <v>195494756.56760001</v>
      </c>
      <c r="P31" s="71">
        <v>26083</v>
      </c>
      <c r="Q31" s="71">
        <v>37456</v>
      </c>
      <c r="R31" s="72">
        <v>-30.3636266552755</v>
      </c>
      <c r="S31" s="71">
        <v>27.500750070927399</v>
      </c>
      <c r="T31" s="71">
        <v>34.149162318453698</v>
      </c>
      <c r="U31" s="73">
        <v>-24.175385145420599</v>
      </c>
      <c r="V31" s="40"/>
      <c r="W31" s="40"/>
    </row>
    <row r="32" spans="1:23" ht="12" thickBot="1" x14ac:dyDescent="0.2">
      <c r="A32" s="56"/>
      <c r="B32" s="45" t="s">
        <v>30</v>
      </c>
      <c r="C32" s="46"/>
      <c r="D32" s="71">
        <v>126542.1102</v>
      </c>
      <c r="E32" s="71">
        <v>203585.52660000001</v>
      </c>
      <c r="F32" s="72">
        <v>62.1567320198684</v>
      </c>
      <c r="G32" s="71">
        <v>737924.73419999995</v>
      </c>
      <c r="H32" s="72">
        <v>-82.851623704253896</v>
      </c>
      <c r="I32" s="71">
        <v>36104.383500000004</v>
      </c>
      <c r="J32" s="72">
        <v>28.531516854695202</v>
      </c>
      <c r="K32" s="71">
        <v>131979.38159999999</v>
      </c>
      <c r="L32" s="72">
        <v>17.885209084783099</v>
      </c>
      <c r="M32" s="72">
        <v>-0.72643921298688696</v>
      </c>
      <c r="N32" s="71">
        <v>126542.1102</v>
      </c>
      <c r="O32" s="71">
        <v>20310207.215300001</v>
      </c>
      <c r="P32" s="71">
        <v>24164</v>
      </c>
      <c r="Q32" s="71">
        <v>27428</v>
      </c>
      <c r="R32" s="72">
        <v>-11.900247921831699</v>
      </c>
      <c r="S32" s="71">
        <v>5.2368031037907601</v>
      </c>
      <c r="T32" s="71">
        <v>5.3932651305235497</v>
      </c>
      <c r="U32" s="73">
        <v>-2.9877393446305298</v>
      </c>
      <c r="V32" s="40"/>
      <c r="W32" s="40"/>
    </row>
    <row r="33" spans="1:23" ht="12" thickBot="1" x14ac:dyDescent="0.2">
      <c r="A33" s="56"/>
      <c r="B33" s="45" t="s">
        <v>31</v>
      </c>
      <c r="C33" s="46"/>
      <c r="D33" s="74"/>
      <c r="E33" s="74"/>
      <c r="F33" s="74"/>
      <c r="G33" s="71">
        <v>12.6549</v>
      </c>
      <c r="H33" s="74"/>
      <c r="I33" s="74"/>
      <c r="J33" s="74"/>
      <c r="K33" s="71">
        <v>0</v>
      </c>
      <c r="L33" s="72">
        <v>0</v>
      </c>
      <c r="M33" s="74"/>
      <c r="N33" s="74"/>
      <c r="O33" s="71">
        <v>170.96</v>
      </c>
      <c r="P33" s="74"/>
      <c r="Q33" s="71">
        <v>1</v>
      </c>
      <c r="R33" s="74"/>
      <c r="S33" s="74"/>
      <c r="T33" s="71">
        <v>-11.5044</v>
      </c>
      <c r="U33" s="75"/>
      <c r="V33" s="40"/>
      <c r="W33" s="40"/>
    </row>
    <row r="34" spans="1:23" ht="12" thickBot="1" x14ac:dyDescent="0.2">
      <c r="A34" s="56"/>
      <c r="B34" s="45" t="s">
        <v>71</v>
      </c>
      <c r="C34" s="46"/>
      <c r="D34" s="74"/>
      <c r="E34" s="74"/>
      <c r="F34" s="74"/>
      <c r="G34" s="71">
        <v>2</v>
      </c>
      <c r="H34" s="74"/>
      <c r="I34" s="74"/>
      <c r="J34" s="74"/>
      <c r="K34" s="71">
        <v>0</v>
      </c>
      <c r="L34" s="72">
        <v>0</v>
      </c>
      <c r="M34" s="74"/>
      <c r="N34" s="74"/>
      <c r="O34" s="71">
        <v>1</v>
      </c>
      <c r="P34" s="74"/>
      <c r="Q34" s="74"/>
      <c r="R34" s="74"/>
      <c r="S34" s="74"/>
      <c r="T34" s="74"/>
      <c r="U34" s="75"/>
      <c r="V34" s="40"/>
      <c r="W34" s="40"/>
    </row>
    <row r="35" spans="1:23" ht="12" customHeight="1" thickBot="1" x14ac:dyDescent="0.2">
      <c r="A35" s="56"/>
      <c r="B35" s="45" t="s">
        <v>32</v>
      </c>
      <c r="C35" s="46"/>
      <c r="D35" s="71">
        <v>166627.20480000001</v>
      </c>
      <c r="E35" s="71">
        <v>184154.75810000001</v>
      </c>
      <c r="F35" s="72">
        <v>90.482161047132905</v>
      </c>
      <c r="G35" s="71">
        <v>266783.27879999997</v>
      </c>
      <c r="H35" s="72">
        <v>-37.542110753906798</v>
      </c>
      <c r="I35" s="71">
        <v>17187.5874</v>
      </c>
      <c r="J35" s="72">
        <v>10.3149947336811</v>
      </c>
      <c r="K35" s="71">
        <v>20359.4434</v>
      </c>
      <c r="L35" s="72">
        <v>7.6314540744747799</v>
      </c>
      <c r="M35" s="72">
        <v>-0.15579286416051999</v>
      </c>
      <c r="N35" s="71">
        <v>166627.20480000001</v>
      </c>
      <c r="O35" s="71">
        <v>30962829.505899999</v>
      </c>
      <c r="P35" s="71">
        <v>12127</v>
      </c>
      <c r="Q35" s="71">
        <v>14015</v>
      </c>
      <c r="R35" s="72">
        <v>-13.471280770602901</v>
      </c>
      <c r="S35" s="71">
        <v>13.740183458398599</v>
      </c>
      <c r="T35" s="71">
        <v>13.972819029611101</v>
      </c>
      <c r="U35" s="73">
        <v>-1.69310382148006</v>
      </c>
      <c r="V35" s="40"/>
      <c r="W35" s="40"/>
    </row>
    <row r="36" spans="1:23" ht="12" customHeight="1" thickBot="1" x14ac:dyDescent="0.2">
      <c r="A36" s="56"/>
      <c r="B36" s="45" t="s">
        <v>70</v>
      </c>
      <c r="C36" s="46"/>
      <c r="D36" s="71">
        <v>135327.35</v>
      </c>
      <c r="E36" s="74"/>
      <c r="F36" s="74"/>
      <c r="G36" s="74"/>
      <c r="H36" s="74"/>
      <c r="I36" s="71">
        <v>1673.39</v>
      </c>
      <c r="J36" s="72">
        <v>1.23654974400962</v>
      </c>
      <c r="K36" s="74"/>
      <c r="L36" s="74"/>
      <c r="M36" s="74"/>
      <c r="N36" s="71">
        <v>135327.35</v>
      </c>
      <c r="O36" s="71">
        <v>7208793.4299999997</v>
      </c>
      <c r="P36" s="71">
        <v>70</v>
      </c>
      <c r="Q36" s="71">
        <v>79</v>
      </c>
      <c r="R36" s="72">
        <v>-11.3924050632911</v>
      </c>
      <c r="S36" s="71">
        <v>1933.2478571428601</v>
      </c>
      <c r="T36" s="71">
        <v>1149.50873417722</v>
      </c>
      <c r="U36" s="73">
        <v>40.540022846523598</v>
      </c>
      <c r="V36" s="40"/>
      <c r="W36" s="40"/>
    </row>
    <row r="37" spans="1:23" ht="12" customHeight="1" thickBot="1" x14ac:dyDescent="0.2">
      <c r="A37" s="56"/>
      <c r="B37" s="45" t="s">
        <v>36</v>
      </c>
      <c r="C37" s="46"/>
      <c r="D37" s="71">
        <v>327211.27</v>
      </c>
      <c r="E37" s="71">
        <v>221493.8088</v>
      </c>
      <c r="F37" s="72">
        <v>147.729307547128</v>
      </c>
      <c r="G37" s="71">
        <v>786283.1</v>
      </c>
      <c r="H37" s="72">
        <v>-58.385056222116397</v>
      </c>
      <c r="I37" s="71">
        <v>-50705.13</v>
      </c>
      <c r="J37" s="72">
        <v>-15.4961441273096</v>
      </c>
      <c r="K37" s="71">
        <v>-99730.15</v>
      </c>
      <c r="L37" s="72">
        <v>-12.6837458416695</v>
      </c>
      <c r="M37" s="72">
        <v>-0.49157671977832201</v>
      </c>
      <c r="N37" s="71">
        <v>327211.27</v>
      </c>
      <c r="O37" s="71">
        <v>82956115.560000002</v>
      </c>
      <c r="P37" s="71">
        <v>122</v>
      </c>
      <c r="Q37" s="71">
        <v>184</v>
      </c>
      <c r="R37" s="72">
        <v>-33.695652173913103</v>
      </c>
      <c r="S37" s="71">
        <v>2682.0595901639299</v>
      </c>
      <c r="T37" s="71">
        <v>2629.93402173913</v>
      </c>
      <c r="U37" s="73">
        <v>1.9434903167687601</v>
      </c>
      <c r="V37" s="40"/>
      <c r="W37" s="40"/>
    </row>
    <row r="38" spans="1:23" ht="12" customHeight="1" thickBot="1" x14ac:dyDescent="0.2">
      <c r="A38" s="56"/>
      <c r="B38" s="45" t="s">
        <v>37</v>
      </c>
      <c r="C38" s="46"/>
      <c r="D38" s="71">
        <v>707763.17</v>
      </c>
      <c r="E38" s="71">
        <v>206837.64439999999</v>
      </c>
      <c r="F38" s="72">
        <v>342.182958065055</v>
      </c>
      <c r="G38" s="71">
        <v>1975692.31</v>
      </c>
      <c r="H38" s="72">
        <v>-64.176447596741397</v>
      </c>
      <c r="I38" s="71">
        <v>-93824.42</v>
      </c>
      <c r="J38" s="72">
        <v>-13.256471087637999</v>
      </c>
      <c r="K38" s="71">
        <v>-56076.14</v>
      </c>
      <c r="L38" s="72">
        <v>-2.8383032983511498</v>
      </c>
      <c r="M38" s="72">
        <v>0.67316116979521101</v>
      </c>
      <c r="N38" s="71">
        <v>707763.17</v>
      </c>
      <c r="O38" s="71">
        <v>67599526.959999993</v>
      </c>
      <c r="P38" s="71">
        <v>270</v>
      </c>
      <c r="Q38" s="71">
        <v>272</v>
      </c>
      <c r="R38" s="72">
        <v>-0.73529411764705599</v>
      </c>
      <c r="S38" s="71">
        <v>2621.34507407407</v>
      </c>
      <c r="T38" s="71">
        <v>2494.1359191176498</v>
      </c>
      <c r="U38" s="73">
        <v>4.8528198829892899</v>
      </c>
      <c r="V38" s="40"/>
      <c r="W38" s="40"/>
    </row>
    <row r="39" spans="1:23" ht="12" thickBot="1" x14ac:dyDescent="0.2">
      <c r="A39" s="56"/>
      <c r="B39" s="45" t="s">
        <v>38</v>
      </c>
      <c r="C39" s="46"/>
      <c r="D39" s="71">
        <v>354446.01</v>
      </c>
      <c r="E39" s="71">
        <v>128766.4333</v>
      </c>
      <c r="F39" s="72">
        <v>275.26273805706199</v>
      </c>
      <c r="G39" s="71">
        <v>743029.67</v>
      </c>
      <c r="H39" s="72">
        <v>-52.297192923668902</v>
      </c>
      <c r="I39" s="71">
        <v>-60042.05</v>
      </c>
      <c r="J39" s="72">
        <v>-16.939688501501301</v>
      </c>
      <c r="K39" s="71">
        <v>-76784.11</v>
      </c>
      <c r="L39" s="72">
        <v>-10.3339224663801</v>
      </c>
      <c r="M39" s="72">
        <v>-0.21804068576167601</v>
      </c>
      <c r="N39" s="71">
        <v>354446.01</v>
      </c>
      <c r="O39" s="71">
        <v>51004288.490000002</v>
      </c>
      <c r="P39" s="71">
        <v>196</v>
      </c>
      <c r="Q39" s="71">
        <v>187</v>
      </c>
      <c r="R39" s="72">
        <v>4.8128342245989302</v>
      </c>
      <c r="S39" s="71">
        <v>1808.39801020408</v>
      </c>
      <c r="T39" s="71">
        <v>1850.26893048128</v>
      </c>
      <c r="U39" s="73">
        <v>-2.3153597847896599</v>
      </c>
      <c r="V39" s="40"/>
      <c r="W39" s="40"/>
    </row>
    <row r="40" spans="1:23" ht="12" customHeight="1" thickBot="1" x14ac:dyDescent="0.2">
      <c r="A40" s="56"/>
      <c r="B40" s="45" t="s">
        <v>73</v>
      </c>
      <c r="C40" s="46"/>
      <c r="D40" s="71">
        <v>0.09</v>
      </c>
      <c r="E40" s="74"/>
      <c r="F40" s="74"/>
      <c r="G40" s="71">
        <v>3.07</v>
      </c>
      <c r="H40" s="72">
        <v>-97.068403908794807</v>
      </c>
      <c r="I40" s="71">
        <v>0.09</v>
      </c>
      <c r="J40" s="72">
        <v>100</v>
      </c>
      <c r="K40" s="71">
        <v>2.38</v>
      </c>
      <c r="L40" s="72">
        <v>77.524429967426698</v>
      </c>
      <c r="M40" s="72">
        <v>-0.96218487394957997</v>
      </c>
      <c r="N40" s="71">
        <v>0.09</v>
      </c>
      <c r="O40" s="71">
        <v>3114.31</v>
      </c>
      <c r="P40" s="71">
        <v>3</v>
      </c>
      <c r="Q40" s="71">
        <v>17</v>
      </c>
      <c r="R40" s="72">
        <v>-82.352941176470594</v>
      </c>
      <c r="S40" s="71">
        <v>0.03</v>
      </c>
      <c r="T40" s="71">
        <v>2.1882352941176499</v>
      </c>
      <c r="U40" s="73">
        <v>-7194.1176470588198</v>
      </c>
      <c r="V40" s="40"/>
      <c r="W40" s="40"/>
    </row>
    <row r="41" spans="1:23" ht="12" customHeight="1" thickBot="1" x14ac:dyDescent="0.2">
      <c r="A41" s="56"/>
      <c r="B41" s="45" t="s">
        <v>33</v>
      </c>
      <c r="C41" s="46"/>
      <c r="D41" s="71">
        <v>217753.8463</v>
      </c>
      <c r="E41" s="71">
        <v>141890.3443</v>
      </c>
      <c r="F41" s="72">
        <v>153.46628931959</v>
      </c>
      <c r="G41" s="71">
        <v>439052.99369999999</v>
      </c>
      <c r="H41" s="72">
        <v>-50.403744098192199</v>
      </c>
      <c r="I41" s="71">
        <v>17565.205600000001</v>
      </c>
      <c r="J41" s="72">
        <v>8.0665420604329405</v>
      </c>
      <c r="K41" s="71">
        <v>28987.292300000001</v>
      </c>
      <c r="L41" s="72">
        <v>6.6022308732523296</v>
      </c>
      <c r="M41" s="72">
        <v>-0.39403772459285502</v>
      </c>
      <c r="N41" s="71">
        <v>217753.8463</v>
      </c>
      <c r="O41" s="71">
        <v>35390611.331500001</v>
      </c>
      <c r="P41" s="71">
        <v>331</v>
      </c>
      <c r="Q41" s="71">
        <v>396</v>
      </c>
      <c r="R41" s="72">
        <v>-16.414141414141401</v>
      </c>
      <c r="S41" s="71">
        <v>657.866605135952</v>
      </c>
      <c r="T41" s="71">
        <v>755.46490580808097</v>
      </c>
      <c r="U41" s="73">
        <v>-14.8355760742651</v>
      </c>
      <c r="V41" s="40"/>
      <c r="W41" s="40"/>
    </row>
    <row r="42" spans="1:23" ht="12" thickBot="1" x14ac:dyDescent="0.2">
      <c r="A42" s="56"/>
      <c r="B42" s="45" t="s">
        <v>34</v>
      </c>
      <c r="C42" s="46"/>
      <c r="D42" s="71">
        <v>535515.67660000001</v>
      </c>
      <c r="E42" s="71">
        <v>449557.73940000002</v>
      </c>
      <c r="F42" s="72">
        <v>119.120555529691</v>
      </c>
      <c r="G42" s="71">
        <v>1370266.6995999999</v>
      </c>
      <c r="H42" s="72">
        <v>-60.918872453346196</v>
      </c>
      <c r="I42" s="71">
        <v>29404.400699999998</v>
      </c>
      <c r="J42" s="72">
        <v>5.4908571279722604</v>
      </c>
      <c r="K42" s="71">
        <v>77632.727499999994</v>
      </c>
      <c r="L42" s="72">
        <v>5.6655195315380604</v>
      </c>
      <c r="M42" s="72">
        <v>-0.621237052375881</v>
      </c>
      <c r="N42" s="71">
        <v>535515.67660000001</v>
      </c>
      <c r="O42" s="71">
        <v>85224810.417400002</v>
      </c>
      <c r="P42" s="71">
        <v>2631</v>
      </c>
      <c r="Q42" s="71">
        <v>2600</v>
      </c>
      <c r="R42" s="72">
        <v>1.1923076923076901</v>
      </c>
      <c r="S42" s="71">
        <v>203.54073606993501</v>
      </c>
      <c r="T42" s="71">
        <v>231.74020838461499</v>
      </c>
      <c r="U42" s="73">
        <v>-13.854461204753999</v>
      </c>
      <c r="V42" s="40"/>
      <c r="W42" s="40"/>
    </row>
    <row r="43" spans="1:23" ht="12" thickBot="1" x14ac:dyDescent="0.2">
      <c r="A43" s="56"/>
      <c r="B43" s="45" t="s">
        <v>39</v>
      </c>
      <c r="C43" s="46"/>
      <c r="D43" s="71">
        <v>121797.48</v>
      </c>
      <c r="E43" s="71">
        <v>95108.857699999993</v>
      </c>
      <c r="F43" s="72">
        <v>128.06113220724799</v>
      </c>
      <c r="G43" s="71">
        <v>264879.62</v>
      </c>
      <c r="H43" s="72">
        <v>-54.017798726833</v>
      </c>
      <c r="I43" s="71">
        <v>-11988.93</v>
      </c>
      <c r="J43" s="72">
        <v>-9.8433317339570596</v>
      </c>
      <c r="K43" s="71">
        <v>-25394</v>
      </c>
      <c r="L43" s="72">
        <v>-9.5869965382765194</v>
      </c>
      <c r="M43" s="72">
        <v>-0.52788335827360799</v>
      </c>
      <c r="N43" s="71">
        <v>121797.48</v>
      </c>
      <c r="O43" s="71">
        <v>37875725.659999996</v>
      </c>
      <c r="P43" s="71">
        <v>83</v>
      </c>
      <c r="Q43" s="71">
        <v>148</v>
      </c>
      <c r="R43" s="72">
        <v>-43.918918918918898</v>
      </c>
      <c r="S43" s="71">
        <v>1467.43951807229</v>
      </c>
      <c r="T43" s="71">
        <v>1635.6087837837799</v>
      </c>
      <c r="U43" s="73">
        <v>-11.4600474936379</v>
      </c>
      <c r="V43" s="40"/>
      <c r="W43" s="40"/>
    </row>
    <row r="44" spans="1:23" ht="12" thickBot="1" x14ac:dyDescent="0.2">
      <c r="A44" s="56"/>
      <c r="B44" s="45" t="s">
        <v>40</v>
      </c>
      <c r="C44" s="46"/>
      <c r="D44" s="71">
        <v>71450.47</v>
      </c>
      <c r="E44" s="71">
        <v>19423.497800000001</v>
      </c>
      <c r="F44" s="72">
        <v>367.855834905287</v>
      </c>
      <c r="G44" s="71">
        <v>64768.43</v>
      </c>
      <c r="H44" s="72">
        <v>10.316816387243</v>
      </c>
      <c r="I44" s="71">
        <v>9445.58</v>
      </c>
      <c r="J44" s="72">
        <v>13.2197590862593</v>
      </c>
      <c r="K44" s="71">
        <v>8692.57</v>
      </c>
      <c r="L44" s="72">
        <v>13.4209984710144</v>
      </c>
      <c r="M44" s="72">
        <v>8.6626854888714994E-2</v>
      </c>
      <c r="N44" s="71">
        <v>71450.47</v>
      </c>
      <c r="O44" s="71">
        <v>13920108.91</v>
      </c>
      <c r="P44" s="71">
        <v>62</v>
      </c>
      <c r="Q44" s="71">
        <v>117</v>
      </c>
      <c r="R44" s="72">
        <v>-47.008547008546998</v>
      </c>
      <c r="S44" s="71">
        <v>1152.42693548387</v>
      </c>
      <c r="T44" s="71">
        <v>924.08512820512794</v>
      </c>
      <c r="U44" s="73">
        <v>19.8139942974232</v>
      </c>
      <c r="V44" s="40"/>
      <c r="W44" s="40"/>
    </row>
    <row r="45" spans="1:23" ht="12" thickBot="1" x14ac:dyDescent="0.2">
      <c r="A45" s="57"/>
      <c r="B45" s="45" t="s">
        <v>35</v>
      </c>
      <c r="C45" s="46"/>
      <c r="D45" s="76">
        <v>20689.6302</v>
      </c>
      <c r="E45" s="77"/>
      <c r="F45" s="77"/>
      <c r="G45" s="76">
        <v>24451.063699999999</v>
      </c>
      <c r="H45" s="78">
        <v>-15.383516832439501</v>
      </c>
      <c r="I45" s="76">
        <v>2496.6120999999998</v>
      </c>
      <c r="J45" s="78">
        <v>12.0669730481698</v>
      </c>
      <c r="K45" s="76">
        <v>2867.9711000000002</v>
      </c>
      <c r="L45" s="78">
        <v>11.729432858988501</v>
      </c>
      <c r="M45" s="78">
        <v>-0.12948491705512699</v>
      </c>
      <c r="N45" s="76">
        <v>20689.6302</v>
      </c>
      <c r="O45" s="76">
        <v>3783930.841</v>
      </c>
      <c r="P45" s="76">
        <v>17</v>
      </c>
      <c r="Q45" s="76">
        <v>24</v>
      </c>
      <c r="R45" s="78">
        <v>-29.1666666666667</v>
      </c>
      <c r="S45" s="76">
        <v>1217.0370705882401</v>
      </c>
      <c r="T45" s="76">
        <v>1504.3399041666701</v>
      </c>
      <c r="U45" s="79">
        <v>-23.606744652368601</v>
      </c>
      <c r="V45" s="40"/>
      <c r="W45" s="40"/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29:C29"/>
    <mergeCell ref="B30:C30"/>
    <mergeCell ref="B19:C19"/>
    <mergeCell ref="B20:C20"/>
    <mergeCell ref="B21:C21"/>
    <mergeCell ref="B22:C22"/>
    <mergeCell ref="B23:C23"/>
    <mergeCell ref="B24:C24"/>
    <mergeCell ref="B41:C41"/>
    <mergeCell ref="B42:C42"/>
    <mergeCell ref="B31:C31"/>
    <mergeCell ref="B32:C32"/>
    <mergeCell ref="B33:C33"/>
    <mergeCell ref="B34:C34"/>
    <mergeCell ref="B35:C35"/>
    <mergeCell ref="B36:C36"/>
    <mergeCell ref="B43:C43"/>
    <mergeCell ref="B44:C44"/>
    <mergeCell ref="B45:C45"/>
    <mergeCell ref="B37:C37"/>
    <mergeCell ref="B38:C38"/>
    <mergeCell ref="B39:C39"/>
    <mergeCell ref="B40:C40"/>
    <mergeCell ref="B25:C25"/>
    <mergeCell ref="B26:C26"/>
    <mergeCell ref="B27:C27"/>
    <mergeCell ref="B18:C1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16" workbookViewId="0">
      <selection activeCell="I28" sqref="I2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56867</v>
      </c>
      <c r="D2" s="32">
        <v>625417.46088205103</v>
      </c>
      <c r="E2" s="32">
        <v>467352.11207521398</v>
      </c>
      <c r="F2" s="32">
        <v>158065.34880683801</v>
      </c>
      <c r="G2" s="32">
        <v>467352.11207521398</v>
      </c>
      <c r="H2" s="32">
        <v>0.25273574643073099</v>
      </c>
    </row>
    <row r="3" spans="1:8" ht="14.25" x14ac:dyDescent="0.2">
      <c r="A3" s="32">
        <v>2</v>
      </c>
      <c r="B3" s="33">
        <v>13</v>
      </c>
      <c r="C3" s="32">
        <v>35523</v>
      </c>
      <c r="D3" s="32">
        <v>291430.21656977502</v>
      </c>
      <c r="E3" s="32">
        <v>260468.93419530301</v>
      </c>
      <c r="F3" s="32">
        <v>30961.282374472401</v>
      </c>
      <c r="G3" s="32">
        <v>260468.93419530301</v>
      </c>
      <c r="H3" s="32">
        <v>0.106239094692707</v>
      </c>
    </row>
    <row r="4" spans="1:8" ht="14.25" x14ac:dyDescent="0.2">
      <c r="A4" s="32">
        <v>3</v>
      </c>
      <c r="B4" s="33">
        <v>14</v>
      </c>
      <c r="C4" s="32">
        <v>195754</v>
      </c>
      <c r="D4" s="32">
        <v>1111436.47062137</v>
      </c>
      <c r="E4" s="32">
        <v>1194146.9610512799</v>
      </c>
      <c r="F4" s="32">
        <v>-82710.490429914498</v>
      </c>
      <c r="G4" s="32">
        <v>1194146.9610512799</v>
      </c>
      <c r="H4" s="32">
        <v>-7.4417650145737799E-2</v>
      </c>
    </row>
    <row r="5" spans="1:8" ht="14.25" x14ac:dyDescent="0.2">
      <c r="A5" s="32">
        <v>4</v>
      </c>
      <c r="B5" s="33">
        <v>15</v>
      </c>
      <c r="C5" s="32">
        <v>5641</v>
      </c>
      <c r="D5" s="32">
        <v>93071.243100000007</v>
      </c>
      <c r="E5" s="32">
        <v>70756.680710256405</v>
      </c>
      <c r="F5" s="32">
        <v>22314.562389743602</v>
      </c>
      <c r="G5" s="32">
        <v>70756.680710256405</v>
      </c>
      <c r="H5" s="32">
        <v>0.239757863401135</v>
      </c>
    </row>
    <row r="6" spans="1:8" ht="14.25" x14ac:dyDescent="0.2">
      <c r="A6" s="32">
        <v>5</v>
      </c>
      <c r="B6" s="33">
        <v>16</v>
      </c>
      <c r="C6" s="32">
        <v>4251</v>
      </c>
      <c r="D6" s="32">
        <v>271454.63534102601</v>
      </c>
      <c r="E6" s="32">
        <v>214419.477053846</v>
      </c>
      <c r="F6" s="32">
        <v>57035.158287179504</v>
      </c>
      <c r="G6" s="32">
        <v>214419.477053846</v>
      </c>
      <c r="H6" s="32">
        <v>0.21010935479339601</v>
      </c>
    </row>
    <row r="7" spans="1:8" ht="14.25" x14ac:dyDescent="0.2">
      <c r="A7" s="32">
        <v>6</v>
      </c>
      <c r="B7" s="33">
        <v>17</v>
      </c>
      <c r="C7" s="32">
        <v>25002</v>
      </c>
      <c r="D7" s="32">
        <v>328476.64089572598</v>
      </c>
      <c r="E7" s="32">
        <v>238358.167333333</v>
      </c>
      <c r="F7" s="32">
        <v>90118.473562393207</v>
      </c>
      <c r="G7" s="32">
        <v>238358.167333333</v>
      </c>
      <c r="H7" s="32">
        <v>0.27435276163519001</v>
      </c>
    </row>
    <row r="8" spans="1:8" ht="14.25" x14ac:dyDescent="0.2">
      <c r="A8" s="32">
        <v>7</v>
      </c>
      <c r="B8" s="33">
        <v>18</v>
      </c>
      <c r="C8" s="32">
        <v>133519</v>
      </c>
      <c r="D8" s="32">
        <v>262691.40708290599</v>
      </c>
      <c r="E8" s="32">
        <v>208252.864588889</v>
      </c>
      <c r="F8" s="32">
        <v>54438.5424940171</v>
      </c>
      <c r="G8" s="32">
        <v>208252.864588889</v>
      </c>
      <c r="H8" s="32">
        <v>0.20723381513897901</v>
      </c>
    </row>
    <row r="9" spans="1:8" ht="14.25" x14ac:dyDescent="0.2">
      <c r="A9" s="32">
        <v>8</v>
      </c>
      <c r="B9" s="33">
        <v>19</v>
      </c>
      <c r="C9" s="32">
        <v>26827</v>
      </c>
      <c r="D9" s="32">
        <v>165240.20346068399</v>
      </c>
      <c r="E9" s="32">
        <v>131609.76157179501</v>
      </c>
      <c r="F9" s="32">
        <v>33630.441888888898</v>
      </c>
      <c r="G9" s="32">
        <v>131609.76157179501</v>
      </c>
      <c r="H9" s="32">
        <v>0.20352457322464301</v>
      </c>
    </row>
    <row r="10" spans="1:8" ht="14.25" x14ac:dyDescent="0.2">
      <c r="A10" s="32">
        <v>9</v>
      </c>
      <c r="B10" s="33">
        <v>21</v>
      </c>
      <c r="C10" s="32">
        <v>325941</v>
      </c>
      <c r="D10" s="32">
        <v>1334357.9317153799</v>
      </c>
      <c r="E10" s="32">
        <v>1260884.6633487199</v>
      </c>
      <c r="F10" s="32">
        <v>73473.2683666667</v>
      </c>
      <c r="G10" s="32">
        <v>1260884.6633487199</v>
      </c>
      <c r="H10" s="35">
        <v>5.5062638457293901E-2</v>
      </c>
    </row>
    <row r="11" spans="1:8" ht="14.25" x14ac:dyDescent="0.2">
      <c r="A11" s="32">
        <v>10</v>
      </c>
      <c r="B11" s="33">
        <v>22</v>
      </c>
      <c r="C11" s="32">
        <v>145954</v>
      </c>
      <c r="D11" s="32">
        <v>2359956.5296350401</v>
      </c>
      <c r="E11" s="32">
        <v>2271537.8697230802</v>
      </c>
      <c r="F11" s="32">
        <v>88418.659911965806</v>
      </c>
      <c r="G11" s="32">
        <v>2271537.8697230802</v>
      </c>
      <c r="H11" s="32">
        <v>3.7466223975591399E-2</v>
      </c>
    </row>
    <row r="12" spans="1:8" ht="14.25" x14ac:dyDescent="0.2">
      <c r="A12" s="32">
        <v>11</v>
      </c>
      <c r="B12" s="33">
        <v>23</v>
      </c>
      <c r="C12" s="32">
        <v>311357.53200000001</v>
      </c>
      <c r="D12" s="32">
        <v>2212839.47783538</v>
      </c>
      <c r="E12" s="32">
        <v>1840894.8482141299</v>
      </c>
      <c r="F12" s="32">
        <v>371944.629621247</v>
      </c>
      <c r="G12" s="32">
        <v>1840894.8482141299</v>
      </c>
      <c r="H12" s="32">
        <v>0.16808477675257599</v>
      </c>
    </row>
    <row r="13" spans="1:8" ht="14.25" x14ac:dyDescent="0.2">
      <c r="A13" s="32">
        <v>12</v>
      </c>
      <c r="B13" s="33">
        <v>24</v>
      </c>
      <c r="C13" s="32">
        <v>31063.401999999998</v>
      </c>
      <c r="D13" s="32">
        <v>1632360.4972794901</v>
      </c>
      <c r="E13" s="32">
        <v>1767898.4880871801</v>
      </c>
      <c r="F13" s="32">
        <v>-135537.990807692</v>
      </c>
      <c r="G13" s="32">
        <v>1767898.4880871801</v>
      </c>
      <c r="H13" s="32">
        <v>-8.3031898305295698E-2</v>
      </c>
    </row>
    <row r="14" spans="1:8" ht="14.25" x14ac:dyDescent="0.2">
      <c r="A14" s="32">
        <v>13</v>
      </c>
      <c r="B14" s="33">
        <v>25</v>
      </c>
      <c r="C14" s="32">
        <v>84896</v>
      </c>
      <c r="D14" s="32">
        <v>1068227.7448</v>
      </c>
      <c r="E14" s="32">
        <v>1009855.1224</v>
      </c>
      <c r="F14" s="32">
        <v>58372.6224</v>
      </c>
      <c r="G14" s="32">
        <v>1009855.1224</v>
      </c>
      <c r="H14" s="32">
        <v>5.4644360890409999E-2</v>
      </c>
    </row>
    <row r="15" spans="1:8" ht="14.25" x14ac:dyDescent="0.2">
      <c r="A15" s="32">
        <v>14</v>
      </c>
      <c r="B15" s="33">
        <v>26</v>
      </c>
      <c r="C15" s="32">
        <v>57926</v>
      </c>
      <c r="D15" s="32">
        <v>319238.93527995597</v>
      </c>
      <c r="E15" s="32">
        <v>282214.76217001001</v>
      </c>
      <c r="F15" s="32">
        <v>37024.1731099463</v>
      </c>
      <c r="G15" s="32">
        <v>282214.76217001001</v>
      </c>
      <c r="H15" s="32">
        <v>0.11597637073146499</v>
      </c>
    </row>
    <row r="16" spans="1:8" ht="14.25" x14ac:dyDescent="0.2">
      <c r="A16" s="32">
        <v>15</v>
      </c>
      <c r="B16" s="33">
        <v>27</v>
      </c>
      <c r="C16" s="32">
        <v>231980.10500000001</v>
      </c>
      <c r="D16" s="32">
        <v>1598462.02492479</v>
      </c>
      <c r="E16" s="32">
        <v>1368097.2001743601</v>
      </c>
      <c r="F16" s="32">
        <v>230364.82475042701</v>
      </c>
      <c r="G16" s="32">
        <v>1368097.2001743601</v>
      </c>
      <c r="H16" s="32">
        <v>0.144116545253095</v>
      </c>
    </row>
    <row r="17" spans="1:8" ht="14.25" x14ac:dyDescent="0.2">
      <c r="A17" s="32">
        <v>16</v>
      </c>
      <c r="B17" s="33">
        <v>29</v>
      </c>
      <c r="C17" s="32">
        <v>404165</v>
      </c>
      <c r="D17" s="32">
        <v>5738920.7822376098</v>
      </c>
      <c r="E17" s="32">
        <v>6104240.4061521403</v>
      </c>
      <c r="F17" s="32">
        <v>-365319.62391452998</v>
      </c>
      <c r="G17" s="32">
        <v>6104240.4061521403</v>
      </c>
      <c r="H17" s="32">
        <v>-6.3656502289632905E-2</v>
      </c>
    </row>
    <row r="18" spans="1:8" ht="14.25" x14ac:dyDescent="0.2">
      <c r="A18" s="32">
        <v>17</v>
      </c>
      <c r="B18" s="33">
        <v>31</v>
      </c>
      <c r="C18" s="32">
        <v>54553.87</v>
      </c>
      <c r="D18" s="32">
        <v>286461.16626745299</v>
      </c>
      <c r="E18" s="32">
        <v>237418.51666627801</v>
      </c>
      <c r="F18" s="32">
        <v>49042.649601174897</v>
      </c>
      <c r="G18" s="32">
        <v>237418.51666627801</v>
      </c>
      <c r="H18" s="32">
        <v>0.17120173823277099</v>
      </c>
    </row>
    <row r="19" spans="1:8" ht="14.25" x14ac:dyDescent="0.2">
      <c r="A19" s="32">
        <v>18</v>
      </c>
      <c r="B19" s="33">
        <v>32</v>
      </c>
      <c r="C19" s="32">
        <v>15953.415000000001</v>
      </c>
      <c r="D19" s="32">
        <v>219997.688160071</v>
      </c>
      <c r="E19" s="32">
        <v>200534.07139971701</v>
      </c>
      <c r="F19" s="32">
        <v>19463.616760354002</v>
      </c>
      <c r="G19" s="32">
        <v>200534.07139971701</v>
      </c>
      <c r="H19" s="32">
        <v>8.8471914969361798E-2</v>
      </c>
    </row>
    <row r="20" spans="1:8" ht="14.25" x14ac:dyDescent="0.2">
      <c r="A20" s="32">
        <v>19</v>
      </c>
      <c r="B20" s="33">
        <v>33</v>
      </c>
      <c r="C20" s="32">
        <v>46358.207000000002</v>
      </c>
      <c r="D20" s="32">
        <v>579135.74482350005</v>
      </c>
      <c r="E20" s="32">
        <v>452643.303169258</v>
      </c>
      <c r="F20" s="32">
        <v>126492.441654243</v>
      </c>
      <c r="G20" s="32">
        <v>452643.303169258</v>
      </c>
      <c r="H20" s="32">
        <v>0.21841587708041199</v>
      </c>
    </row>
    <row r="21" spans="1:8" ht="14.25" x14ac:dyDescent="0.2">
      <c r="A21" s="32">
        <v>20</v>
      </c>
      <c r="B21" s="33">
        <v>34</v>
      </c>
      <c r="C21" s="32">
        <v>52822.811999999998</v>
      </c>
      <c r="D21" s="32">
        <v>272455.95194055699</v>
      </c>
      <c r="E21" s="32">
        <v>190336.984016034</v>
      </c>
      <c r="F21" s="32">
        <v>82118.967924522804</v>
      </c>
      <c r="G21" s="32">
        <v>190336.984016034</v>
      </c>
      <c r="H21" s="32">
        <v>0.30140273075201202</v>
      </c>
    </row>
    <row r="22" spans="1:8" ht="14.25" x14ac:dyDescent="0.2">
      <c r="A22" s="32">
        <v>21</v>
      </c>
      <c r="B22" s="33">
        <v>35</v>
      </c>
      <c r="C22" s="32">
        <v>32145.093000000001</v>
      </c>
      <c r="D22" s="32">
        <v>762545.93700619496</v>
      </c>
      <c r="E22" s="32">
        <v>730022.870431858</v>
      </c>
      <c r="F22" s="32">
        <v>32523.066574336299</v>
      </c>
      <c r="G22" s="32">
        <v>730022.870431858</v>
      </c>
      <c r="H22" s="32">
        <v>4.2650632566509999E-2</v>
      </c>
    </row>
    <row r="23" spans="1:8" ht="14.25" x14ac:dyDescent="0.2">
      <c r="A23" s="32">
        <v>22</v>
      </c>
      <c r="B23" s="33">
        <v>36</v>
      </c>
      <c r="C23" s="32">
        <v>133065.49900000001</v>
      </c>
      <c r="D23" s="32">
        <v>656070.030218584</v>
      </c>
      <c r="E23" s="32">
        <v>563624.00669295294</v>
      </c>
      <c r="F23" s="32">
        <v>92446.023525631201</v>
      </c>
      <c r="G23" s="32">
        <v>563624.00669295294</v>
      </c>
      <c r="H23" s="32">
        <v>0.14090877386188599</v>
      </c>
    </row>
    <row r="24" spans="1:8" ht="14.25" x14ac:dyDescent="0.2">
      <c r="A24" s="32">
        <v>23</v>
      </c>
      <c r="B24" s="33">
        <v>37</v>
      </c>
      <c r="C24" s="32">
        <v>148975.633</v>
      </c>
      <c r="D24" s="32">
        <v>1346007.3948876101</v>
      </c>
      <c r="E24" s="32">
        <v>1181828.80096283</v>
      </c>
      <c r="F24" s="32">
        <v>164178.593924783</v>
      </c>
      <c r="G24" s="32">
        <v>1181828.80096283</v>
      </c>
      <c r="H24" s="32">
        <v>0.121974511097312</v>
      </c>
    </row>
    <row r="25" spans="1:8" ht="14.25" x14ac:dyDescent="0.2">
      <c r="A25" s="32">
        <v>24</v>
      </c>
      <c r="B25" s="33">
        <v>38</v>
      </c>
      <c r="C25" s="32">
        <v>155171.47399999999</v>
      </c>
      <c r="D25" s="32">
        <v>717302.08163008804</v>
      </c>
      <c r="E25" s="32">
        <v>677131.87158230098</v>
      </c>
      <c r="F25" s="32">
        <v>40170.210047787601</v>
      </c>
      <c r="G25" s="32">
        <v>677131.87158230098</v>
      </c>
      <c r="H25" s="32">
        <v>5.6001803252124602E-2</v>
      </c>
    </row>
    <row r="26" spans="1:8" ht="14.25" x14ac:dyDescent="0.2">
      <c r="A26" s="32">
        <v>25</v>
      </c>
      <c r="B26" s="33">
        <v>39</v>
      </c>
      <c r="C26" s="32">
        <v>75217.782999999996</v>
      </c>
      <c r="D26" s="32">
        <v>126542.049570494</v>
      </c>
      <c r="E26" s="32">
        <v>90437.734592767505</v>
      </c>
      <c r="F26" s="32">
        <v>36104.314977726397</v>
      </c>
      <c r="G26" s="32">
        <v>90437.734592767505</v>
      </c>
      <c r="H26" s="32">
        <v>0.28531476375063403</v>
      </c>
    </row>
    <row r="27" spans="1:8" ht="14.25" x14ac:dyDescent="0.2">
      <c r="A27" s="32">
        <v>26</v>
      </c>
      <c r="B27" s="33">
        <v>42</v>
      </c>
      <c r="C27" s="32">
        <v>10046.313</v>
      </c>
      <c r="D27" s="32">
        <v>166627.20509999999</v>
      </c>
      <c r="E27" s="32">
        <v>149439.61610000001</v>
      </c>
      <c r="F27" s="32">
        <v>17187.589</v>
      </c>
      <c r="G27" s="32">
        <v>149439.61610000001</v>
      </c>
      <c r="H27" s="32">
        <v>0.10314995675337101</v>
      </c>
    </row>
    <row r="28" spans="1:8" ht="14.25" x14ac:dyDescent="0.2">
      <c r="A28" s="32">
        <v>27</v>
      </c>
      <c r="B28" s="33">
        <v>75</v>
      </c>
      <c r="C28" s="32">
        <v>350</v>
      </c>
      <c r="D28" s="32">
        <v>217753.84615384601</v>
      </c>
      <c r="E28" s="32">
        <v>200188.641025641</v>
      </c>
      <c r="F28" s="32">
        <v>17565.2051282051</v>
      </c>
      <c r="G28" s="32">
        <v>200188.641025641</v>
      </c>
      <c r="H28" s="32">
        <v>8.0665418491827998E-2</v>
      </c>
    </row>
    <row r="29" spans="1:8" ht="14.25" x14ac:dyDescent="0.2">
      <c r="A29" s="32">
        <v>28</v>
      </c>
      <c r="B29" s="33">
        <v>76</v>
      </c>
      <c r="C29" s="32">
        <v>2981</v>
      </c>
      <c r="D29" s="32">
        <v>535515.67160085496</v>
      </c>
      <c r="E29" s="32">
        <v>506111.27775042702</v>
      </c>
      <c r="F29" s="32">
        <v>29404.393850427401</v>
      </c>
      <c r="G29" s="32">
        <v>506111.27775042702</v>
      </c>
      <c r="H29" s="32">
        <v>5.4908559001694099E-2</v>
      </c>
    </row>
    <row r="30" spans="1:8" ht="14.25" x14ac:dyDescent="0.2">
      <c r="A30" s="32">
        <v>29</v>
      </c>
      <c r="B30" s="33">
        <v>99</v>
      </c>
      <c r="C30" s="32">
        <v>17</v>
      </c>
      <c r="D30" s="32">
        <v>20689.630133877901</v>
      </c>
      <c r="E30" s="32">
        <v>18193.018077301302</v>
      </c>
      <c r="F30" s="32">
        <v>2496.6120565766601</v>
      </c>
      <c r="G30" s="32">
        <v>18193.018077301302</v>
      </c>
      <c r="H30" s="32">
        <v>0.12066972876855001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7">
        <v>70</v>
      </c>
      <c r="C32" s="38">
        <v>74</v>
      </c>
      <c r="D32" s="38">
        <v>135327.35</v>
      </c>
      <c r="E32" s="38">
        <v>133653.96</v>
      </c>
      <c r="F32" s="32"/>
      <c r="G32" s="32"/>
      <c r="H32" s="32"/>
    </row>
    <row r="33" spans="1:8" ht="14.25" x14ac:dyDescent="0.2">
      <c r="A33" s="32"/>
      <c r="B33" s="37">
        <v>71</v>
      </c>
      <c r="C33" s="38">
        <v>112</v>
      </c>
      <c r="D33" s="38">
        <v>327211.27</v>
      </c>
      <c r="E33" s="38">
        <v>377916.4</v>
      </c>
      <c r="F33" s="32"/>
      <c r="G33" s="32"/>
      <c r="H33" s="32"/>
    </row>
    <row r="34" spans="1:8" ht="14.25" x14ac:dyDescent="0.2">
      <c r="A34" s="32"/>
      <c r="B34" s="37">
        <v>72</v>
      </c>
      <c r="C34" s="38">
        <v>250</v>
      </c>
      <c r="D34" s="38">
        <v>707763.17</v>
      </c>
      <c r="E34" s="38">
        <v>801587.59</v>
      </c>
      <c r="F34" s="32"/>
      <c r="G34" s="32"/>
      <c r="H34" s="32"/>
    </row>
    <row r="35" spans="1:8" ht="14.25" x14ac:dyDescent="0.2">
      <c r="A35" s="32"/>
      <c r="B35" s="37">
        <v>73</v>
      </c>
      <c r="C35" s="38">
        <v>190</v>
      </c>
      <c r="D35" s="38">
        <v>354446.01</v>
      </c>
      <c r="E35" s="38">
        <v>414488.06</v>
      </c>
      <c r="F35" s="32"/>
      <c r="G35" s="32"/>
      <c r="H35" s="32"/>
    </row>
    <row r="36" spans="1:8" ht="14.25" x14ac:dyDescent="0.2">
      <c r="A36" s="32"/>
      <c r="B36" s="37">
        <v>74</v>
      </c>
      <c r="C36" s="38">
        <v>3</v>
      </c>
      <c r="D36" s="38">
        <v>0.09</v>
      </c>
      <c r="E36" s="38">
        <v>0</v>
      </c>
      <c r="F36" s="32"/>
      <c r="G36" s="32"/>
      <c r="H36" s="32"/>
    </row>
    <row r="37" spans="1:8" ht="14.25" x14ac:dyDescent="0.2">
      <c r="A37" s="32"/>
      <c r="B37" s="37">
        <v>77</v>
      </c>
      <c r="C37" s="38">
        <v>75</v>
      </c>
      <c r="D37" s="38">
        <v>121797.48</v>
      </c>
      <c r="E37" s="38">
        <v>133786.41</v>
      </c>
      <c r="F37" s="32"/>
      <c r="G37" s="32"/>
      <c r="H37" s="32"/>
    </row>
    <row r="38" spans="1:8" ht="14.25" x14ac:dyDescent="0.2">
      <c r="A38" s="32"/>
      <c r="B38" s="37">
        <v>78</v>
      </c>
      <c r="C38" s="38">
        <v>59</v>
      </c>
      <c r="D38" s="38">
        <v>71450.47</v>
      </c>
      <c r="E38" s="38">
        <v>62004.89</v>
      </c>
      <c r="F38" s="32"/>
      <c r="G38" s="32"/>
      <c r="H38" s="32"/>
    </row>
    <row r="39" spans="1:8" ht="14.25" x14ac:dyDescent="0.2">
      <c r="A39" s="32"/>
      <c r="B39" s="37"/>
      <c r="C39" s="38"/>
      <c r="D39" s="38"/>
      <c r="E39" s="38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2015-06-02T05:50:04Z</dcterms:modified>
</cp:coreProperties>
</file>