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<sst xmlns="http://schemas.openxmlformats.org/spreadsheetml/2006/main" count="117" uniqueCount="77">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</sst>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6" fillId="0" borderId="0" xfId="0" applyNumberFormat="1" applyFont="1" applyFill="1" applyBorder="1" applyAlignment="1" applyProtection="1">
      <alignment vertical="center"/>
    </xf>
    <xf numFmtId="0" fontId="107" fillId="0" borderId="0" xfId="0" applyNumberFormat="1" applyFont="1" applyFill="1" applyBorder="1" applyAlignment="1" applyProtection="1">
      <alignment horizontal="left" wrapText="1"/>
    </xf>
    <xf numFmtId="0" fontId="108" fillId="0" borderId="19" xfId="0" applyNumberFormat="1" applyFont="1" applyFill="1" applyBorder="1" applyAlignment="1" applyProtection="1">
      <alignment horizontal="left" vertical="center" wrapText="1"/>
    </xf>
    <xf numFmtId="0" fontId="104" fillId="0" borderId="10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horizontal="right" vertical="center" wrapText="1"/>
    </xf>
    <xf numFmtId="49" fontId="104" fillId="33" borderId="10" xfId="0" applyNumberFormat="1" applyFont="1" applyFill="1" applyBorder="1" applyAlignment="1" applyProtection="1">
      <alignment vertical="center" wrapText="1"/>
    </xf>
    <xf numFmtId="49" fontId="104" fillId="33" borderId="12" xfId="0" applyNumberFormat="1" applyFont="1" applyFill="1" applyBorder="1" applyAlignment="1" applyProtection="1">
      <alignment vertical="center" wrapText="1"/>
    </xf>
    <xf numFmtId="0" fontId="104" fillId="33" borderId="10" xfId="0" applyNumberFormat="1" applyFont="1" applyFill="1" applyBorder="1" applyAlignment="1" applyProtection="1">
      <alignment vertical="center" wrapText="1"/>
    </xf>
    <xf numFmtId="0" fontId="104" fillId="33" borderId="12" xfId="0" applyNumberFormat="1" applyFont="1" applyFill="1" applyBorder="1" applyAlignment="1" applyProtection="1">
      <alignment vertical="center" wrapText="1"/>
    </xf>
    <xf numFmtId="4" fontId="105" fillId="34" borderId="10" xfId="0" applyNumberFormat="1" applyFont="1" applyFill="1" applyBorder="1" applyAlignment="1" applyProtection="1">
      <alignment horizontal="right" vertical="top" wrapText="1"/>
    </xf>
    <xf numFmtId="0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2" xfId="0" applyNumberFormat="1" applyFont="1" applyFill="1" applyBorder="1" applyAlignment="1" applyProtection="1">
      <alignment horizontal="right" vertical="top" wrapText="1"/>
    </xf>
    <xf numFmtId="4" fontId="104" fillId="35" borderId="10" xfId="0" applyNumberFormat="1" applyFont="1" applyFill="1" applyBorder="1" applyAlignment="1" applyProtection="1">
      <alignment horizontal="right" vertical="top" wrapText="1"/>
    </xf>
    <xf numFmtId="0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2" xfId="0" applyNumberFormat="1" applyFont="1" applyFill="1" applyBorder="1" applyAlignment="1" applyProtection="1">
      <alignment horizontal="right" vertical="top" wrapText="1"/>
    </xf>
    <xf numFmtId="0" fontId="104" fillId="35" borderId="12" xfId="0" applyNumberFormat="1" applyFont="1" applyFill="1" applyBorder="1" applyAlignment="1" applyProtection="1">
      <alignment horizontal="right" vertical="top" wrapText="1"/>
    </xf>
    <xf numFmtId="4" fontId="104" fillId="35" borderId="13" xfId="0" applyNumberFormat="1" applyFont="1" applyFill="1" applyBorder="1" applyAlignment="1" applyProtection="1">
      <alignment horizontal="right" vertical="top" wrapText="1"/>
    </xf>
    <xf numFmtId="0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20" xfId="0" applyNumberFormat="1" applyFont="1" applyFill="1" applyBorder="1" applyAlignment="1" applyProtection="1">
      <alignment horizontal="right" vertical="top" wrapText="1"/>
    </xf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49" fontId="104" fillId="33" borderId="13" xfId="0" applyNumberFormat="1" applyFont="1" applyFill="1" applyBorder="1" applyAlignment="1" applyProtection="1">
      <alignment horizontal="left" vertical="top" wrapText="1"/>
    </xf>
    <xf numFmtId="49" fontId="104" fillId="33" borderId="15" xfId="0" applyNumberFormat="1" applyFont="1" applyFill="1" applyBorder="1" applyAlignment="1" applyProtection="1">
      <alignment horizontal="left" vertical="top" wrapText="1"/>
    </xf>
    <xf numFmtId="14" fontId="104" fillId="33" borderId="12" xfId="0" applyNumberFormat="1" applyFont="1" applyFill="1" applyBorder="1" applyAlignment="1" applyProtection="1">
      <alignment vertical="center" wrapText="1"/>
    </xf>
    <xf numFmtId="14" fontId="104" fillId="33" borderId="16" xfId="0" applyNumberFormat="1" applyFont="1" applyFill="1" applyBorder="1" applyAlignment="1" applyProtection="1">
      <alignment vertical="center" wrapText="1"/>
    </xf>
    <xf numFmtId="14" fontId="104" fillId="33" borderId="17" xfId="0" applyNumberFormat="1" applyFont="1" applyFill="1" applyBorder="1" applyAlignment="1" applyProtection="1">
      <alignment vertical="center" wrapText="1"/>
    </xf>
    <xf numFmtId="0" fontId="106" fillId="0" borderId="0" xfId="0" applyNumberFormat="1" applyFont="1" applyFill="1" applyBorder="1" applyAlignment="1" applyProtection="1">
      <alignment wrapText="1"/>
    </xf>
    <xf numFmtId="0" fontId="106" fillId="0" borderId="0" xfId="0" applyNumberFormat="1" applyFont="1" applyFill="1" applyBorder="1" applyAlignment="1" applyProtection="1">
      <alignment horizontal="right" vertical="center" wrapText="1"/>
    </xf>
    <xf numFmtId="0" fontId="104" fillId="33" borderId="13" xfId="0" applyNumberFormat="1" applyFont="1" applyFill="1" applyBorder="1" applyAlignment="1" applyProtection="1">
      <alignment vertical="center" wrapText="1"/>
    </xf>
    <xf numFmtId="0" fontId="104" fillId="33" borderId="15" xfId="0" applyNumberFormat="1" applyFont="1" applyFill="1" applyBorder="1" applyAlignment="1" applyProtection="1">
      <alignment vertical="center" wrapText="1"/>
    </xf>
    <xf numFmtId="49" fontId="105" fillId="33" borderId="13" xfId="0" applyNumberFormat="1" applyFont="1" applyFill="1" applyBorder="1" applyAlignment="1" applyProtection="1">
      <alignment horizontal="left" vertical="top" wrapText="1"/>
    </xf>
    <xf numFmtId="49" fontId="105" fillId="33" borderId="14" xfId="0" applyNumberFormat="1" applyFont="1" applyFill="1" applyBorder="1" applyAlignment="1" applyProtection="1">
      <alignment horizontal="left" vertical="top" wrapText="1"/>
    </xf>
    <xf numFmtId="49" fontId="105" fillId="33" borderId="15" xfId="0" applyNumberFormat="1" applyFont="1" applyFill="1" applyBorder="1" applyAlignment="1" applyProtection="1">
      <alignment horizontal="left" vertical="top" wrapText="1"/>
    </xf>
  </cellXfs>
  <cellStyles count="56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1222" Type="http://schemas.openxmlformats.org/officeDocument/2006/relationships/image" Target="cid:7305e78013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18" Type="http://schemas.openxmlformats.org/officeDocument/2006/relationships/image" Target="cid:88380266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70" t="s">
        <v>5</v>
      </c>
      <c r="B3" s="70"/>
      <c r="C3" s="70"/>
      <c r="D3" s="70"/>
      <c r="E3" s="15">
        <f>SUM(E4:E42)</f>
        <v>19182566.104500003</v>
      </c>
      <c r="F3" s="25">
        <f>RA!I7</f>
        <v>1471977.0944000001</v>
      </c>
      <c r="G3" s="16">
        <f>SUM(G4:G42)</f>
        <v>17710589.010100003</v>
      </c>
      <c r="H3" s="27">
        <f>RA!J7</f>
        <v>7.6735150364199303</v>
      </c>
      <c r="I3" s="20">
        <f>SUM(I4:I42)</f>
        <v>19182571.872236483</v>
      </c>
      <c r="J3" s="21">
        <f>SUM(J4:J42)</f>
        <v>17710588.936516639</v>
      </c>
      <c r="K3" s="22">
        <f>E3-I3</f>
        <v>-5.767736479640007</v>
      </c>
      <c r="L3" s="22">
        <f>G3-J3</f>
        <v>7.3583364486694336E-2</v>
      </c>
    </row>
    <row r="4" spans="1:13" x14ac:dyDescent="0.2">
      <c r="A4" s="71">
        <f>RA!A8</f>
        <v>42794</v>
      </c>
      <c r="B4" s="12">
        <v>12</v>
      </c>
      <c r="C4" s="69" t="s">
        <v>6</v>
      </c>
      <c r="D4" s="69"/>
      <c r="E4" s="15">
        <f>IFERROR(VLOOKUP(C4,RA!B:D,3,0),0)</f>
        <v>765962.59790000005</v>
      </c>
      <c r="F4" s="25">
        <f>IFERROR(VLOOKUP(C4,RA!B:I,8,0),0)</f>
        <v>165727.50219999999</v>
      </c>
      <c r="G4" s="16">
        <f t="shared" ref="G4:G42" si="0">E4-F4</f>
        <v>600235.09570000006</v>
      </c>
      <c r="H4" s="27">
        <f>RA!J8</f>
        <v>21.6365006143076</v>
      </c>
      <c r="I4" s="20">
        <f>IFERROR(VLOOKUP(B4,RMS!C:E,3,FALSE),0)</f>
        <v>765963.27393846202</v>
      </c>
      <c r="J4" s="21">
        <f>IFERROR(VLOOKUP(B4,RMS!C:F,4,FALSE),0)</f>
        <v>600235.095065812</v>
      </c>
      <c r="K4" s="22">
        <f t="shared" ref="K4:K42" si="1">E4-I4</f>
        <v>-0.67603846197016537</v>
      </c>
      <c r="L4" s="22">
        <f t="shared" ref="L4:L42" si="2">G4-J4</f>
        <v>6.3418806530535221E-4</v>
      </c>
    </row>
    <row r="5" spans="1:13" x14ac:dyDescent="0.2">
      <c r="A5" s="71"/>
      <c r="B5" s="12">
        <v>13</v>
      </c>
      <c r="C5" s="69" t="s">
        <v>7</v>
      </c>
      <c r="D5" s="69"/>
      <c r="E5" s="15">
        <f>IFERROR(VLOOKUP(C5,RA!B:D,3,0),0)</f>
        <v>70510.115399999995</v>
      </c>
      <c r="F5" s="25">
        <f>IFERROR(VLOOKUP(C5,RA!B:I,8,0),0)</f>
        <v>15878.78</v>
      </c>
      <c r="G5" s="16">
        <f t="shared" si="0"/>
        <v>54631.335399999996</v>
      </c>
      <c r="H5" s="27">
        <f>RA!J9</f>
        <v>22.519861029755202</v>
      </c>
      <c r="I5" s="20">
        <f>IFERROR(VLOOKUP(B5,RMS!C:E,3,FALSE),0)</f>
        <v>70510.155052136804</v>
      </c>
      <c r="J5" s="21">
        <f>IFERROR(VLOOKUP(B5,RMS!C:F,4,FALSE),0)</f>
        <v>54631.336691452998</v>
      </c>
      <c r="K5" s="22">
        <f t="shared" si="1"/>
        <v>-3.9652136809309013E-2</v>
      </c>
      <c r="L5" s="22">
        <f t="shared" si="2"/>
        <v>-1.291453001613263E-3</v>
      </c>
      <c r="M5" s="32"/>
    </row>
    <row r="6" spans="1:13" x14ac:dyDescent="0.2">
      <c r="A6" s="71"/>
      <c r="B6" s="12">
        <v>14</v>
      </c>
      <c r="C6" s="69" t="s">
        <v>8</v>
      </c>
      <c r="D6" s="69"/>
      <c r="E6" s="15">
        <f>IFERROR(VLOOKUP(C6,RA!B:D,3,0),0)</f>
        <v>110784.65089999999</v>
      </c>
      <c r="F6" s="25">
        <f>IFERROR(VLOOKUP(C6,RA!B:I,8,0),0)</f>
        <v>26085.499899999999</v>
      </c>
      <c r="G6" s="16">
        <f t="shared" si="0"/>
        <v>84699.150999999998</v>
      </c>
      <c r="H6" s="27">
        <f>RA!J10</f>
        <v>23.5461317863845</v>
      </c>
      <c r="I6" s="20">
        <f>IFERROR(VLOOKUP(B6,RMS!C:E,3,FALSE),0)</f>
        <v>110786.69527476</v>
      </c>
      <c r="J6" s="21">
        <f>IFERROR(VLOOKUP(B6,RMS!C:F,4,FALSE),0)</f>
        <v>84699.150728440305</v>
      </c>
      <c r="K6" s="22">
        <f>E6-I6</f>
        <v>-2.0443747600074857</v>
      </c>
      <c r="L6" s="22">
        <f t="shared" si="2"/>
        <v>2.715596929192543E-4</v>
      </c>
      <c r="M6" s="32"/>
    </row>
    <row r="7" spans="1:13" x14ac:dyDescent="0.2">
      <c r="A7" s="71"/>
      <c r="B7" s="12">
        <v>15</v>
      </c>
      <c r="C7" s="69" t="s">
        <v>9</v>
      </c>
      <c r="D7" s="69"/>
      <c r="E7" s="15">
        <f>IFERROR(VLOOKUP(C7,RA!B:D,3,0),0)</f>
        <v>47234.210800000001</v>
      </c>
      <c r="F7" s="25">
        <f>IFERROR(VLOOKUP(C7,RA!B:I,8,0),0)</f>
        <v>10927.8367</v>
      </c>
      <c r="G7" s="16">
        <f t="shared" si="0"/>
        <v>36306.374100000001</v>
      </c>
      <c r="H7" s="27">
        <f>RA!J11</f>
        <v>23.135427722653901</v>
      </c>
      <c r="I7" s="20">
        <f>IFERROR(VLOOKUP(B7,RMS!C:E,3,FALSE),0)</f>
        <v>47234.238526526002</v>
      </c>
      <c r="J7" s="21">
        <f>IFERROR(VLOOKUP(B7,RMS!C:F,4,FALSE),0)</f>
        <v>36306.374050109698</v>
      </c>
      <c r="K7" s="22">
        <f t="shared" si="1"/>
        <v>-2.7726526001060847E-2</v>
      </c>
      <c r="L7" s="22">
        <f t="shared" si="2"/>
        <v>4.9890302761923522E-5</v>
      </c>
      <c r="M7" s="32"/>
    </row>
    <row r="8" spans="1:13" x14ac:dyDescent="0.2">
      <c r="A8" s="71"/>
      <c r="B8" s="12">
        <v>16</v>
      </c>
      <c r="C8" s="69" t="s">
        <v>10</v>
      </c>
      <c r="D8" s="69"/>
      <c r="E8" s="15">
        <f>IFERROR(VLOOKUP(C8,RA!B:D,3,0),0)</f>
        <v>230236.71780000001</v>
      </c>
      <c r="F8" s="25">
        <f>IFERROR(VLOOKUP(C8,RA!B:I,8,0),0)</f>
        <v>33092.7284</v>
      </c>
      <c r="G8" s="16">
        <f t="shared" si="0"/>
        <v>197143.98940000002</v>
      </c>
      <c r="H8" s="27">
        <f>RA!J12</f>
        <v>14.3733496186941</v>
      </c>
      <c r="I8" s="20">
        <f>IFERROR(VLOOKUP(B8,RMS!C:E,3,FALSE),0)</f>
        <v>230236.71080512801</v>
      </c>
      <c r="J8" s="21">
        <f>IFERROR(VLOOKUP(B8,RMS!C:F,4,FALSE),0)</f>
        <v>197143.98843846199</v>
      </c>
      <c r="K8" s="22">
        <f t="shared" si="1"/>
        <v>6.994872004725039E-3</v>
      </c>
      <c r="L8" s="22">
        <f t="shared" si="2"/>
        <v>9.6153802587650716E-4</v>
      </c>
      <c r="M8" s="32"/>
    </row>
    <row r="9" spans="1:13" x14ac:dyDescent="0.2">
      <c r="A9" s="71"/>
      <c r="B9" s="12">
        <v>17</v>
      </c>
      <c r="C9" s="69" t="s">
        <v>11</v>
      </c>
      <c r="D9" s="69"/>
      <c r="E9" s="15">
        <f>IFERROR(VLOOKUP(C9,RA!B:D,3,0),0)</f>
        <v>184009.4564</v>
      </c>
      <c r="F9" s="25">
        <f>IFERROR(VLOOKUP(C9,RA!B:I,8,0),0)</f>
        <v>50856.455099999999</v>
      </c>
      <c r="G9" s="16">
        <f t="shared" si="0"/>
        <v>133153.0013</v>
      </c>
      <c r="H9" s="27">
        <f>RA!J13</f>
        <v>27.637957360978302</v>
      </c>
      <c r="I9" s="20">
        <f>IFERROR(VLOOKUP(B9,RMS!C:E,3,FALSE),0)</f>
        <v>184009.60648632501</v>
      </c>
      <c r="J9" s="21">
        <f>IFERROR(VLOOKUP(B9,RMS!C:F,4,FALSE),0)</f>
        <v>133153.00552649601</v>
      </c>
      <c r="K9" s="22">
        <f t="shared" si="1"/>
        <v>-0.1500863250112161</v>
      </c>
      <c r="L9" s="22">
        <f t="shared" si="2"/>
        <v>-4.2264960065949708E-3</v>
      </c>
      <c r="M9" s="32"/>
    </row>
    <row r="10" spans="1:13" x14ac:dyDescent="0.2">
      <c r="A10" s="71"/>
      <c r="B10" s="12">
        <v>18</v>
      </c>
      <c r="C10" s="69" t="s">
        <v>12</v>
      </c>
      <c r="D10" s="69"/>
      <c r="E10" s="15">
        <f>IFERROR(VLOOKUP(C10,RA!B:D,3,0),0)</f>
        <v>83763.691300000006</v>
      </c>
      <c r="F10" s="25">
        <f>IFERROR(VLOOKUP(C10,RA!B:I,8,0),0)</f>
        <v>15280.833000000001</v>
      </c>
      <c r="G10" s="16">
        <f t="shared" si="0"/>
        <v>68482.858300000007</v>
      </c>
      <c r="H10" s="27">
        <f>RA!J14</f>
        <v>18.242788447886799</v>
      </c>
      <c r="I10" s="20">
        <f>IFERROR(VLOOKUP(B10,RMS!C:E,3,FALSE),0)</f>
        <v>83763.689360683798</v>
      </c>
      <c r="J10" s="21">
        <f>IFERROR(VLOOKUP(B10,RMS!C:F,4,FALSE),0)</f>
        <v>68482.857869230793</v>
      </c>
      <c r="K10" s="22">
        <f t="shared" si="1"/>
        <v>1.9393162074266002E-3</v>
      </c>
      <c r="L10" s="22">
        <f t="shared" si="2"/>
        <v>4.3076921429019421E-4</v>
      </c>
      <c r="M10" s="32"/>
    </row>
    <row r="11" spans="1:13" x14ac:dyDescent="0.2">
      <c r="A11" s="71"/>
      <c r="B11" s="12">
        <v>19</v>
      </c>
      <c r="C11" s="69" t="s">
        <v>13</v>
      </c>
      <c r="D11" s="69"/>
      <c r="E11" s="15">
        <f>IFERROR(VLOOKUP(C11,RA!B:D,3,0),0)</f>
        <v>99476.4084</v>
      </c>
      <c r="F11" s="25">
        <f>IFERROR(VLOOKUP(C11,RA!B:I,8,0),0)</f>
        <v>-24052.214899999999</v>
      </c>
      <c r="G11" s="16">
        <f t="shared" si="0"/>
        <v>123528.62330000001</v>
      </c>
      <c r="H11" s="27">
        <f>RA!J15</f>
        <v>-24.1788131345522</v>
      </c>
      <c r="I11" s="20">
        <f>IFERROR(VLOOKUP(B11,RMS!C:E,3,FALSE),0)</f>
        <v>99476.456495726496</v>
      </c>
      <c r="J11" s="21">
        <f>IFERROR(VLOOKUP(B11,RMS!C:F,4,FALSE),0)</f>
        <v>123528.623634188</v>
      </c>
      <c r="K11" s="22">
        <f t="shared" si="1"/>
        <v>-4.8095726495375857E-2</v>
      </c>
      <c r="L11" s="22">
        <f t="shared" si="2"/>
        <v>-3.3418799284845591E-4</v>
      </c>
      <c r="M11" s="32"/>
    </row>
    <row r="12" spans="1:13" x14ac:dyDescent="0.2">
      <c r="A12" s="71"/>
      <c r="B12" s="12">
        <v>21</v>
      </c>
      <c r="C12" s="69" t="s">
        <v>14</v>
      </c>
      <c r="D12" s="69"/>
      <c r="E12" s="15">
        <f>IFERROR(VLOOKUP(C12,RA!B:D,3,0),0)</f>
        <v>915870.60149999999</v>
      </c>
      <c r="F12" s="25">
        <f>IFERROR(VLOOKUP(C12,RA!B:I,8,0),0)</f>
        <v>-80703.505000000005</v>
      </c>
      <c r="G12" s="16">
        <f t="shared" si="0"/>
        <v>996574.10649999999</v>
      </c>
      <c r="H12" s="27">
        <f>RA!J16</f>
        <v>-8.8116710884512397</v>
      </c>
      <c r="I12" s="20">
        <f>IFERROR(VLOOKUP(B12,RMS!C:E,3,FALSE),0)</f>
        <v>915870.32404700899</v>
      </c>
      <c r="J12" s="21">
        <f>IFERROR(VLOOKUP(B12,RMS!C:F,4,FALSE),0)</f>
        <v>996574.106452137</v>
      </c>
      <c r="K12" s="22">
        <f t="shared" si="1"/>
        <v>0.27745299099478871</v>
      </c>
      <c r="L12" s="22">
        <f t="shared" si="2"/>
        <v>4.786299541592598E-5</v>
      </c>
      <c r="M12" s="32"/>
    </row>
    <row r="13" spans="1:13" x14ac:dyDescent="0.2">
      <c r="A13" s="71"/>
      <c r="B13" s="12">
        <v>22</v>
      </c>
      <c r="C13" s="69" t="s">
        <v>15</v>
      </c>
      <c r="D13" s="69"/>
      <c r="E13" s="15">
        <f>IFERROR(VLOOKUP(C13,RA!B:D,3,0),0)</f>
        <v>537920.96860000002</v>
      </c>
      <c r="F13" s="25">
        <f>IFERROR(VLOOKUP(C13,RA!B:I,8,0),0)</f>
        <v>56629.464200000002</v>
      </c>
      <c r="G13" s="16">
        <f t="shared" si="0"/>
        <v>481291.50440000003</v>
      </c>
      <c r="H13" s="27">
        <f>RA!J17</f>
        <v>10.527469183323401</v>
      </c>
      <c r="I13" s="20">
        <f>IFERROR(VLOOKUP(B13,RMS!C:E,3,FALSE),0)</f>
        <v>537920.96176153806</v>
      </c>
      <c r="J13" s="21">
        <f>IFERROR(VLOOKUP(B13,RMS!C:F,4,FALSE),0)</f>
        <v>481291.50222478597</v>
      </c>
      <c r="K13" s="22">
        <f t="shared" si="1"/>
        <v>6.8384619662538171E-3</v>
      </c>
      <c r="L13" s="22">
        <f t="shared" si="2"/>
        <v>2.1752140601165593E-3</v>
      </c>
      <c r="M13" s="32"/>
    </row>
    <row r="14" spans="1:13" x14ac:dyDescent="0.2">
      <c r="A14" s="71"/>
      <c r="B14" s="12">
        <v>23</v>
      </c>
      <c r="C14" s="69" t="s">
        <v>16</v>
      </c>
      <c r="D14" s="69"/>
      <c r="E14" s="15">
        <f>IFERROR(VLOOKUP(C14,RA!B:D,3,0),0)</f>
        <v>1980122.4125999999</v>
      </c>
      <c r="F14" s="25">
        <f>IFERROR(VLOOKUP(C14,RA!B:I,8,0),0)</f>
        <v>258353.0857</v>
      </c>
      <c r="G14" s="16">
        <f t="shared" si="0"/>
        <v>1721769.3269</v>
      </c>
      <c r="H14" s="27">
        <f>RA!J18</f>
        <v>13.0473289962296</v>
      </c>
      <c r="I14" s="20">
        <f>IFERROR(VLOOKUP(B14,RMS!C:E,3,FALSE),0)</f>
        <v>1980122.8560136801</v>
      </c>
      <c r="J14" s="21">
        <f>IFERROR(VLOOKUP(B14,RMS!C:F,4,FALSE),0)</f>
        <v>1721769.3014358999</v>
      </c>
      <c r="K14" s="22">
        <f t="shared" si="1"/>
        <v>-0.44341368018649518</v>
      </c>
      <c r="L14" s="22">
        <f t="shared" si="2"/>
        <v>2.5464100064709783E-2</v>
      </c>
      <c r="M14" s="32"/>
    </row>
    <row r="15" spans="1:13" x14ac:dyDescent="0.2">
      <c r="A15" s="71"/>
      <c r="B15" s="12">
        <v>24</v>
      </c>
      <c r="C15" s="69" t="s">
        <v>17</v>
      </c>
      <c r="D15" s="69"/>
      <c r="E15" s="15">
        <f>IFERROR(VLOOKUP(C15,RA!B:D,3,0),0)</f>
        <v>602768.85860000004</v>
      </c>
      <c r="F15" s="25">
        <f>IFERROR(VLOOKUP(C15,RA!B:I,8,0),0)</f>
        <v>38521.644200000002</v>
      </c>
      <c r="G15" s="16">
        <f t="shared" si="0"/>
        <v>564247.21440000006</v>
      </c>
      <c r="H15" s="27">
        <f>RA!J19</f>
        <v>6.3907820801278499</v>
      </c>
      <c r="I15" s="20">
        <f>IFERROR(VLOOKUP(B15,RMS!C:E,3,FALSE),0)</f>
        <v>602768.73516068398</v>
      </c>
      <c r="J15" s="21">
        <f>IFERROR(VLOOKUP(B15,RMS!C:F,4,FALSE),0)</f>
        <v>564247.21669572603</v>
      </c>
      <c r="K15" s="22">
        <f t="shared" si="1"/>
        <v>0.12343931605573744</v>
      </c>
      <c r="L15" s="22">
        <f t="shared" si="2"/>
        <v>-2.295725978910923E-3</v>
      </c>
      <c r="M15" s="32"/>
    </row>
    <row r="16" spans="1:13" x14ac:dyDescent="0.2">
      <c r="A16" s="71"/>
      <c r="B16" s="12">
        <v>25</v>
      </c>
      <c r="C16" s="69" t="s">
        <v>18</v>
      </c>
      <c r="D16" s="69"/>
      <c r="E16" s="15">
        <f>IFERROR(VLOOKUP(C16,RA!B:D,3,0),0)</f>
        <v>1053001.9993</v>
      </c>
      <c r="F16" s="25">
        <f>IFERROR(VLOOKUP(C16,RA!B:I,8,0),0)</f>
        <v>100327.91740000001</v>
      </c>
      <c r="G16" s="16">
        <f t="shared" si="0"/>
        <v>952674.08189999999</v>
      </c>
      <c r="H16" s="27">
        <f>RA!J20</f>
        <v>9.5277993267529002</v>
      </c>
      <c r="I16" s="20">
        <f>IFERROR(VLOOKUP(B16,RMS!C:E,3,FALSE),0)</f>
        <v>1053002.2050000001</v>
      </c>
      <c r="J16" s="21">
        <f>IFERROR(VLOOKUP(B16,RMS!C:F,4,FALSE),0)</f>
        <v>952674.08189999999</v>
      </c>
      <c r="K16" s="22">
        <f t="shared" si="1"/>
        <v>-0.20570000004954636</v>
      </c>
      <c r="L16" s="22">
        <f t="shared" si="2"/>
        <v>0</v>
      </c>
      <c r="M16" s="32"/>
    </row>
    <row r="17" spans="1:13" x14ac:dyDescent="0.2">
      <c r="A17" s="71"/>
      <c r="B17" s="12">
        <v>26</v>
      </c>
      <c r="C17" s="69" t="s">
        <v>19</v>
      </c>
      <c r="D17" s="69"/>
      <c r="E17" s="15">
        <f>IFERROR(VLOOKUP(C17,RA!B:D,3,0),0)</f>
        <v>332522.20789999998</v>
      </c>
      <c r="F17" s="25">
        <f>IFERROR(VLOOKUP(C17,RA!B:I,8,0),0)</f>
        <v>44567.758699999998</v>
      </c>
      <c r="G17" s="16">
        <f t="shared" si="0"/>
        <v>287954.44919999997</v>
      </c>
      <c r="H17" s="27">
        <f>RA!J21</f>
        <v>13.402942011440899</v>
      </c>
      <c r="I17" s="20">
        <f>IFERROR(VLOOKUP(B17,RMS!C:E,3,FALSE),0)</f>
        <v>332522.04908572702</v>
      </c>
      <c r="J17" s="21">
        <f>IFERROR(VLOOKUP(B17,RMS!C:F,4,FALSE),0)</f>
        <v>287954.44921429502</v>
      </c>
      <c r="K17" s="22">
        <f t="shared" si="1"/>
        <v>0.15881427295971662</v>
      </c>
      <c r="L17" s="22">
        <f t="shared" si="2"/>
        <v>-1.429504482075572E-5</v>
      </c>
      <c r="M17" s="32"/>
    </row>
    <row r="18" spans="1:13" x14ac:dyDescent="0.2">
      <c r="A18" s="71"/>
      <c r="B18" s="12">
        <v>27</v>
      </c>
      <c r="C18" s="69" t="s">
        <v>20</v>
      </c>
      <c r="D18" s="69"/>
      <c r="E18" s="15">
        <f>IFERROR(VLOOKUP(C18,RA!B:D,3,0),0)</f>
        <v>1212048.9713000001</v>
      </c>
      <c r="F18" s="25">
        <f>IFERROR(VLOOKUP(C18,RA!B:I,8,0),0)</f>
        <v>24852.052199999998</v>
      </c>
      <c r="G18" s="16">
        <f t="shared" si="0"/>
        <v>1187196.9191000001</v>
      </c>
      <c r="H18" s="27">
        <f>RA!J22</f>
        <v>2.0504165086122401</v>
      </c>
      <c r="I18" s="20">
        <f>IFERROR(VLOOKUP(B18,RMS!C:E,3,FALSE),0)</f>
        <v>1212050.5400920401</v>
      </c>
      <c r="J18" s="21">
        <f>IFERROR(VLOOKUP(B18,RMS!C:F,4,FALSE),0)</f>
        <v>1187196.92054867</v>
      </c>
      <c r="K18" s="22">
        <f t="shared" si="1"/>
        <v>-1.5687920399941504</v>
      </c>
      <c r="L18" s="22">
        <f t="shared" si="2"/>
        <v>-1.4486699365079403E-3</v>
      </c>
      <c r="M18" s="32"/>
    </row>
    <row r="19" spans="1:13" x14ac:dyDescent="0.2">
      <c r="A19" s="71"/>
      <c r="B19" s="12">
        <v>29</v>
      </c>
      <c r="C19" s="69" t="s">
        <v>21</v>
      </c>
      <c r="D19" s="69"/>
      <c r="E19" s="15">
        <f>IFERROR(VLOOKUP(C19,RA!B:D,3,0),0)</f>
        <v>2625039.2464999999</v>
      </c>
      <c r="F19" s="25">
        <f>IFERROR(VLOOKUP(C19,RA!B:I,8,0),0)</f>
        <v>162961.33790000001</v>
      </c>
      <c r="G19" s="16">
        <f t="shared" si="0"/>
        <v>2462077.9085999997</v>
      </c>
      <c r="H19" s="27">
        <f>RA!J23</f>
        <v>6.2079581521411002</v>
      </c>
      <c r="I19" s="20">
        <f>IFERROR(VLOOKUP(B19,RMS!C:E,3,FALSE),0)</f>
        <v>2625040.6576282098</v>
      </c>
      <c r="J19" s="21">
        <f>IFERROR(VLOOKUP(B19,RMS!C:F,4,FALSE),0)</f>
        <v>2462077.93517265</v>
      </c>
      <c r="K19" s="22">
        <f t="shared" si="1"/>
        <v>-1.4111282099038363</v>
      </c>
      <c r="L19" s="22">
        <f t="shared" si="2"/>
        <v>-2.6572650298476219E-2</v>
      </c>
      <c r="M19" s="32"/>
    </row>
    <row r="20" spans="1:13" x14ac:dyDescent="0.2">
      <c r="A20" s="71"/>
      <c r="B20" s="12">
        <v>31</v>
      </c>
      <c r="C20" s="69" t="s">
        <v>22</v>
      </c>
      <c r="D20" s="69"/>
      <c r="E20" s="15">
        <f>IFERROR(VLOOKUP(C20,RA!B:D,3,0),0)</f>
        <v>221027.58720000001</v>
      </c>
      <c r="F20" s="25">
        <f>IFERROR(VLOOKUP(C20,RA!B:I,8,0),0)</f>
        <v>27832.46</v>
      </c>
      <c r="G20" s="16">
        <f t="shared" si="0"/>
        <v>193195.12720000002</v>
      </c>
      <c r="H20" s="27">
        <f>RA!J24</f>
        <v>12.5923014192864</v>
      </c>
      <c r="I20" s="20">
        <f>IFERROR(VLOOKUP(B20,RMS!C:E,3,FALSE),0)</f>
        <v>221027.60782089099</v>
      </c>
      <c r="J20" s="21">
        <f>IFERROR(VLOOKUP(B20,RMS!C:F,4,FALSE),0)</f>
        <v>193195.133556502</v>
      </c>
      <c r="K20" s="22">
        <f t="shared" si="1"/>
        <v>-2.0620890980353579E-2</v>
      </c>
      <c r="L20" s="22">
        <f t="shared" si="2"/>
        <v>-6.3565019809175283E-3</v>
      </c>
      <c r="M20" s="32"/>
    </row>
    <row r="21" spans="1:13" x14ac:dyDescent="0.2">
      <c r="A21" s="71"/>
      <c r="B21" s="12">
        <v>32</v>
      </c>
      <c r="C21" s="69" t="s">
        <v>23</v>
      </c>
      <c r="D21" s="69"/>
      <c r="E21" s="15">
        <f>IFERROR(VLOOKUP(C21,RA!B:D,3,0),0)</f>
        <v>343308.511</v>
      </c>
      <c r="F21" s="25">
        <f>IFERROR(VLOOKUP(C21,RA!B:I,8,0),0)</f>
        <v>21183.195800000001</v>
      </c>
      <c r="G21" s="16">
        <f t="shared" si="0"/>
        <v>322125.31520000001</v>
      </c>
      <c r="H21" s="27">
        <f>RA!J25</f>
        <v>6.1703089557252504</v>
      </c>
      <c r="I21" s="20">
        <f>IFERROR(VLOOKUP(B21,RMS!C:E,3,FALSE),0)</f>
        <v>343308.48660750297</v>
      </c>
      <c r="J21" s="21">
        <f>IFERROR(VLOOKUP(B21,RMS!C:F,4,FALSE),0)</f>
        <v>322125.31750908599</v>
      </c>
      <c r="K21" s="22">
        <f t="shared" si="1"/>
        <v>2.4392497027292848E-2</v>
      </c>
      <c r="L21" s="22">
        <f t="shared" si="2"/>
        <v>-2.3090859758667648E-3</v>
      </c>
      <c r="M21" s="32"/>
    </row>
    <row r="22" spans="1:13" x14ac:dyDescent="0.2">
      <c r="A22" s="71"/>
      <c r="B22" s="12">
        <v>33</v>
      </c>
      <c r="C22" s="69" t="s">
        <v>24</v>
      </c>
      <c r="D22" s="69"/>
      <c r="E22" s="15">
        <f>IFERROR(VLOOKUP(C22,RA!B:D,3,0),0)</f>
        <v>697355.2487</v>
      </c>
      <c r="F22" s="25">
        <f>IFERROR(VLOOKUP(C22,RA!B:I,8,0),0)</f>
        <v>109737.1586</v>
      </c>
      <c r="G22" s="16">
        <f t="shared" si="0"/>
        <v>587618.09010000003</v>
      </c>
      <c r="H22" s="27">
        <f>RA!J26</f>
        <v>15.736191676275499</v>
      </c>
      <c r="I22" s="20">
        <f>IFERROR(VLOOKUP(B22,RMS!C:E,3,FALSE),0)</f>
        <v>697354.98186514596</v>
      </c>
      <c r="J22" s="21">
        <f>IFERROR(VLOOKUP(B22,RMS!C:F,4,FALSE),0)</f>
        <v>587618.06269318901</v>
      </c>
      <c r="K22" s="22">
        <f t="shared" si="1"/>
        <v>0.26683485403191298</v>
      </c>
      <c r="L22" s="22">
        <f t="shared" si="2"/>
        <v>2.7406811015680432E-2</v>
      </c>
      <c r="M22" s="32"/>
    </row>
    <row r="23" spans="1:13" x14ac:dyDescent="0.2">
      <c r="A23" s="71"/>
      <c r="B23" s="12">
        <v>34</v>
      </c>
      <c r="C23" s="69" t="s">
        <v>25</v>
      </c>
      <c r="D23" s="69"/>
      <c r="E23" s="15">
        <f>IFERROR(VLOOKUP(C23,RA!B:D,3,0),0)</f>
        <v>237216.193</v>
      </c>
      <c r="F23" s="25">
        <f>IFERROR(VLOOKUP(C23,RA!B:I,8,0),0)</f>
        <v>58692.515700000004</v>
      </c>
      <c r="G23" s="16">
        <f t="shared" si="0"/>
        <v>178523.67729999998</v>
      </c>
      <c r="H23" s="27">
        <f>RA!J27</f>
        <v>24.742204550934702</v>
      </c>
      <c r="I23" s="20">
        <f>IFERROR(VLOOKUP(B23,RMS!C:E,3,FALSE),0)</f>
        <v>237216.19914213</v>
      </c>
      <c r="J23" s="21">
        <f>IFERROR(VLOOKUP(B23,RMS!C:F,4,FALSE),0)</f>
        <v>178523.67926186399</v>
      </c>
      <c r="K23" s="22">
        <f t="shared" si="1"/>
        <v>-6.1421300051733851E-3</v>
      </c>
      <c r="L23" s="22">
        <f t="shared" si="2"/>
        <v>-1.9618640071712434E-3</v>
      </c>
      <c r="M23" s="32"/>
    </row>
    <row r="24" spans="1:13" x14ac:dyDescent="0.2">
      <c r="A24" s="71"/>
      <c r="B24" s="12">
        <v>35</v>
      </c>
      <c r="C24" s="69" t="s">
        <v>26</v>
      </c>
      <c r="D24" s="69"/>
      <c r="E24" s="15">
        <f>IFERROR(VLOOKUP(C24,RA!B:D,3,0),0)</f>
        <v>873443.07189999998</v>
      </c>
      <c r="F24" s="25">
        <f>IFERROR(VLOOKUP(C24,RA!B:I,8,0),0)</f>
        <v>19373.527900000001</v>
      </c>
      <c r="G24" s="16">
        <f t="shared" si="0"/>
        <v>854069.54399999999</v>
      </c>
      <c r="H24" s="27">
        <f>RA!J28</f>
        <v>2.2180641787972299</v>
      </c>
      <c r="I24" s="20">
        <f>IFERROR(VLOOKUP(B24,RMS!C:E,3,FALSE),0)</f>
        <v>873443.07175132702</v>
      </c>
      <c r="J24" s="21">
        <f>IFERROR(VLOOKUP(B24,RMS!C:F,4,FALSE),0)</f>
        <v>854069.52547876094</v>
      </c>
      <c r="K24" s="22">
        <f t="shared" si="1"/>
        <v>1.4867295976728201E-4</v>
      </c>
      <c r="L24" s="22">
        <f t="shared" si="2"/>
        <v>1.8521239049732685E-2</v>
      </c>
      <c r="M24" s="32"/>
    </row>
    <row r="25" spans="1:13" x14ac:dyDescent="0.2">
      <c r="A25" s="71"/>
      <c r="B25" s="12">
        <v>36</v>
      </c>
      <c r="C25" s="69" t="s">
        <v>27</v>
      </c>
      <c r="D25" s="69"/>
      <c r="E25" s="15">
        <f>IFERROR(VLOOKUP(C25,RA!B:D,3,0),0)</f>
        <v>838922.81240000005</v>
      </c>
      <c r="F25" s="25">
        <f>IFERROR(VLOOKUP(C25,RA!B:I,8,0),0)</f>
        <v>97221.621899999998</v>
      </c>
      <c r="G25" s="16">
        <f t="shared" si="0"/>
        <v>741701.19050000003</v>
      </c>
      <c r="H25" s="27">
        <f>RA!J29</f>
        <v>11.588863774232999</v>
      </c>
      <c r="I25" s="20">
        <f>IFERROR(VLOOKUP(B25,RMS!C:E,3,FALSE),0)</f>
        <v>838923.05327168095</v>
      </c>
      <c r="J25" s="21">
        <f>IFERROR(VLOOKUP(B25,RMS!C:F,4,FALSE),0)</f>
        <v>741701.12586236303</v>
      </c>
      <c r="K25" s="22">
        <f t="shared" si="1"/>
        <v>-0.24087168090045452</v>
      </c>
      <c r="L25" s="22">
        <f t="shared" si="2"/>
        <v>6.4637636998668313E-2</v>
      </c>
      <c r="M25" s="32"/>
    </row>
    <row r="26" spans="1:13" x14ac:dyDescent="0.2">
      <c r="A26" s="71"/>
      <c r="B26" s="12">
        <v>37</v>
      </c>
      <c r="C26" s="69" t="s">
        <v>63</v>
      </c>
      <c r="D26" s="69"/>
      <c r="E26" s="15">
        <f>IFERROR(VLOOKUP(C26,RA!B:D,3,0),0)</f>
        <v>1113234.7641</v>
      </c>
      <c r="F26" s="25">
        <f>IFERROR(VLOOKUP(C26,RA!B:I,8,0),0)</f>
        <v>133141.02770000001</v>
      </c>
      <c r="G26" s="16">
        <f t="shared" si="0"/>
        <v>980093.73640000005</v>
      </c>
      <c r="H26" s="27">
        <f>RA!J30</f>
        <v>11.959833809864801</v>
      </c>
      <c r="I26" s="20">
        <f>IFERROR(VLOOKUP(B26,RMS!C:E,3,FALSE),0)</f>
        <v>1113234.65628142</v>
      </c>
      <c r="J26" s="21">
        <f>IFERROR(VLOOKUP(B26,RMS!C:F,4,FALSE),0)</f>
        <v>980093.72366813</v>
      </c>
      <c r="K26" s="22">
        <f t="shared" si="1"/>
        <v>0.10781857999972999</v>
      </c>
      <c r="L26" s="22">
        <f t="shared" si="2"/>
        <v>1.2731870054267347E-2</v>
      </c>
      <c r="M26" s="32"/>
    </row>
    <row r="27" spans="1:13" x14ac:dyDescent="0.2">
      <c r="A27" s="71"/>
      <c r="B27" s="12">
        <v>38</v>
      </c>
      <c r="C27" s="69" t="s">
        <v>29</v>
      </c>
      <c r="D27" s="69"/>
      <c r="E27" s="15">
        <f>IFERROR(VLOOKUP(C27,RA!B:D,3,0),0)</f>
        <v>774807.12120000005</v>
      </c>
      <c r="F27" s="25">
        <f>IFERROR(VLOOKUP(C27,RA!B:I,8,0),0)</f>
        <v>23712.593499999999</v>
      </c>
      <c r="G27" s="16">
        <f t="shared" si="0"/>
        <v>751094.52770000009</v>
      </c>
      <c r="H27" s="27">
        <f>RA!J31</f>
        <v>3.0604511563180501</v>
      </c>
      <c r="I27" s="20">
        <f>IFERROR(VLOOKUP(B27,RMS!C:E,3,FALSE),0)</f>
        <v>774807.10782389401</v>
      </c>
      <c r="J27" s="21">
        <f>IFERROR(VLOOKUP(B27,RMS!C:F,4,FALSE),0)</f>
        <v>751094.52554955799</v>
      </c>
      <c r="K27" s="22">
        <f t="shared" si="1"/>
        <v>1.3376106042414904E-2</v>
      </c>
      <c r="L27" s="22">
        <f t="shared" si="2"/>
        <v>2.1504421019926667E-3</v>
      </c>
      <c r="M27" s="32"/>
    </row>
    <row r="28" spans="1:13" x14ac:dyDescent="0.2">
      <c r="A28" s="71"/>
      <c r="B28" s="12">
        <v>39</v>
      </c>
      <c r="C28" s="69" t="s">
        <v>30</v>
      </c>
      <c r="D28" s="69"/>
      <c r="E28" s="15">
        <f>IFERROR(VLOOKUP(C28,RA!B:D,3,0),0)</f>
        <v>146228.82990000001</v>
      </c>
      <c r="F28" s="25">
        <f>IFERROR(VLOOKUP(C28,RA!B:I,8,0),0)</f>
        <v>37432.186999999998</v>
      </c>
      <c r="G28" s="16">
        <f t="shared" si="0"/>
        <v>108796.64290000001</v>
      </c>
      <c r="H28" s="27">
        <f>RA!J32</f>
        <v>25.5983632130534</v>
      </c>
      <c r="I28" s="20">
        <f>IFERROR(VLOOKUP(B28,RMS!C:E,3,FALSE),0)</f>
        <v>146228.70697120501</v>
      </c>
      <c r="J28" s="21">
        <f>IFERROR(VLOOKUP(B28,RMS!C:F,4,FALSE),0)</f>
        <v>108796.655297367</v>
      </c>
      <c r="K28" s="22">
        <f t="shared" si="1"/>
        <v>0.1229287949972786</v>
      </c>
      <c r="L28" s="22">
        <f t="shared" si="2"/>
        <v>-1.2397366997902282E-2</v>
      </c>
      <c r="M28" s="32"/>
    </row>
    <row r="29" spans="1:13" x14ac:dyDescent="0.2">
      <c r="A29" s="71"/>
      <c r="B29" s="12">
        <v>40</v>
      </c>
      <c r="C29" s="69" t="s">
        <v>64</v>
      </c>
      <c r="D29" s="69"/>
      <c r="E29" s="15">
        <f>IFERROR(VLOOKUP(C29,RA!B:D,3,0),0)</f>
        <v>17.699100000000001</v>
      </c>
      <c r="F29" s="25">
        <f>IFERROR(VLOOKUP(C29,RA!B:I,8,0),0)</f>
        <v>0</v>
      </c>
      <c r="G29" s="16">
        <f t="shared" si="0"/>
        <v>17.699100000000001</v>
      </c>
      <c r="H29" s="27">
        <f>RA!J33</f>
        <v>0</v>
      </c>
      <c r="I29" s="20">
        <f>IFERROR(VLOOKUP(B29,RMS!C:E,3,FALSE),0)</f>
        <v>17.699100000000001</v>
      </c>
      <c r="J29" s="21">
        <f>IFERROR(VLOOKUP(B29,RMS!C:F,4,FALSE),0)</f>
        <v>17.699100000000001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71"/>
      <c r="B30" s="12">
        <v>42</v>
      </c>
      <c r="C30" s="69" t="s">
        <v>31</v>
      </c>
      <c r="D30" s="69"/>
      <c r="E30" s="15">
        <f>IFERROR(VLOOKUP(C30,RA!B:D,3,0),0)</f>
        <v>128824.6303</v>
      </c>
      <c r="F30" s="25">
        <f>IFERROR(VLOOKUP(C30,RA!B:I,8,0),0)</f>
        <v>12276.4629</v>
      </c>
      <c r="G30" s="16">
        <f t="shared" si="0"/>
        <v>116548.16740000001</v>
      </c>
      <c r="H30" s="27">
        <f>RA!J34</f>
        <v>9.5295929601437397</v>
      </c>
      <c r="I30" s="20">
        <f>IFERROR(VLOOKUP(B30,RMS!C:E,3,FALSE),0)</f>
        <v>128824.6306</v>
      </c>
      <c r="J30" s="21">
        <f>IFERROR(VLOOKUP(B30,RMS!C:F,4,FALSE),0)</f>
        <v>116548.18889999999</v>
      </c>
      <c r="K30" s="22">
        <f t="shared" si="1"/>
        <v>-2.9999999969732016E-4</v>
      </c>
      <c r="L30" s="22">
        <f t="shared" si="2"/>
        <v>-2.1499999988009222E-2</v>
      </c>
      <c r="M30" s="32"/>
    </row>
    <row r="31" spans="1:13" s="36" customFormat="1" ht="12" thickBot="1" x14ac:dyDescent="0.25">
      <c r="A31" s="71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71"/>
      <c r="B32" s="12">
        <v>70</v>
      </c>
      <c r="C32" s="72" t="s">
        <v>61</v>
      </c>
      <c r="D32" s="73"/>
      <c r="E32" s="15">
        <f>IFERROR(VLOOKUP(C32,RA!B:D,3,0),0)</f>
        <v>2063920.01</v>
      </c>
      <c r="F32" s="25">
        <f>IFERROR(VLOOKUP(C32,RA!B:I,8,0),0)</f>
        <v>12283.15</v>
      </c>
      <c r="G32" s="16">
        <f t="shared" si="0"/>
        <v>2051636.86</v>
      </c>
      <c r="H32" s="27">
        <f>RA!J34</f>
        <v>9.5295929601437397</v>
      </c>
      <c r="I32" s="20">
        <f>IFERROR(VLOOKUP(B32,RMS!C:E,3,FALSE),0)</f>
        <v>2063920.01</v>
      </c>
      <c r="J32" s="21">
        <f>IFERROR(VLOOKUP(B32,RMS!C:F,4,FALSE),0)</f>
        <v>2051636.86</v>
      </c>
      <c r="K32" s="22">
        <f t="shared" si="1"/>
        <v>0</v>
      </c>
      <c r="L32" s="22">
        <f t="shared" si="2"/>
        <v>0</v>
      </c>
    </row>
    <row r="33" spans="1:13" x14ac:dyDescent="0.2">
      <c r="A33" s="71"/>
      <c r="B33" s="12">
        <v>71</v>
      </c>
      <c r="C33" s="69" t="s">
        <v>35</v>
      </c>
      <c r="D33" s="69"/>
      <c r="E33" s="15">
        <f>IFERROR(VLOOKUP(C33,RA!B:D,3,0),0)</f>
        <v>137745.32999999999</v>
      </c>
      <c r="F33" s="25">
        <f>IFERROR(VLOOKUP(C33,RA!B:I,8,0),0)</f>
        <v>-9797.0400000000009</v>
      </c>
      <c r="G33" s="16">
        <f t="shared" si="0"/>
        <v>147542.37</v>
      </c>
      <c r="H33" s="27">
        <f>RA!J34</f>
        <v>9.5295929601437397</v>
      </c>
      <c r="I33" s="20">
        <f>IFERROR(VLOOKUP(B33,RMS!C:E,3,FALSE),0)</f>
        <v>137745.32999999999</v>
      </c>
      <c r="J33" s="21">
        <f>IFERROR(VLOOKUP(B33,RMS!C:F,4,FALSE),0)</f>
        <v>147542.37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71"/>
      <c r="B34" s="12">
        <v>72</v>
      </c>
      <c r="C34" s="69" t="s">
        <v>36</v>
      </c>
      <c r="D34" s="69"/>
      <c r="E34" s="15">
        <f>IFERROR(VLOOKUP(C34,RA!B:D,3,0),0)</f>
        <v>42440.72</v>
      </c>
      <c r="F34" s="25">
        <f>IFERROR(VLOOKUP(C34,RA!B:I,8,0),0)</f>
        <v>-1536.24</v>
      </c>
      <c r="G34" s="16">
        <f t="shared" si="0"/>
        <v>43976.959999999999</v>
      </c>
      <c r="H34" s="27">
        <f>RA!J35</f>
        <v>0</v>
      </c>
      <c r="I34" s="20">
        <f>IFERROR(VLOOKUP(B34,RMS!C:E,3,FALSE),0)</f>
        <v>42440.72</v>
      </c>
      <c r="J34" s="21">
        <f>IFERROR(VLOOKUP(B34,RMS!C:F,4,FALSE),0)</f>
        <v>43976.959999999999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71"/>
      <c r="B35" s="12">
        <v>73</v>
      </c>
      <c r="C35" s="69" t="s">
        <v>37</v>
      </c>
      <c r="D35" s="69"/>
      <c r="E35" s="15">
        <f>IFERROR(VLOOKUP(C35,RA!B:D,3,0),0)</f>
        <v>91888.59</v>
      </c>
      <c r="F35" s="25">
        <f>IFERROR(VLOOKUP(C35,RA!B:I,8,0),0)</f>
        <v>-3796.34</v>
      </c>
      <c r="G35" s="16">
        <f t="shared" si="0"/>
        <v>95684.93</v>
      </c>
      <c r="H35" s="27">
        <f>RA!J34</f>
        <v>9.5295929601437397</v>
      </c>
      <c r="I35" s="20">
        <f>IFERROR(VLOOKUP(B35,RMS!C:E,3,FALSE),0)</f>
        <v>91888.59</v>
      </c>
      <c r="J35" s="21">
        <f>IFERROR(VLOOKUP(B35,RMS!C:F,4,FALSE),0)</f>
        <v>95684.93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71"/>
      <c r="B36" s="12">
        <v>74</v>
      </c>
      <c r="C36" s="69" t="s">
        <v>62</v>
      </c>
      <c r="D36" s="69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0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71"/>
      <c r="B37" s="12">
        <v>75</v>
      </c>
      <c r="C37" s="69" t="s">
        <v>32</v>
      </c>
      <c r="D37" s="69"/>
      <c r="E37" s="15">
        <f>IFERROR(VLOOKUP(C37,RA!B:D,3,0),0)</f>
        <v>10323.076999999999</v>
      </c>
      <c r="F37" s="25">
        <f>IFERROR(VLOOKUP(C37,RA!B:I,8,0),0)</f>
        <v>925.85019999999997</v>
      </c>
      <c r="G37" s="16">
        <f t="shared" si="0"/>
        <v>9397.2267999999985</v>
      </c>
      <c r="H37" s="27">
        <f>RA!J35</f>
        <v>0</v>
      </c>
      <c r="I37" s="20">
        <f>IFERROR(VLOOKUP(B37,RMS!C:E,3,FALSE),0)</f>
        <v>10323.0769230769</v>
      </c>
      <c r="J37" s="21">
        <f>IFERROR(VLOOKUP(B37,RMS!C:F,4,FALSE),0)</f>
        <v>9397.2264957264997</v>
      </c>
      <c r="K37" s="22">
        <f t="shared" si="1"/>
        <v>7.6923099186387844E-5</v>
      </c>
      <c r="L37" s="22">
        <f t="shared" si="2"/>
        <v>3.0427349884121213E-4</v>
      </c>
      <c r="M37" s="32"/>
    </row>
    <row r="38" spans="1:13" x14ac:dyDescent="0.2">
      <c r="A38" s="71"/>
      <c r="B38" s="12">
        <v>76</v>
      </c>
      <c r="C38" s="69" t="s">
        <v>33</v>
      </c>
      <c r="D38" s="69"/>
      <c r="E38" s="15">
        <f>IFERROR(VLOOKUP(C38,RA!B:D,3,0),0)</f>
        <v>328215.96539999999</v>
      </c>
      <c r="F38" s="25">
        <f>IFERROR(VLOOKUP(C38,RA!B:I,8,0),0)</f>
        <v>21151.719700000001</v>
      </c>
      <c r="G38" s="16">
        <f t="shared" si="0"/>
        <v>307064.24569999997</v>
      </c>
      <c r="H38" s="27">
        <f>RA!J36</f>
        <v>0.595136921028252</v>
      </c>
      <c r="I38" s="20">
        <f>IFERROR(VLOOKUP(B38,RMS!C:E,3,FALSE),0)</f>
        <v>328215.96122991497</v>
      </c>
      <c r="J38" s="21">
        <f>IFERROR(VLOOKUP(B38,RMS!C:F,4,FALSE),0)</f>
        <v>307064.24706837599</v>
      </c>
      <c r="K38" s="22">
        <f t="shared" si="1"/>
        <v>4.170085012447089E-3</v>
      </c>
      <c r="L38" s="22">
        <f t="shared" si="2"/>
        <v>-1.3683760189451277E-3</v>
      </c>
      <c r="M38" s="32"/>
    </row>
    <row r="39" spans="1:13" x14ac:dyDescent="0.2">
      <c r="A39" s="71"/>
      <c r="B39" s="12">
        <v>77</v>
      </c>
      <c r="C39" s="69" t="s">
        <v>38</v>
      </c>
      <c r="D39" s="69"/>
      <c r="E39" s="15">
        <f>IFERROR(VLOOKUP(C39,RA!B:D,3,0),0)</f>
        <v>83930.47</v>
      </c>
      <c r="F39" s="25">
        <f>IFERROR(VLOOKUP(C39,RA!B:I,8,0),0)</f>
        <v>-4997.6400000000003</v>
      </c>
      <c r="G39" s="16">
        <f t="shared" si="0"/>
        <v>88928.11</v>
      </c>
      <c r="H39" s="27">
        <f>RA!J37</f>
        <v>-7.1124298733031504</v>
      </c>
      <c r="I39" s="20">
        <f>IFERROR(VLOOKUP(B39,RMS!C:E,3,FALSE),0)</f>
        <v>83930.47</v>
      </c>
      <c r="J39" s="21">
        <f>IFERROR(VLOOKUP(B39,RMS!C:F,4,FALSE),0)</f>
        <v>88928.11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71"/>
      <c r="B40" s="12">
        <v>78</v>
      </c>
      <c r="C40" s="69" t="s">
        <v>39</v>
      </c>
      <c r="D40" s="69"/>
      <c r="E40" s="15">
        <f>IFERROR(VLOOKUP(C40,RA!B:D,3,0),0)</f>
        <v>126722.7</v>
      </c>
      <c r="F40" s="25">
        <f>IFERROR(VLOOKUP(C40,RA!B:I,8,0),0)</f>
        <v>10563.4</v>
      </c>
      <c r="G40" s="16">
        <f t="shared" si="0"/>
        <v>116159.3</v>
      </c>
      <c r="H40" s="27">
        <f>RA!J38</f>
        <v>-3.6197312392438201</v>
      </c>
      <c r="I40" s="20">
        <f>IFERROR(VLOOKUP(B40,RMS!C:E,3,FALSE),0)</f>
        <v>126722.7</v>
      </c>
      <c r="J40" s="21">
        <f>IFERROR(VLOOKUP(B40,RMS!C:F,4,FALSE),0)</f>
        <v>116159.3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71"/>
      <c r="B41" s="12">
        <v>9101</v>
      </c>
      <c r="C41" s="74" t="s">
        <v>65</v>
      </c>
      <c r="D41" s="75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-4.1314596295361596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71"/>
      <c r="B42" s="12">
        <v>99</v>
      </c>
      <c r="C42" s="69" t="s">
        <v>34</v>
      </c>
      <c r="D42" s="69"/>
      <c r="E42" s="15">
        <f>IFERROR(VLOOKUP(C42,RA!B:D,3,0),0)</f>
        <v>71719.658100000001</v>
      </c>
      <c r="F42" s="25">
        <f>IFERROR(VLOOKUP(C42,RA!B:I,8,0),0)</f>
        <v>7270.3077999999996</v>
      </c>
      <c r="G42" s="16">
        <f t="shared" si="0"/>
        <v>64449.350299999998</v>
      </c>
      <c r="H42" s="27">
        <f>RA!J39</f>
        <v>-4.1314596295361596</v>
      </c>
      <c r="I42" s="20">
        <f>VLOOKUP(B42,RMS!C:E,3,FALSE)</f>
        <v>71719.658119658096</v>
      </c>
      <c r="J42" s="21">
        <f>IFERROR(VLOOKUP(B42,RMS!C:F,4,FALSE),0)</f>
        <v>64449.3504273504</v>
      </c>
      <c r="K42" s="22">
        <f t="shared" si="1"/>
        <v>-1.965809497050941E-5</v>
      </c>
      <c r="L42" s="22">
        <f t="shared" si="2"/>
        <v>-1.2735040218103677E-4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XFD1048576"/>
    </sheetView>
  </sheetViews>
  <sheetFormatPr defaultRowHeight="11.25" x14ac:dyDescent="0.2"/>
  <cols>
    <col min="1" max="1" width="8.85546875" style="45" customWidth="1"/>
    <col min="2" max="3" width="9.140625" style="45"/>
    <col min="4" max="4" width="13.140625" style="45" bestFit="1" customWidth="1"/>
    <col min="5" max="5" width="12" style="45" bestFit="1" customWidth="1"/>
    <col min="6" max="7" width="14" style="45" bestFit="1" customWidth="1"/>
    <col min="8" max="8" width="9.140625" style="45"/>
    <col min="9" max="9" width="14" style="45" bestFit="1" customWidth="1"/>
    <col min="10" max="10" width="9.140625" style="45"/>
    <col min="11" max="11" width="14" style="45" bestFit="1" customWidth="1"/>
    <col min="12" max="12" width="12" style="45" bestFit="1" customWidth="1"/>
    <col min="13" max="13" width="14" style="45" bestFit="1" customWidth="1"/>
    <col min="14" max="15" width="15.85546875" style="45" bestFit="1" customWidth="1"/>
    <col min="16" max="18" width="12" style="45" bestFit="1" customWidth="1"/>
    <col min="19" max="20" width="9.140625" style="45"/>
    <col min="21" max="21" width="12" style="45" bestFit="1" customWidth="1"/>
    <col min="22" max="22" width="41.140625" style="45" bestFit="1" customWidth="1"/>
    <col min="23" max="16384" width="9.140625" style="45"/>
  </cols>
  <sheetData>
    <row r="1" spans="1:23" ht="12.75" x14ac:dyDescent="0.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46" t="s">
        <v>45</v>
      </c>
      <c r="W1" s="82"/>
    </row>
    <row r="2" spans="1:23" ht="12.75" x14ac:dyDescent="0.2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46"/>
      <c r="W2" s="82"/>
    </row>
    <row r="3" spans="1:23" ht="23.25" thickBot="1" x14ac:dyDescent="0.2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47" t="s">
        <v>46</v>
      </c>
      <c r="W3" s="82"/>
    </row>
    <row r="4" spans="1:23" ht="12.75" thickTop="1" thickBot="1" x14ac:dyDescent="0.2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W4" s="82"/>
    </row>
    <row r="5" spans="1:23" ht="21.75" thickBot="1" x14ac:dyDescent="0.25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 x14ac:dyDescent="0.25">
      <c r="A6" s="53" t="s">
        <v>3</v>
      </c>
      <c r="B6" s="83" t="s">
        <v>4</v>
      </c>
      <c r="C6" s="84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 x14ac:dyDescent="0.25">
      <c r="A7" s="85" t="s">
        <v>5</v>
      </c>
      <c r="B7" s="86"/>
      <c r="C7" s="87"/>
      <c r="D7" s="55">
        <v>19182566.104499999</v>
      </c>
      <c r="E7" s="56"/>
      <c r="F7" s="56"/>
      <c r="G7" s="55">
        <v>20963577.6789</v>
      </c>
      <c r="H7" s="57">
        <v>-8.4957424809821092</v>
      </c>
      <c r="I7" s="55">
        <v>1471977.0944000001</v>
      </c>
      <c r="J7" s="57">
        <v>7.6735150364199303</v>
      </c>
      <c r="K7" s="55">
        <v>1718824.4065</v>
      </c>
      <c r="L7" s="57">
        <v>8.1990986120179805</v>
      </c>
      <c r="M7" s="57">
        <v>-0.14361403710961301</v>
      </c>
      <c r="N7" s="55">
        <v>617028414.81260002</v>
      </c>
      <c r="O7" s="55">
        <v>1931381342.592</v>
      </c>
      <c r="P7" s="55">
        <v>838262</v>
      </c>
      <c r="Q7" s="55">
        <v>825887</v>
      </c>
      <c r="R7" s="57">
        <v>1.4983890047912201</v>
      </c>
      <c r="S7" s="55">
        <v>22.8837357586292</v>
      </c>
      <c r="T7" s="55">
        <v>20.6317220696052</v>
      </c>
      <c r="U7" s="58">
        <v>9.8411103535610103</v>
      </c>
    </row>
    <row r="8" spans="1:23" ht="12" customHeight="1" thickBot="1" x14ac:dyDescent="0.25">
      <c r="A8" s="78">
        <v>42794</v>
      </c>
      <c r="B8" s="76" t="s">
        <v>6</v>
      </c>
      <c r="C8" s="77"/>
      <c r="D8" s="59">
        <v>765962.59790000005</v>
      </c>
      <c r="E8" s="60"/>
      <c r="F8" s="60"/>
      <c r="G8" s="59">
        <v>1023955.2507</v>
      </c>
      <c r="H8" s="61">
        <v>-25.195696064220598</v>
      </c>
      <c r="I8" s="59">
        <v>165727.50219999999</v>
      </c>
      <c r="J8" s="61">
        <v>21.6365006143076</v>
      </c>
      <c r="K8" s="59">
        <v>110021.4213</v>
      </c>
      <c r="L8" s="61">
        <v>10.7447489746048</v>
      </c>
      <c r="M8" s="61">
        <v>0.50632031691450197</v>
      </c>
      <c r="N8" s="59">
        <v>26586961.371100001</v>
      </c>
      <c r="O8" s="59">
        <v>79742177.616500005</v>
      </c>
      <c r="P8" s="59">
        <v>22556</v>
      </c>
      <c r="Q8" s="59">
        <v>22865</v>
      </c>
      <c r="R8" s="61">
        <v>-1.3514104526569</v>
      </c>
      <c r="S8" s="59">
        <v>33.958263783472198</v>
      </c>
      <c r="T8" s="59">
        <v>31.562822628471501</v>
      </c>
      <c r="U8" s="62">
        <v>7.0540742903547802</v>
      </c>
    </row>
    <row r="9" spans="1:23" ht="12" customHeight="1" thickBot="1" x14ac:dyDescent="0.25">
      <c r="A9" s="79"/>
      <c r="B9" s="76" t="s">
        <v>7</v>
      </c>
      <c r="C9" s="77"/>
      <c r="D9" s="59">
        <v>70510.115399999995</v>
      </c>
      <c r="E9" s="60"/>
      <c r="F9" s="60"/>
      <c r="G9" s="59">
        <v>143166.4969</v>
      </c>
      <c r="H9" s="61">
        <v>-50.749569957522702</v>
      </c>
      <c r="I9" s="59">
        <v>15878.78</v>
      </c>
      <c r="J9" s="61">
        <v>22.519861029755202</v>
      </c>
      <c r="K9" s="59">
        <v>21294.075400000002</v>
      </c>
      <c r="L9" s="61">
        <v>14.8736442261863</v>
      </c>
      <c r="M9" s="61">
        <v>-0.25430995703152298</v>
      </c>
      <c r="N9" s="59">
        <v>4762251.5396999996</v>
      </c>
      <c r="O9" s="59">
        <v>11252897.808599999</v>
      </c>
      <c r="P9" s="59">
        <v>4317</v>
      </c>
      <c r="Q9" s="59">
        <v>4108</v>
      </c>
      <c r="R9" s="61">
        <v>5.0876338851022496</v>
      </c>
      <c r="S9" s="59">
        <v>16.3331284225156</v>
      </c>
      <c r="T9" s="59">
        <v>16.500055793573502</v>
      </c>
      <c r="U9" s="62">
        <v>-1.0220171343768201</v>
      </c>
    </row>
    <row r="10" spans="1:23" ht="12" customHeight="1" thickBot="1" x14ac:dyDescent="0.25">
      <c r="A10" s="79"/>
      <c r="B10" s="76" t="s">
        <v>8</v>
      </c>
      <c r="C10" s="77"/>
      <c r="D10" s="59">
        <v>110784.65089999999</v>
      </c>
      <c r="E10" s="60"/>
      <c r="F10" s="60"/>
      <c r="G10" s="59">
        <v>271543.78220000002</v>
      </c>
      <c r="H10" s="61">
        <v>-59.201919483317901</v>
      </c>
      <c r="I10" s="59">
        <v>26085.499899999999</v>
      </c>
      <c r="J10" s="61">
        <v>23.5461317863845</v>
      </c>
      <c r="K10" s="59">
        <v>6471.0271000000002</v>
      </c>
      <c r="L10" s="61">
        <v>2.3830511041618698</v>
      </c>
      <c r="M10" s="61">
        <v>3.03112203007155</v>
      </c>
      <c r="N10" s="59">
        <v>6229517.3532999996</v>
      </c>
      <c r="O10" s="59">
        <v>17485019.526900001</v>
      </c>
      <c r="P10" s="59">
        <v>90756</v>
      </c>
      <c r="Q10" s="59">
        <v>90354</v>
      </c>
      <c r="R10" s="61">
        <v>0.44491666113288802</v>
      </c>
      <c r="S10" s="59">
        <v>1.2206867964652499</v>
      </c>
      <c r="T10" s="59">
        <v>1.0814330168005799</v>
      </c>
      <c r="U10" s="62">
        <v>11.4078222249885</v>
      </c>
    </row>
    <row r="11" spans="1:23" ht="12" thickBot="1" x14ac:dyDescent="0.25">
      <c r="A11" s="79"/>
      <c r="B11" s="76" t="s">
        <v>9</v>
      </c>
      <c r="C11" s="77"/>
      <c r="D11" s="59">
        <v>47234.210800000001</v>
      </c>
      <c r="E11" s="60"/>
      <c r="F11" s="60"/>
      <c r="G11" s="59">
        <v>73825.083499999993</v>
      </c>
      <c r="H11" s="61">
        <v>-36.0187505917281</v>
      </c>
      <c r="I11" s="59">
        <v>10927.8367</v>
      </c>
      <c r="J11" s="61">
        <v>23.135427722653901</v>
      </c>
      <c r="K11" s="59">
        <v>14475.5671</v>
      </c>
      <c r="L11" s="61">
        <v>19.607925130216799</v>
      </c>
      <c r="M11" s="61">
        <v>-0.245084035429603</v>
      </c>
      <c r="N11" s="59">
        <v>2070060.4909999999</v>
      </c>
      <c r="O11" s="59">
        <v>5519403.2922999999</v>
      </c>
      <c r="P11" s="59">
        <v>2097</v>
      </c>
      <c r="Q11" s="59">
        <v>2032</v>
      </c>
      <c r="R11" s="61">
        <v>3.1988188976377998</v>
      </c>
      <c r="S11" s="59">
        <v>22.524659418216501</v>
      </c>
      <c r="T11" s="59">
        <v>22.945734645669301</v>
      </c>
      <c r="U11" s="62">
        <v>-1.86939664495993</v>
      </c>
    </row>
    <row r="12" spans="1:23" ht="12" customHeight="1" thickBot="1" x14ac:dyDescent="0.25">
      <c r="A12" s="79"/>
      <c r="B12" s="76" t="s">
        <v>10</v>
      </c>
      <c r="C12" s="77"/>
      <c r="D12" s="59">
        <v>230236.71780000001</v>
      </c>
      <c r="E12" s="60"/>
      <c r="F12" s="60"/>
      <c r="G12" s="59">
        <v>394854.4999</v>
      </c>
      <c r="H12" s="61">
        <v>-41.690744854545301</v>
      </c>
      <c r="I12" s="59">
        <v>33092.7284</v>
      </c>
      <c r="J12" s="61">
        <v>14.3733496186941</v>
      </c>
      <c r="K12" s="59">
        <v>12774.4372</v>
      </c>
      <c r="L12" s="61">
        <v>3.2352264449905501</v>
      </c>
      <c r="M12" s="61">
        <v>1.5905429634113399</v>
      </c>
      <c r="N12" s="59">
        <v>6189570.9767000005</v>
      </c>
      <c r="O12" s="59">
        <v>20267094.409899998</v>
      </c>
      <c r="P12" s="59">
        <v>1167</v>
      </c>
      <c r="Q12" s="59">
        <v>1161</v>
      </c>
      <c r="R12" s="61">
        <v>0.51679586563306901</v>
      </c>
      <c r="S12" s="59">
        <v>197.289389717224</v>
      </c>
      <c r="T12" s="59">
        <v>177.96401490094701</v>
      </c>
      <c r="U12" s="62">
        <v>9.7954455857841101</v>
      </c>
    </row>
    <row r="13" spans="1:23" ht="12" thickBot="1" x14ac:dyDescent="0.25">
      <c r="A13" s="79"/>
      <c r="B13" s="76" t="s">
        <v>11</v>
      </c>
      <c r="C13" s="77"/>
      <c r="D13" s="59">
        <v>184009.4564</v>
      </c>
      <c r="E13" s="60"/>
      <c r="F13" s="60"/>
      <c r="G13" s="59">
        <v>421568.63540000003</v>
      </c>
      <c r="H13" s="61">
        <v>-56.3512460490793</v>
      </c>
      <c r="I13" s="59">
        <v>50856.455099999999</v>
      </c>
      <c r="J13" s="61">
        <v>27.637957360978302</v>
      </c>
      <c r="K13" s="59">
        <v>94497.607399999994</v>
      </c>
      <c r="L13" s="61">
        <v>22.415711100124199</v>
      </c>
      <c r="M13" s="61">
        <v>-0.46182282811956099</v>
      </c>
      <c r="N13" s="59">
        <v>9505915.3805999998</v>
      </c>
      <c r="O13" s="59">
        <v>26263452.174600001</v>
      </c>
      <c r="P13" s="59">
        <v>7149</v>
      </c>
      <c r="Q13" s="59">
        <v>7282</v>
      </c>
      <c r="R13" s="61">
        <v>-1.82642131282614</v>
      </c>
      <c r="S13" s="59">
        <v>25.739188194153002</v>
      </c>
      <c r="T13" s="59">
        <v>28.080405081021699</v>
      </c>
      <c r="U13" s="62">
        <v>-9.0959235746234608</v>
      </c>
    </row>
    <row r="14" spans="1:23" ht="12" thickBot="1" x14ac:dyDescent="0.25">
      <c r="A14" s="79"/>
      <c r="B14" s="76" t="s">
        <v>12</v>
      </c>
      <c r="C14" s="77"/>
      <c r="D14" s="59">
        <v>83763.691300000006</v>
      </c>
      <c r="E14" s="60"/>
      <c r="F14" s="60"/>
      <c r="G14" s="59">
        <v>154565.7739</v>
      </c>
      <c r="H14" s="61">
        <v>-45.807089637973199</v>
      </c>
      <c r="I14" s="59">
        <v>15280.833000000001</v>
      </c>
      <c r="J14" s="61">
        <v>18.242788447886799</v>
      </c>
      <c r="K14" s="59">
        <v>28538.993399999999</v>
      </c>
      <c r="L14" s="61">
        <v>18.463979883712099</v>
      </c>
      <c r="M14" s="61">
        <v>-0.464563000319416</v>
      </c>
      <c r="N14" s="59">
        <v>2750869.8577000001</v>
      </c>
      <c r="O14" s="59">
        <v>8611478.0632000007</v>
      </c>
      <c r="P14" s="59">
        <v>1334</v>
      </c>
      <c r="Q14" s="59">
        <v>1322</v>
      </c>
      <c r="R14" s="61">
        <v>0.90771558245084105</v>
      </c>
      <c r="S14" s="59">
        <v>62.791372788605699</v>
      </c>
      <c r="T14" s="59">
        <v>63.591478668683799</v>
      </c>
      <c r="U14" s="62">
        <v>-1.2742289976232299</v>
      </c>
    </row>
    <row r="15" spans="1:23" ht="12" thickBot="1" x14ac:dyDescent="0.25">
      <c r="A15" s="79"/>
      <c r="B15" s="76" t="s">
        <v>13</v>
      </c>
      <c r="C15" s="77"/>
      <c r="D15" s="59">
        <v>99476.4084</v>
      </c>
      <c r="E15" s="60"/>
      <c r="F15" s="60"/>
      <c r="G15" s="59">
        <v>168006.34719999999</v>
      </c>
      <c r="H15" s="61">
        <v>-40.790089149679503</v>
      </c>
      <c r="I15" s="59">
        <v>-24052.214899999999</v>
      </c>
      <c r="J15" s="61">
        <v>-24.1788131345522</v>
      </c>
      <c r="K15" s="59">
        <v>-18563.9025</v>
      </c>
      <c r="L15" s="61">
        <v>-11.0495245027266</v>
      </c>
      <c r="M15" s="61">
        <v>0.29564432370833699</v>
      </c>
      <c r="N15" s="59">
        <v>3941071.8371000001</v>
      </c>
      <c r="O15" s="59">
        <v>9938146.7146000005</v>
      </c>
      <c r="P15" s="59">
        <v>4074</v>
      </c>
      <c r="Q15" s="59">
        <v>4515</v>
      </c>
      <c r="R15" s="61">
        <v>-9.7674418604651194</v>
      </c>
      <c r="S15" s="59">
        <v>24.417380559646499</v>
      </c>
      <c r="T15" s="59">
        <v>24.749809856035402</v>
      </c>
      <c r="U15" s="62">
        <v>-1.3614453670689399</v>
      </c>
    </row>
    <row r="16" spans="1:23" ht="12" thickBot="1" x14ac:dyDescent="0.25">
      <c r="A16" s="79"/>
      <c r="B16" s="76" t="s">
        <v>14</v>
      </c>
      <c r="C16" s="77"/>
      <c r="D16" s="59">
        <v>915870.60149999999</v>
      </c>
      <c r="E16" s="60"/>
      <c r="F16" s="60"/>
      <c r="G16" s="59">
        <v>1095771.9966</v>
      </c>
      <c r="H16" s="61">
        <v>-16.417776294539799</v>
      </c>
      <c r="I16" s="59">
        <v>-80703.505000000005</v>
      </c>
      <c r="J16" s="61">
        <v>-8.8116710884512397</v>
      </c>
      <c r="K16" s="59">
        <v>37747.986499999999</v>
      </c>
      <c r="L16" s="61">
        <v>3.4448759976642802</v>
      </c>
      <c r="M16" s="61">
        <v>-3.1379552257707801</v>
      </c>
      <c r="N16" s="59">
        <v>37883767.047899999</v>
      </c>
      <c r="O16" s="59">
        <v>117861590.9921</v>
      </c>
      <c r="P16" s="59">
        <v>34448</v>
      </c>
      <c r="Q16" s="59">
        <v>33291</v>
      </c>
      <c r="R16" s="61">
        <v>3.4754137754948702</v>
      </c>
      <c r="S16" s="59">
        <v>26.587047187064599</v>
      </c>
      <c r="T16" s="59">
        <v>28.0785836982968</v>
      </c>
      <c r="U16" s="62">
        <v>-5.6100119006745199</v>
      </c>
    </row>
    <row r="17" spans="1:21" ht="12" thickBot="1" x14ac:dyDescent="0.25">
      <c r="A17" s="79"/>
      <c r="B17" s="76" t="s">
        <v>15</v>
      </c>
      <c r="C17" s="77"/>
      <c r="D17" s="59">
        <v>537920.96860000002</v>
      </c>
      <c r="E17" s="60"/>
      <c r="F17" s="60"/>
      <c r="G17" s="59">
        <v>1547827.5459</v>
      </c>
      <c r="H17" s="61">
        <v>-65.246711752553793</v>
      </c>
      <c r="I17" s="59">
        <v>56629.464200000002</v>
      </c>
      <c r="J17" s="61">
        <v>10.527469183323401</v>
      </c>
      <c r="K17" s="59">
        <v>13488.8199</v>
      </c>
      <c r="L17" s="61">
        <v>0.87146787997992303</v>
      </c>
      <c r="M17" s="61">
        <v>3.19825193158669</v>
      </c>
      <c r="N17" s="59">
        <v>34315822.5559</v>
      </c>
      <c r="O17" s="59">
        <v>153401295.15169999</v>
      </c>
      <c r="P17" s="59">
        <v>9025</v>
      </c>
      <c r="Q17" s="59">
        <v>8870</v>
      </c>
      <c r="R17" s="61">
        <v>1.7474633596392199</v>
      </c>
      <c r="S17" s="59">
        <v>59.603431423822698</v>
      </c>
      <c r="T17" s="59">
        <v>68.489167812852301</v>
      </c>
      <c r="U17" s="62">
        <v>-14.9080953508292</v>
      </c>
    </row>
    <row r="18" spans="1:21" ht="12" customHeight="1" thickBot="1" x14ac:dyDescent="0.25">
      <c r="A18" s="79"/>
      <c r="B18" s="76" t="s">
        <v>16</v>
      </c>
      <c r="C18" s="77"/>
      <c r="D18" s="59">
        <v>1980122.4125999999</v>
      </c>
      <c r="E18" s="60"/>
      <c r="F18" s="60"/>
      <c r="G18" s="59">
        <v>1727489.2841</v>
      </c>
      <c r="H18" s="61">
        <v>14.6242949710463</v>
      </c>
      <c r="I18" s="59">
        <v>258353.0857</v>
      </c>
      <c r="J18" s="61">
        <v>13.0473289962296</v>
      </c>
      <c r="K18" s="59">
        <v>251519.06159999999</v>
      </c>
      <c r="L18" s="61">
        <v>14.559804446546099</v>
      </c>
      <c r="M18" s="61">
        <v>2.7170998716861999E-2</v>
      </c>
      <c r="N18" s="59">
        <v>67368264.213699996</v>
      </c>
      <c r="O18" s="59">
        <v>267904467.00220001</v>
      </c>
      <c r="P18" s="59">
        <v>59479</v>
      </c>
      <c r="Q18" s="59">
        <v>58255</v>
      </c>
      <c r="R18" s="61">
        <v>2.1011072010986198</v>
      </c>
      <c r="S18" s="59">
        <v>33.291118085374698</v>
      </c>
      <c r="T18" s="59">
        <v>24.106077608788901</v>
      </c>
      <c r="U18" s="62">
        <v>27.590063070368501</v>
      </c>
    </row>
    <row r="19" spans="1:21" ht="12" customHeight="1" thickBot="1" x14ac:dyDescent="0.25">
      <c r="A19" s="79"/>
      <c r="B19" s="76" t="s">
        <v>17</v>
      </c>
      <c r="C19" s="77"/>
      <c r="D19" s="59">
        <v>602768.85860000004</v>
      </c>
      <c r="E19" s="60"/>
      <c r="F19" s="60"/>
      <c r="G19" s="59">
        <v>643364.95030000003</v>
      </c>
      <c r="H19" s="61">
        <v>-6.3099632146684597</v>
      </c>
      <c r="I19" s="59">
        <v>38521.644200000002</v>
      </c>
      <c r="J19" s="61">
        <v>6.3907820801278499</v>
      </c>
      <c r="K19" s="59">
        <v>59450.397199999999</v>
      </c>
      <c r="L19" s="61">
        <v>9.2405402520417699</v>
      </c>
      <c r="M19" s="61">
        <v>-0.35203722743167798</v>
      </c>
      <c r="N19" s="59">
        <v>21435668.943599999</v>
      </c>
      <c r="O19" s="59">
        <v>61160077.748300001</v>
      </c>
      <c r="P19" s="59">
        <v>11702</v>
      </c>
      <c r="Q19" s="59">
        <v>11018</v>
      </c>
      <c r="R19" s="61">
        <v>6.2080232347068396</v>
      </c>
      <c r="S19" s="59">
        <v>51.5099007520082</v>
      </c>
      <c r="T19" s="59">
        <v>47.406268478852802</v>
      </c>
      <c r="U19" s="62">
        <v>7.96668642968688</v>
      </c>
    </row>
    <row r="20" spans="1:21" ht="12" thickBot="1" x14ac:dyDescent="0.25">
      <c r="A20" s="79"/>
      <c r="B20" s="76" t="s">
        <v>18</v>
      </c>
      <c r="C20" s="77"/>
      <c r="D20" s="59">
        <v>1053001.9993</v>
      </c>
      <c r="E20" s="60"/>
      <c r="F20" s="60"/>
      <c r="G20" s="59">
        <v>950751.12100000004</v>
      </c>
      <c r="H20" s="61">
        <v>10.754747066977201</v>
      </c>
      <c r="I20" s="59">
        <v>100327.91740000001</v>
      </c>
      <c r="J20" s="61">
        <v>9.5277993267529002</v>
      </c>
      <c r="K20" s="59">
        <v>82461.186199999996</v>
      </c>
      <c r="L20" s="61">
        <v>8.6732673124031994</v>
      </c>
      <c r="M20" s="61">
        <v>0.21666837482383899</v>
      </c>
      <c r="N20" s="59">
        <v>31406310.354600001</v>
      </c>
      <c r="O20" s="59">
        <v>109783995.4489</v>
      </c>
      <c r="P20" s="59">
        <v>39330</v>
      </c>
      <c r="Q20" s="59">
        <v>37932</v>
      </c>
      <c r="R20" s="61">
        <v>3.6855425498260002</v>
      </c>
      <c r="S20" s="59">
        <v>26.773506211543399</v>
      </c>
      <c r="T20" s="59">
        <v>24.105422316250099</v>
      </c>
      <c r="U20" s="62">
        <v>9.9653884486107494</v>
      </c>
    </row>
    <row r="21" spans="1:21" ht="12" customHeight="1" thickBot="1" x14ac:dyDescent="0.25">
      <c r="A21" s="79"/>
      <c r="B21" s="76" t="s">
        <v>19</v>
      </c>
      <c r="C21" s="77"/>
      <c r="D21" s="59">
        <v>332522.20789999998</v>
      </c>
      <c r="E21" s="60"/>
      <c r="F21" s="60"/>
      <c r="G21" s="59">
        <v>406205.21470000001</v>
      </c>
      <c r="H21" s="61">
        <v>-18.1393552159142</v>
      </c>
      <c r="I21" s="59">
        <v>44567.758699999998</v>
      </c>
      <c r="J21" s="61">
        <v>13.402942011440899</v>
      </c>
      <c r="K21" s="59">
        <v>53598.692199999998</v>
      </c>
      <c r="L21" s="61">
        <v>13.1949788580595</v>
      </c>
      <c r="M21" s="61">
        <v>-0.168491676369671</v>
      </c>
      <c r="N21" s="59">
        <v>13638041.419199999</v>
      </c>
      <c r="O21" s="59">
        <v>40442065.217200004</v>
      </c>
      <c r="P21" s="59">
        <v>26602</v>
      </c>
      <c r="Q21" s="59">
        <v>26936</v>
      </c>
      <c r="R21" s="61">
        <v>-1.23997623997624</v>
      </c>
      <c r="S21" s="59">
        <v>12.4998950417262</v>
      </c>
      <c r="T21" s="59">
        <v>12.5396189114939</v>
      </c>
      <c r="U21" s="62">
        <v>-0.31779362654742299</v>
      </c>
    </row>
    <row r="22" spans="1:21" ht="12" customHeight="1" thickBot="1" x14ac:dyDescent="0.25">
      <c r="A22" s="79"/>
      <c r="B22" s="76" t="s">
        <v>20</v>
      </c>
      <c r="C22" s="77"/>
      <c r="D22" s="59">
        <v>1212048.9713000001</v>
      </c>
      <c r="E22" s="60"/>
      <c r="F22" s="60"/>
      <c r="G22" s="59">
        <v>1309033.3748999999</v>
      </c>
      <c r="H22" s="61">
        <v>-7.4088564477898897</v>
      </c>
      <c r="I22" s="59">
        <v>24852.052199999998</v>
      </c>
      <c r="J22" s="61">
        <v>2.0504165086122401</v>
      </c>
      <c r="K22" s="59">
        <v>67138.2929</v>
      </c>
      <c r="L22" s="61">
        <v>5.1288450078768104</v>
      </c>
      <c r="M22" s="61">
        <v>-0.62983788942897001</v>
      </c>
      <c r="N22" s="59">
        <v>50734092.743500002</v>
      </c>
      <c r="O22" s="59">
        <v>117532627.472</v>
      </c>
      <c r="P22" s="59">
        <v>64485</v>
      </c>
      <c r="Q22" s="59">
        <v>62445</v>
      </c>
      <c r="R22" s="61">
        <v>3.2668748498678699</v>
      </c>
      <c r="S22" s="59">
        <v>18.7958280421804</v>
      </c>
      <c r="T22" s="59">
        <v>17.598732615902001</v>
      </c>
      <c r="U22" s="62">
        <v>6.3689422120266102</v>
      </c>
    </row>
    <row r="23" spans="1:21" ht="12" thickBot="1" x14ac:dyDescent="0.25">
      <c r="A23" s="79"/>
      <c r="B23" s="76" t="s">
        <v>21</v>
      </c>
      <c r="C23" s="77"/>
      <c r="D23" s="59">
        <v>2625039.2464999999</v>
      </c>
      <c r="E23" s="60"/>
      <c r="F23" s="60"/>
      <c r="G23" s="59">
        <v>4435600.9363000002</v>
      </c>
      <c r="H23" s="61">
        <v>-40.818858950604699</v>
      </c>
      <c r="I23" s="59">
        <v>162961.33790000001</v>
      </c>
      <c r="J23" s="61">
        <v>6.2079581521411002</v>
      </c>
      <c r="K23" s="59">
        <v>347040.40519999998</v>
      </c>
      <c r="L23" s="61">
        <v>7.8239771833371297</v>
      </c>
      <c r="M23" s="61">
        <v>-0.530425462112733</v>
      </c>
      <c r="N23" s="59">
        <v>89799223.309100002</v>
      </c>
      <c r="O23" s="59">
        <v>222583057.87709999</v>
      </c>
      <c r="P23" s="59">
        <v>69535</v>
      </c>
      <c r="Q23" s="59">
        <v>69691</v>
      </c>
      <c r="R23" s="61">
        <v>-0.22384525978964601</v>
      </c>
      <c r="S23" s="59">
        <v>37.751337405623097</v>
      </c>
      <c r="T23" s="59">
        <v>34.451348250132703</v>
      </c>
      <c r="U23" s="62">
        <v>8.7413834377131305</v>
      </c>
    </row>
    <row r="24" spans="1:21" ht="12" thickBot="1" x14ac:dyDescent="0.25">
      <c r="A24" s="79"/>
      <c r="B24" s="76" t="s">
        <v>22</v>
      </c>
      <c r="C24" s="77"/>
      <c r="D24" s="59">
        <v>221027.58720000001</v>
      </c>
      <c r="E24" s="60"/>
      <c r="F24" s="60"/>
      <c r="G24" s="59">
        <v>218049.8909</v>
      </c>
      <c r="H24" s="61">
        <v>1.3656032056285701</v>
      </c>
      <c r="I24" s="59">
        <v>27832.46</v>
      </c>
      <c r="J24" s="61">
        <v>12.5923014192864</v>
      </c>
      <c r="K24" s="59">
        <v>36778.562899999997</v>
      </c>
      <c r="L24" s="61">
        <v>16.867040266884199</v>
      </c>
      <c r="M24" s="61">
        <v>-0.243242318203793</v>
      </c>
      <c r="N24" s="59">
        <v>9083769.9454999994</v>
      </c>
      <c r="O24" s="59">
        <v>28215009.253199998</v>
      </c>
      <c r="P24" s="59">
        <v>22224</v>
      </c>
      <c r="Q24" s="59">
        <v>22503</v>
      </c>
      <c r="R24" s="61">
        <v>-1.2398346887081699</v>
      </c>
      <c r="S24" s="59">
        <v>9.9454457883369294</v>
      </c>
      <c r="T24" s="59">
        <v>10.1625399368973</v>
      </c>
      <c r="U24" s="62">
        <v>-2.1828498508830698</v>
      </c>
    </row>
    <row r="25" spans="1:21" ht="12" thickBot="1" x14ac:dyDescent="0.25">
      <c r="A25" s="79"/>
      <c r="B25" s="76" t="s">
        <v>23</v>
      </c>
      <c r="C25" s="77"/>
      <c r="D25" s="59">
        <v>343308.511</v>
      </c>
      <c r="E25" s="60"/>
      <c r="F25" s="60"/>
      <c r="G25" s="59">
        <v>264414.0221</v>
      </c>
      <c r="H25" s="61">
        <v>29.837483002381202</v>
      </c>
      <c r="I25" s="59">
        <v>21183.195800000001</v>
      </c>
      <c r="J25" s="61">
        <v>6.1703089557252504</v>
      </c>
      <c r="K25" s="59">
        <v>24667.924900000002</v>
      </c>
      <c r="L25" s="61">
        <v>9.3292801584746208</v>
      </c>
      <c r="M25" s="61">
        <v>-0.14126559546968601</v>
      </c>
      <c r="N25" s="59">
        <v>11938717.249</v>
      </c>
      <c r="O25" s="59">
        <v>39997468.712099999</v>
      </c>
      <c r="P25" s="59">
        <v>14855</v>
      </c>
      <c r="Q25" s="59">
        <v>14464</v>
      </c>
      <c r="R25" s="61">
        <v>2.7032632743362801</v>
      </c>
      <c r="S25" s="59">
        <v>23.110636889936099</v>
      </c>
      <c r="T25" s="59">
        <v>26.935420817201301</v>
      </c>
      <c r="U25" s="62">
        <v>-16.549885429297099</v>
      </c>
    </row>
    <row r="26" spans="1:21" ht="12" thickBot="1" x14ac:dyDescent="0.25">
      <c r="A26" s="79"/>
      <c r="B26" s="76" t="s">
        <v>24</v>
      </c>
      <c r="C26" s="77"/>
      <c r="D26" s="59">
        <v>697355.2487</v>
      </c>
      <c r="E26" s="60"/>
      <c r="F26" s="60"/>
      <c r="G26" s="59">
        <v>522287.7917</v>
      </c>
      <c r="H26" s="61">
        <v>33.519346954324</v>
      </c>
      <c r="I26" s="59">
        <v>109737.1586</v>
      </c>
      <c r="J26" s="61">
        <v>15.736191676275499</v>
      </c>
      <c r="K26" s="59">
        <v>117226.9595</v>
      </c>
      <c r="L26" s="61">
        <v>22.444897499602</v>
      </c>
      <c r="M26" s="61">
        <v>-6.3891454081431001E-2</v>
      </c>
      <c r="N26" s="59">
        <v>19198568.532900002</v>
      </c>
      <c r="O26" s="59">
        <v>67912543.187600002</v>
      </c>
      <c r="P26" s="59">
        <v>44085</v>
      </c>
      <c r="Q26" s="59">
        <v>43367</v>
      </c>
      <c r="R26" s="61">
        <v>1.6556367745059499</v>
      </c>
      <c r="S26" s="59">
        <v>15.8184246047408</v>
      </c>
      <c r="T26" s="59">
        <v>15.5617083035488</v>
      </c>
      <c r="U26" s="62">
        <v>1.6228942363522201</v>
      </c>
    </row>
    <row r="27" spans="1:21" ht="12" thickBot="1" x14ac:dyDescent="0.25">
      <c r="A27" s="79"/>
      <c r="B27" s="76" t="s">
        <v>25</v>
      </c>
      <c r="C27" s="77"/>
      <c r="D27" s="59">
        <v>237216.193</v>
      </c>
      <c r="E27" s="60"/>
      <c r="F27" s="60"/>
      <c r="G27" s="59">
        <v>230061.59789999999</v>
      </c>
      <c r="H27" s="61">
        <v>3.1098606483251201</v>
      </c>
      <c r="I27" s="59">
        <v>58692.515700000004</v>
      </c>
      <c r="J27" s="61">
        <v>24.742204550934702</v>
      </c>
      <c r="K27" s="59">
        <v>65443.210700000003</v>
      </c>
      <c r="L27" s="61">
        <v>28.4459515613927</v>
      </c>
      <c r="M27" s="61">
        <v>-0.103153481129556</v>
      </c>
      <c r="N27" s="59">
        <v>7866723.6920999996</v>
      </c>
      <c r="O27" s="59">
        <v>19436513.021499999</v>
      </c>
      <c r="P27" s="59">
        <v>29562</v>
      </c>
      <c r="Q27" s="59">
        <v>28302</v>
      </c>
      <c r="R27" s="61">
        <v>4.4519821920712399</v>
      </c>
      <c r="S27" s="59">
        <v>8.0243621202895596</v>
      </c>
      <c r="T27" s="59">
        <v>9.1015769344922592</v>
      </c>
      <c r="U27" s="62">
        <v>-13.4243046120634</v>
      </c>
    </row>
    <row r="28" spans="1:21" ht="12" thickBot="1" x14ac:dyDescent="0.25">
      <c r="A28" s="79"/>
      <c r="B28" s="76" t="s">
        <v>26</v>
      </c>
      <c r="C28" s="77"/>
      <c r="D28" s="59">
        <v>873443.07189999998</v>
      </c>
      <c r="E28" s="60"/>
      <c r="F28" s="60"/>
      <c r="G28" s="59">
        <v>761084.54839999997</v>
      </c>
      <c r="H28" s="61">
        <v>14.7629489701515</v>
      </c>
      <c r="I28" s="59">
        <v>19373.527900000001</v>
      </c>
      <c r="J28" s="61">
        <v>2.2180641787972299</v>
      </c>
      <c r="K28" s="59">
        <v>43605.372000000003</v>
      </c>
      <c r="L28" s="61">
        <v>5.7293729181166499</v>
      </c>
      <c r="M28" s="61">
        <v>-0.555707771510354</v>
      </c>
      <c r="N28" s="59">
        <v>23929317.835000001</v>
      </c>
      <c r="O28" s="59">
        <v>79588889.345899999</v>
      </c>
      <c r="P28" s="59">
        <v>35117</v>
      </c>
      <c r="Q28" s="59">
        <v>33928</v>
      </c>
      <c r="R28" s="61">
        <v>3.5044800754539001</v>
      </c>
      <c r="S28" s="59">
        <v>24.872371555087302</v>
      </c>
      <c r="T28" s="59">
        <v>23.7481597412167</v>
      </c>
      <c r="U28" s="62">
        <v>4.5199220805329503</v>
      </c>
    </row>
    <row r="29" spans="1:21" ht="12" thickBot="1" x14ac:dyDescent="0.25">
      <c r="A29" s="79"/>
      <c r="B29" s="76" t="s">
        <v>27</v>
      </c>
      <c r="C29" s="77"/>
      <c r="D29" s="59">
        <v>838922.81240000005</v>
      </c>
      <c r="E29" s="60"/>
      <c r="F29" s="60"/>
      <c r="G29" s="59">
        <v>660783.7058</v>
      </c>
      <c r="H29" s="61">
        <v>26.958762002814499</v>
      </c>
      <c r="I29" s="59">
        <v>97221.621899999998</v>
      </c>
      <c r="J29" s="61">
        <v>11.588863774232999</v>
      </c>
      <c r="K29" s="59">
        <v>101371.8698</v>
      </c>
      <c r="L29" s="61">
        <v>15.341157614846299</v>
      </c>
      <c r="M29" s="61">
        <v>-4.0940824196971003E-2</v>
      </c>
      <c r="N29" s="59">
        <v>22294261.404300001</v>
      </c>
      <c r="O29" s="59">
        <v>52834130.8244</v>
      </c>
      <c r="P29" s="59">
        <v>112862</v>
      </c>
      <c r="Q29" s="59">
        <v>112716</v>
      </c>
      <c r="R29" s="61">
        <v>0.12952908194046001</v>
      </c>
      <c r="S29" s="59">
        <v>7.4331733657032499</v>
      </c>
      <c r="T29" s="59">
        <v>6.7225643732921698</v>
      </c>
      <c r="U29" s="62">
        <v>9.5599679632098695</v>
      </c>
    </row>
    <row r="30" spans="1:21" ht="12" thickBot="1" x14ac:dyDescent="0.25">
      <c r="A30" s="79"/>
      <c r="B30" s="76" t="s">
        <v>28</v>
      </c>
      <c r="C30" s="77"/>
      <c r="D30" s="59">
        <v>1113234.7641</v>
      </c>
      <c r="E30" s="60"/>
      <c r="F30" s="60"/>
      <c r="G30" s="59">
        <v>856768.41200000001</v>
      </c>
      <c r="H30" s="61">
        <v>29.934151225453899</v>
      </c>
      <c r="I30" s="59">
        <v>133141.02770000001</v>
      </c>
      <c r="J30" s="61">
        <v>11.959833809864801</v>
      </c>
      <c r="K30" s="59">
        <v>106339.716</v>
      </c>
      <c r="L30" s="61">
        <v>12.4117222939821</v>
      </c>
      <c r="M30" s="61">
        <v>0.25203482488142098</v>
      </c>
      <c r="N30" s="59">
        <v>32364750.094999999</v>
      </c>
      <c r="O30" s="59">
        <v>93561081.113000005</v>
      </c>
      <c r="P30" s="59">
        <v>74409</v>
      </c>
      <c r="Q30" s="59">
        <v>72294</v>
      </c>
      <c r="R30" s="61">
        <v>2.9255539878828101</v>
      </c>
      <c r="S30" s="59">
        <v>14.9610230496311</v>
      </c>
      <c r="T30" s="59">
        <v>14.5665307452901</v>
      </c>
      <c r="U30" s="62">
        <v>2.6368003246325702</v>
      </c>
    </row>
    <row r="31" spans="1:21" ht="12" thickBot="1" x14ac:dyDescent="0.25">
      <c r="A31" s="79"/>
      <c r="B31" s="76" t="s">
        <v>29</v>
      </c>
      <c r="C31" s="77"/>
      <c r="D31" s="59">
        <v>774807.12120000005</v>
      </c>
      <c r="E31" s="60"/>
      <c r="F31" s="60"/>
      <c r="G31" s="59">
        <v>1171689.6643000001</v>
      </c>
      <c r="H31" s="61">
        <v>-33.872667412928699</v>
      </c>
      <c r="I31" s="59">
        <v>23712.593499999999</v>
      </c>
      <c r="J31" s="61">
        <v>3.0604511563180501</v>
      </c>
      <c r="K31" s="59">
        <v>-5294.2370000000001</v>
      </c>
      <c r="L31" s="61">
        <v>-0.45184635158175002</v>
      </c>
      <c r="M31" s="61">
        <v>-5.4789444635742601</v>
      </c>
      <c r="N31" s="59">
        <v>27702555.033</v>
      </c>
      <c r="O31" s="59">
        <v>96212361.403799996</v>
      </c>
      <c r="P31" s="59">
        <v>22505</v>
      </c>
      <c r="Q31" s="59">
        <v>21781</v>
      </c>
      <c r="R31" s="61">
        <v>3.32399797989074</v>
      </c>
      <c r="S31" s="59">
        <v>34.428221337480601</v>
      </c>
      <c r="T31" s="59">
        <v>52.375273531977399</v>
      </c>
      <c r="U31" s="62">
        <v>-52.1288974489038</v>
      </c>
    </row>
    <row r="32" spans="1:21" ht="12" thickBot="1" x14ac:dyDescent="0.25">
      <c r="A32" s="79"/>
      <c r="B32" s="76" t="s">
        <v>30</v>
      </c>
      <c r="C32" s="77"/>
      <c r="D32" s="59">
        <v>146228.82990000001</v>
      </c>
      <c r="E32" s="60"/>
      <c r="F32" s="60"/>
      <c r="G32" s="59">
        <v>116839.54919999999</v>
      </c>
      <c r="H32" s="61">
        <v>25.153538250727902</v>
      </c>
      <c r="I32" s="59">
        <v>37432.186999999998</v>
      </c>
      <c r="J32" s="61">
        <v>25.5983632130534</v>
      </c>
      <c r="K32" s="59">
        <v>31411.1495</v>
      </c>
      <c r="L32" s="61">
        <v>26.8840043590309</v>
      </c>
      <c r="M32" s="61">
        <v>0.19168472328591499</v>
      </c>
      <c r="N32" s="59">
        <v>5772713.4518999998</v>
      </c>
      <c r="O32" s="59">
        <v>11771712.327500001</v>
      </c>
      <c r="P32" s="59">
        <v>25354</v>
      </c>
      <c r="Q32" s="59">
        <v>25411</v>
      </c>
      <c r="R32" s="61">
        <v>-0.22431230569438501</v>
      </c>
      <c r="S32" s="59">
        <v>5.7674855999053403</v>
      </c>
      <c r="T32" s="59">
        <v>5.7819764157254703</v>
      </c>
      <c r="U32" s="62">
        <v>-0.25125014304971</v>
      </c>
    </row>
    <row r="33" spans="1:21" ht="12" thickBot="1" x14ac:dyDescent="0.25">
      <c r="A33" s="79"/>
      <c r="B33" s="76" t="s">
        <v>75</v>
      </c>
      <c r="C33" s="77"/>
      <c r="D33" s="59">
        <v>17.699100000000001</v>
      </c>
      <c r="E33" s="60"/>
      <c r="F33" s="60"/>
      <c r="G33" s="59">
        <v>4.1593</v>
      </c>
      <c r="H33" s="61">
        <v>325.53073834539498</v>
      </c>
      <c r="I33" s="59">
        <v>0</v>
      </c>
      <c r="J33" s="61">
        <v>0</v>
      </c>
      <c r="K33" s="59">
        <v>-12.197100000000001</v>
      </c>
      <c r="L33" s="61">
        <v>-293.24886399153701</v>
      </c>
      <c r="M33" s="61">
        <v>-1</v>
      </c>
      <c r="N33" s="59">
        <v>17.699100000000001</v>
      </c>
      <c r="O33" s="59">
        <v>45.476900000000001</v>
      </c>
      <c r="P33" s="59">
        <v>1</v>
      </c>
      <c r="Q33" s="60"/>
      <c r="R33" s="60"/>
      <c r="S33" s="59">
        <v>17.699100000000001</v>
      </c>
      <c r="T33" s="60"/>
      <c r="U33" s="63"/>
    </row>
    <row r="34" spans="1:21" ht="12" customHeight="1" thickBot="1" x14ac:dyDescent="0.25">
      <c r="A34" s="79"/>
      <c r="B34" s="76" t="s">
        <v>31</v>
      </c>
      <c r="C34" s="77"/>
      <c r="D34" s="59">
        <v>128824.6303</v>
      </c>
      <c r="E34" s="60"/>
      <c r="F34" s="60"/>
      <c r="G34" s="59">
        <v>101864.0671</v>
      </c>
      <c r="H34" s="61">
        <v>26.467196890472501</v>
      </c>
      <c r="I34" s="59">
        <v>12276.4629</v>
      </c>
      <c r="J34" s="61">
        <v>9.5295929601437397</v>
      </c>
      <c r="K34" s="59">
        <v>16731.0844</v>
      </c>
      <c r="L34" s="61">
        <v>16.424913000553101</v>
      </c>
      <c r="M34" s="61">
        <v>-0.26624822357599198</v>
      </c>
      <c r="N34" s="59">
        <v>5086899.6964999996</v>
      </c>
      <c r="O34" s="59">
        <v>20138010.315299999</v>
      </c>
      <c r="P34" s="59">
        <v>7170</v>
      </c>
      <c r="Q34" s="59">
        <v>6953</v>
      </c>
      <c r="R34" s="61">
        <v>3.1209549834603698</v>
      </c>
      <c r="S34" s="59">
        <v>17.967172984658301</v>
      </c>
      <c r="T34" s="59">
        <v>17.7751571839494</v>
      </c>
      <c r="U34" s="62">
        <v>1.0687034675565299</v>
      </c>
    </row>
    <row r="35" spans="1:21" ht="12" customHeight="1" thickBot="1" x14ac:dyDescent="0.25">
      <c r="A35" s="79"/>
      <c r="B35" s="76" t="s">
        <v>76</v>
      </c>
      <c r="C35" s="77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59">
        <v>11.9658</v>
      </c>
      <c r="O35" s="59">
        <v>11.9658</v>
      </c>
      <c r="P35" s="60"/>
      <c r="Q35" s="60"/>
      <c r="R35" s="60"/>
      <c r="S35" s="60"/>
      <c r="T35" s="60"/>
      <c r="U35" s="63"/>
    </row>
    <row r="36" spans="1:21" ht="12" customHeight="1" thickBot="1" x14ac:dyDescent="0.25">
      <c r="A36" s="79"/>
      <c r="B36" s="76" t="s">
        <v>61</v>
      </c>
      <c r="C36" s="77"/>
      <c r="D36" s="59">
        <v>2063920.01</v>
      </c>
      <c r="E36" s="60"/>
      <c r="F36" s="60"/>
      <c r="G36" s="59">
        <v>132709.07999999999</v>
      </c>
      <c r="H36" s="61">
        <v>1455.22139856595</v>
      </c>
      <c r="I36" s="59">
        <v>12283.15</v>
      </c>
      <c r="J36" s="61">
        <v>0.595136921028252</v>
      </c>
      <c r="K36" s="59">
        <v>3179.73</v>
      </c>
      <c r="L36" s="61">
        <v>2.39601540452243</v>
      </c>
      <c r="M36" s="61">
        <v>2.8629537728046102</v>
      </c>
      <c r="N36" s="59">
        <v>11140702.1</v>
      </c>
      <c r="O36" s="59">
        <v>34315929.119999997</v>
      </c>
      <c r="P36" s="59">
        <v>130</v>
      </c>
      <c r="Q36" s="59">
        <v>72</v>
      </c>
      <c r="R36" s="61">
        <v>80.5555555555556</v>
      </c>
      <c r="S36" s="59">
        <v>15876.3077692308</v>
      </c>
      <c r="T36" s="59">
        <v>10790.717500000001</v>
      </c>
      <c r="U36" s="62">
        <v>32.0325754775739</v>
      </c>
    </row>
    <row r="37" spans="1:21" ht="12" customHeight="1" thickBot="1" x14ac:dyDescent="0.25">
      <c r="A37" s="79"/>
      <c r="B37" s="76" t="s">
        <v>35</v>
      </c>
      <c r="C37" s="77"/>
      <c r="D37" s="59">
        <v>137745.32999999999</v>
      </c>
      <c r="E37" s="60"/>
      <c r="F37" s="60"/>
      <c r="G37" s="59">
        <v>143881.18</v>
      </c>
      <c r="H37" s="61">
        <v>-4.2645257705003603</v>
      </c>
      <c r="I37" s="59">
        <v>-9797.0400000000009</v>
      </c>
      <c r="J37" s="61">
        <v>-7.1124298733031504</v>
      </c>
      <c r="K37" s="59">
        <v>-17482.43</v>
      </c>
      <c r="L37" s="61">
        <v>-12.1506023233893</v>
      </c>
      <c r="M37" s="61">
        <v>-0.439606507790965</v>
      </c>
      <c r="N37" s="59">
        <v>5495595.7699999996</v>
      </c>
      <c r="O37" s="59">
        <v>28379808.489999998</v>
      </c>
      <c r="P37" s="59">
        <v>65</v>
      </c>
      <c r="Q37" s="59">
        <v>58</v>
      </c>
      <c r="R37" s="61">
        <v>12.0689655172414</v>
      </c>
      <c r="S37" s="59">
        <v>2119.15892307692</v>
      </c>
      <c r="T37" s="59">
        <v>1878.5827586206899</v>
      </c>
      <c r="U37" s="62">
        <v>11.3524361876044</v>
      </c>
    </row>
    <row r="38" spans="1:21" ht="12" customHeight="1" thickBot="1" x14ac:dyDescent="0.25">
      <c r="A38" s="79"/>
      <c r="B38" s="76" t="s">
        <v>36</v>
      </c>
      <c r="C38" s="77"/>
      <c r="D38" s="59">
        <v>42440.72</v>
      </c>
      <c r="E38" s="60"/>
      <c r="F38" s="60"/>
      <c r="G38" s="59">
        <v>16490.599999999999</v>
      </c>
      <c r="H38" s="61">
        <v>157.36310382884801</v>
      </c>
      <c r="I38" s="59">
        <v>-1536.24</v>
      </c>
      <c r="J38" s="61">
        <v>-3.6197312392438201</v>
      </c>
      <c r="K38" s="59">
        <v>1034.19</v>
      </c>
      <c r="L38" s="61">
        <v>6.2713909742520002</v>
      </c>
      <c r="M38" s="61">
        <v>-2.4854523830244002</v>
      </c>
      <c r="N38" s="59">
        <v>1309323.8700000001</v>
      </c>
      <c r="O38" s="59">
        <v>7410750.6500000004</v>
      </c>
      <c r="P38" s="59">
        <v>26</v>
      </c>
      <c r="Q38" s="59">
        <v>13</v>
      </c>
      <c r="R38" s="61">
        <v>100</v>
      </c>
      <c r="S38" s="59">
        <v>1632.33538461538</v>
      </c>
      <c r="T38" s="59">
        <v>3287.2461538461498</v>
      </c>
      <c r="U38" s="62">
        <v>-101.38301140979701</v>
      </c>
    </row>
    <row r="39" spans="1:21" ht="12" customHeight="1" thickBot="1" x14ac:dyDescent="0.25">
      <c r="A39" s="79"/>
      <c r="B39" s="76" t="s">
        <v>37</v>
      </c>
      <c r="C39" s="77"/>
      <c r="D39" s="59">
        <v>91888.59</v>
      </c>
      <c r="E39" s="60"/>
      <c r="F39" s="60"/>
      <c r="G39" s="59">
        <v>153386.57999999999</v>
      </c>
      <c r="H39" s="61">
        <v>-40.093461892168101</v>
      </c>
      <c r="I39" s="59">
        <v>-3796.34</v>
      </c>
      <c r="J39" s="61">
        <v>-4.1314596295361596</v>
      </c>
      <c r="K39" s="59">
        <v>-19489.349999999999</v>
      </c>
      <c r="L39" s="61">
        <v>-12.706033343986199</v>
      </c>
      <c r="M39" s="61">
        <v>-0.80520951186160705</v>
      </c>
      <c r="N39" s="59">
        <v>4956137.9400000004</v>
      </c>
      <c r="O39" s="59">
        <v>18591971.579999998</v>
      </c>
      <c r="P39" s="59">
        <v>72</v>
      </c>
      <c r="Q39" s="59">
        <v>90</v>
      </c>
      <c r="R39" s="61">
        <v>-20</v>
      </c>
      <c r="S39" s="59">
        <v>1276.23041666667</v>
      </c>
      <c r="T39" s="59">
        <v>1540.16922222222</v>
      </c>
      <c r="U39" s="62">
        <v>-20.6811248273589</v>
      </c>
    </row>
    <row r="40" spans="1:21" ht="12" customHeight="1" thickBot="1" x14ac:dyDescent="0.25">
      <c r="A40" s="79"/>
      <c r="B40" s="76" t="s">
        <v>74</v>
      </c>
      <c r="C40" s="77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59">
        <v>4.3</v>
      </c>
      <c r="O40" s="59">
        <v>10.46</v>
      </c>
      <c r="P40" s="60"/>
      <c r="Q40" s="60"/>
      <c r="R40" s="60"/>
      <c r="S40" s="60"/>
      <c r="T40" s="60"/>
      <c r="U40" s="63"/>
    </row>
    <row r="41" spans="1:21" ht="12" customHeight="1" thickBot="1" x14ac:dyDescent="0.25">
      <c r="A41" s="79"/>
      <c r="B41" s="76" t="s">
        <v>32</v>
      </c>
      <c r="C41" s="77"/>
      <c r="D41" s="59">
        <v>10323.076999999999</v>
      </c>
      <c r="E41" s="60"/>
      <c r="F41" s="60"/>
      <c r="G41" s="59">
        <v>159589.74309999999</v>
      </c>
      <c r="H41" s="61">
        <v>-93.531490934519795</v>
      </c>
      <c r="I41" s="59">
        <v>925.85019999999997</v>
      </c>
      <c r="J41" s="61">
        <v>8.9687425561196505</v>
      </c>
      <c r="K41" s="59">
        <v>12193.834000000001</v>
      </c>
      <c r="L41" s="61">
        <v>7.64073790905175</v>
      </c>
      <c r="M41" s="61">
        <v>-0.92407226472002202</v>
      </c>
      <c r="N41" s="59">
        <v>794657.77049999998</v>
      </c>
      <c r="O41" s="59">
        <v>1851319.6409</v>
      </c>
      <c r="P41" s="59">
        <v>40</v>
      </c>
      <c r="Q41" s="59">
        <v>59</v>
      </c>
      <c r="R41" s="61">
        <v>-32.203389830508499</v>
      </c>
      <c r="S41" s="59">
        <v>258.07692500000002</v>
      </c>
      <c r="T41" s="59">
        <v>358.300733898305</v>
      </c>
      <c r="U41" s="62">
        <v>-38.8348585981893</v>
      </c>
    </row>
    <row r="42" spans="1:21" ht="12" customHeight="1" thickBot="1" x14ac:dyDescent="0.25">
      <c r="A42" s="79"/>
      <c r="B42" s="76" t="s">
        <v>33</v>
      </c>
      <c r="C42" s="77"/>
      <c r="D42" s="59">
        <v>328215.96539999999</v>
      </c>
      <c r="E42" s="60"/>
      <c r="F42" s="60"/>
      <c r="G42" s="59">
        <v>454487.53980000003</v>
      </c>
      <c r="H42" s="61">
        <v>-27.783286304299299</v>
      </c>
      <c r="I42" s="59">
        <v>21151.719700000001</v>
      </c>
      <c r="J42" s="61">
        <v>6.4444518030139699</v>
      </c>
      <c r="K42" s="59">
        <v>29519.534</v>
      </c>
      <c r="L42" s="61">
        <v>6.4951250397294196</v>
      </c>
      <c r="M42" s="61">
        <v>-0.283467018822181</v>
      </c>
      <c r="N42" s="59">
        <v>12979325.4641</v>
      </c>
      <c r="O42" s="59">
        <v>40442407.760799997</v>
      </c>
      <c r="P42" s="59">
        <v>1571</v>
      </c>
      <c r="Q42" s="59">
        <v>1645</v>
      </c>
      <c r="R42" s="61">
        <v>-4.4984802431611</v>
      </c>
      <c r="S42" s="59">
        <v>208.921683895608</v>
      </c>
      <c r="T42" s="59">
        <v>245.877229787234</v>
      </c>
      <c r="U42" s="62">
        <v>-17.688707654726599</v>
      </c>
    </row>
    <row r="43" spans="1:21" ht="12" thickBot="1" x14ac:dyDescent="0.25">
      <c r="A43" s="79"/>
      <c r="B43" s="76" t="s">
        <v>38</v>
      </c>
      <c r="C43" s="77"/>
      <c r="D43" s="59">
        <v>83930.47</v>
      </c>
      <c r="E43" s="60"/>
      <c r="F43" s="60"/>
      <c r="G43" s="59">
        <v>137041.13</v>
      </c>
      <c r="H43" s="61">
        <v>-38.755270041921001</v>
      </c>
      <c r="I43" s="59">
        <v>-4997.6400000000003</v>
      </c>
      <c r="J43" s="61">
        <v>-5.9545001952211196</v>
      </c>
      <c r="K43" s="59">
        <v>-20724.84</v>
      </c>
      <c r="L43" s="61">
        <v>-15.123080202272099</v>
      </c>
      <c r="M43" s="61">
        <v>-0.75885748695767996</v>
      </c>
      <c r="N43" s="59">
        <v>4185537.66</v>
      </c>
      <c r="O43" s="59">
        <v>13534132.810000001</v>
      </c>
      <c r="P43" s="59">
        <v>61</v>
      </c>
      <c r="Q43" s="59">
        <v>71</v>
      </c>
      <c r="R43" s="61">
        <v>-14.084507042253501</v>
      </c>
      <c r="S43" s="59">
        <v>1375.9093442623</v>
      </c>
      <c r="T43" s="59">
        <v>1620.4319718309901</v>
      </c>
      <c r="U43" s="62">
        <v>-17.771710657273999</v>
      </c>
    </row>
    <row r="44" spans="1:21" ht="12" thickBot="1" x14ac:dyDescent="0.25">
      <c r="A44" s="79"/>
      <c r="B44" s="76" t="s">
        <v>39</v>
      </c>
      <c r="C44" s="77"/>
      <c r="D44" s="59">
        <v>126722.7</v>
      </c>
      <c r="E44" s="60"/>
      <c r="F44" s="60"/>
      <c r="G44" s="59">
        <v>61020.56</v>
      </c>
      <c r="H44" s="61">
        <v>107.672135424519</v>
      </c>
      <c r="I44" s="59">
        <v>10563.4</v>
      </c>
      <c r="J44" s="61">
        <v>8.3358388039396303</v>
      </c>
      <c r="K44" s="59">
        <v>8388.84</v>
      </c>
      <c r="L44" s="61">
        <v>13.7475631164316</v>
      </c>
      <c r="M44" s="61">
        <v>0.25922058353717597</v>
      </c>
      <c r="N44" s="59">
        <v>1978018.72</v>
      </c>
      <c r="O44" s="59">
        <v>6118957.8600000003</v>
      </c>
      <c r="P44" s="59">
        <v>87</v>
      </c>
      <c r="Q44" s="59">
        <v>72</v>
      </c>
      <c r="R44" s="61">
        <v>20.8333333333333</v>
      </c>
      <c r="S44" s="59">
        <v>1456.5827586206899</v>
      </c>
      <c r="T44" s="59">
        <v>927.38</v>
      </c>
      <c r="U44" s="62">
        <v>36.331801642483903</v>
      </c>
    </row>
    <row r="45" spans="1:21" ht="12" thickBot="1" x14ac:dyDescent="0.25">
      <c r="A45" s="80"/>
      <c r="B45" s="76" t="s">
        <v>34</v>
      </c>
      <c r="C45" s="77"/>
      <c r="D45" s="64">
        <v>71719.658100000001</v>
      </c>
      <c r="E45" s="65"/>
      <c r="F45" s="65"/>
      <c r="G45" s="64">
        <v>33593.563800000004</v>
      </c>
      <c r="H45" s="66">
        <v>113.492258597464</v>
      </c>
      <c r="I45" s="64">
        <v>7270.3077999999996</v>
      </c>
      <c r="J45" s="66">
        <v>10.137119992768101</v>
      </c>
      <c r="K45" s="64">
        <v>1981.4148</v>
      </c>
      <c r="L45" s="66">
        <v>5.8981976779730596</v>
      </c>
      <c r="M45" s="66">
        <v>2.6692507797963398</v>
      </c>
      <c r="N45" s="64">
        <v>333395.22320000001</v>
      </c>
      <c r="O45" s="64">
        <v>1319430.7572000001</v>
      </c>
      <c r="P45" s="64">
        <v>10</v>
      </c>
      <c r="Q45" s="64">
        <v>11</v>
      </c>
      <c r="R45" s="66">
        <v>-9.0909090909090899</v>
      </c>
      <c r="S45" s="64">
        <v>7171.9658099999997</v>
      </c>
      <c r="T45" s="64">
        <v>2234.9716363636398</v>
      </c>
      <c r="U45" s="67">
        <v>68.837391371172302</v>
      </c>
    </row>
  </sheetData>
  <mergeCells count="43"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  <mergeCell ref="A1:U4"/>
    <mergeCell ref="W1:W4"/>
    <mergeCell ref="B6:C6"/>
    <mergeCell ref="A7:C7"/>
    <mergeCell ref="B8:C8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2" workbookViewId="0">
      <selection sqref="A1:F37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42794</v>
      </c>
      <c r="C2" s="43">
        <v>12</v>
      </c>
      <c r="D2" s="43">
        <v>69992</v>
      </c>
      <c r="E2" s="43">
        <v>765963.27393846202</v>
      </c>
      <c r="F2" s="43">
        <v>600235.095065812</v>
      </c>
      <c r="G2" s="37"/>
      <c r="H2" s="37"/>
    </row>
    <row r="3" spans="1:8" x14ac:dyDescent="0.2">
      <c r="A3" s="43">
        <v>2</v>
      </c>
      <c r="B3" s="44">
        <v>42794</v>
      </c>
      <c r="C3" s="43">
        <v>13</v>
      </c>
      <c r="D3" s="43">
        <v>8193</v>
      </c>
      <c r="E3" s="43">
        <v>70510.155052136804</v>
      </c>
      <c r="F3" s="43">
        <v>54631.336691452998</v>
      </c>
      <c r="G3" s="37"/>
      <c r="H3" s="37"/>
    </row>
    <row r="4" spans="1:8" x14ac:dyDescent="0.2">
      <c r="A4" s="43">
        <v>3</v>
      </c>
      <c r="B4" s="44">
        <v>42794</v>
      </c>
      <c r="C4" s="43">
        <v>14</v>
      </c>
      <c r="D4" s="43">
        <v>107178</v>
      </c>
      <c r="E4" s="43">
        <v>110786.69527476</v>
      </c>
      <c r="F4" s="43">
        <v>84699.150728440305</v>
      </c>
      <c r="G4" s="37"/>
      <c r="H4" s="37"/>
    </row>
    <row r="5" spans="1:8" x14ac:dyDescent="0.2">
      <c r="A5" s="43">
        <v>4</v>
      </c>
      <c r="B5" s="44">
        <v>42794</v>
      </c>
      <c r="C5" s="43">
        <v>15</v>
      </c>
      <c r="D5" s="43">
        <v>2661</v>
      </c>
      <c r="E5" s="43">
        <v>47234.238526526002</v>
      </c>
      <c r="F5" s="43">
        <v>36306.374050109698</v>
      </c>
      <c r="G5" s="37"/>
      <c r="H5" s="37"/>
    </row>
    <row r="6" spans="1:8" x14ac:dyDescent="0.2">
      <c r="A6" s="43">
        <v>5</v>
      </c>
      <c r="B6" s="44">
        <v>42794</v>
      </c>
      <c r="C6" s="43">
        <v>16</v>
      </c>
      <c r="D6" s="43">
        <v>4605</v>
      </c>
      <c r="E6" s="43">
        <v>230236.71080512801</v>
      </c>
      <c r="F6" s="43">
        <v>197143.98843846199</v>
      </c>
      <c r="G6" s="37"/>
      <c r="H6" s="37"/>
    </row>
    <row r="7" spans="1:8" x14ac:dyDescent="0.2">
      <c r="A7" s="43">
        <v>6</v>
      </c>
      <c r="B7" s="44">
        <v>42794</v>
      </c>
      <c r="C7" s="43">
        <v>17</v>
      </c>
      <c r="D7" s="43">
        <v>11291</v>
      </c>
      <c r="E7" s="43">
        <v>184009.60648632501</v>
      </c>
      <c r="F7" s="43">
        <v>133153.00552649601</v>
      </c>
      <c r="G7" s="37"/>
      <c r="H7" s="37"/>
    </row>
    <row r="8" spans="1:8" x14ac:dyDescent="0.2">
      <c r="A8" s="43">
        <v>7</v>
      </c>
      <c r="B8" s="44">
        <v>42794</v>
      </c>
      <c r="C8" s="43">
        <v>18</v>
      </c>
      <c r="D8" s="43">
        <v>53859</v>
      </c>
      <c r="E8" s="43">
        <v>83763.689360683798</v>
      </c>
      <c r="F8" s="43">
        <v>68482.857869230793</v>
      </c>
      <c r="G8" s="37"/>
      <c r="H8" s="37"/>
    </row>
    <row r="9" spans="1:8" x14ac:dyDescent="0.2">
      <c r="A9" s="43">
        <v>8</v>
      </c>
      <c r="B9" s="44">
        <v>42794</v>
      </c>
      <c r="C9" s="43">
        <v>19</v>
      </c>
      <c r="D9" s="43">
        <v>14394</v>
      </c>
      <c r="E9" s="43">
        <v>99476.456495726496</v>
      </c>
      <c r="F9" s="43">
        <v>123528.623634188</v>
      </c>
      <c r="G9" s="37"/>
      <c r="H9" s="37"/>
    </row>
    <row r="10" spans="1:8" x14ac:dyDescent="0.2">
      <c r="A10" s="43">
        <v>9</v>
      </c>
      <c r="B10" s="44">
        <v>42794</v>
      </c>
      <c r="C10" s="43">
        <v>21</v>
      </c>
      <c r="D10" s="43">
        <v>223211</v>
      </c>
      <c r="E10" s="43">
        <v>915870.32404700899</v>
      </c>
      <c r="F10" s="43">
        <v>996574.106452137</v>
      </c>
      <c r="G10" s="37"/>
      <c r="H10" s="37"/>
    </row>
    <row r="11" spans="1:8" x14ac:dyDescent="0.2">
      <c r="A11" s="43">
        <v>10</v>
      </c>
      <c r="B11" s="44">
        <v>42794</v>
      </c>
      <c r="C11" s="43">
        <v>22</v>
      </c>
      <c r="D11" s="43">
        <v>28572</v>
      </c>
      <c r="E11" s="43">
        <v>537920.96176153806</v>
      </c>
      <c r="F11" s="43">
        <v>481291.50222478597</v>
      </c>
      <c r="G11" s="37"/>
      <c r="H11" s="37"/>
    </row>
    <row r="12" spans="1:8" x14ac:dyDescent="0.2">
      <c r="A12" s="43">
        <v>11</v>
      </c>
      <c r="B12" s="44">
        <v>42794</v>
      </c>
      <c r="C12" s="43">
        <v>23</v>
      </c>
      <c r="D12" s="43">
        <v>189540.65299999999</v>
      </c>
      <c r="E12" s="43">
        <v>1980122.8560136801</v>
      </c>
      <c r="F12" s="43">
        <v>1721769.3014358999</v>
      </c>
      <c r="G12" s="37"/>
      <c r="H12" s="37"/>
    </row>
    <row r="13" spans="1:8" x14ac:dyDescent="0.2">
      <c r="A13" s="43">
        <v>12</v>
      </c>
      <c r="B13" s="44">
        <v>42794</v>
      </c>
      <c r="C13" s="43">
        <v>24</v>
      </c>
      <c r="D13" s="43">
        <v>19786.900000000001</v>
      </c>
      <c r="E13" s="43">
        <v>602768.73516068398</v>
      </c>
      <c r="F13" s="43">
        <v>564247.21669572603</v>
      </c>
      <c r="G13" s="37"/>
      <c r="H13" s="37"/>
    </row>
    <row r="14" spans="1:8" x14ac:dyDescent="0.2">
      <c r="A14" s="43">
        <v>13</v>
      </c>
      <c r="B14" s="44">
        <v>42794</v>
      </c>
      <c r="C14" s="43">
        <v>25</v>
      </c>
      <c r="D14" s="43">
        <v>83969</v>
      </c>
      <c r="E14" s="43">
        <v>1053002.2050000001</v>
      </c>
      <c r="F14" s="43">
        <v>952674.08189999999</v>
      </c>
      <c r="G14" s="37"/>
      <c r="H14" s="37"/>
    </row>
    <row r="15" spans="1:8" x14ac:dyDescent="0.2">
      <c r="A15" s="43">
        <v>14</v>
      </c>
      <c r="B15" s="44">
        <v>42794</v>
      </c>
      <c r="C15" s="43">
        <v>26</v>
      </c>
      <c r="D15" s="43">
        <v>58056</v>
      </c>
      <c r="E15" s="43">
        <v>332522.04908572702</v>
      </c>
      <c r="F15" s="43">
        <v>287954.44921429502</v>
      </c>
      <c r="G15" s="37"/>
      <c r="H15" s="37"/>
    </row>
    <row r="16" spans="1:8" x14ac:dyDescent="0.2">
      <c r="A16" s="43">
        <v>15</v>
      </c>
      <c r="B16" s="44">
        <v>42794</v>
      </c>
      <c r="C16" s="43">
        <v>27</v>
      </c>
      <c r="D16" s="43">
        <v>151071.79</v>
      </c>
      <c r="E16" s="43">
        <v>1212050.5400920401</v>
      </c>
      <c r="F16" s="43">
        <v>1187196.92054867</v>
      </c>
      <c r="G16" s="37"/>
      <c r="H16" s="37"/>
    </row>
    <row r="17" spans="1:9" x14ac:dyDescent="0.2">
      <c r="A17" s="43">
        <v>16</v>
      </c>
      <c r="B17" s="44">
        <v>42794</v>
      </c>
      <c r="C17" s="43">
        <v>29</v>
      </c>
      <c r="D17" s="43">
        <v>192463</v>
      </c>
      <c r="E17" s="43">
        <v>2625040.6576282098</v>
      </c>
      <c r="F17" s="43">
        <v>2462077.93517265</v>
      </c>
      <c r="G17" s="37"/>
      <c r="H17" s="37"/>
    </row>
    <row r="18" spans="1:9" x14ac:dyDescent="0.2">
      <c r="A18" s="43">
        <v>17</v>
      </c>
      <c r="B18" s="44">
        <v>42794</v>
      </c>
      <c r="C18" s="43">
        <v>31</v>
      </c>
      <c r="D18" s="43">
        <v>23450.031999999999</v>
      </c>
      <c r="E18" s="43">
        <v>221027.60782089099</v>
      </c>
      <c r="F18" s="43">
        <v>193195.133556502</v>
      </c>
      <c r="G18" s="37"/>
      <c r="H18" s="37"/>
    </row>
    <row r="19" spans="1:9" x14ac:dyDescent="0.2">
      <c r="A19" s="43">
        <v>18</v>
      </c>
      <c r="B19" s="44">
        <v>42794</v>
      </c>
      <c r="C19" s="43">
        <v>32</v>
      </c>
      <c r="D19" s="43">
        <v>20256.835999999999</v>
      </c>
      <c r="E19" s="43">
        <v>343308.48660750297</v>
      </c>
      <c r="F19" s="43">
        <v>322125.31750908599</v>
      </c>
      <c r="G19" s="37"/>
      <c r="H19" s="37"/>
    </row>
    <row r="20" spans="1:9" x14ac:dyDescent="0.2">
      <c r="A20" s="43">
        <v>19</v>
      </c>
      <c r="B20" s="44">
        <v>42794</v>
      </c>
      <c r="C20" s="43">
        <v>33</v>
      </c>
      <c r="D20" s="43">
        <v>52536.235999999997</v>
      </c>
      <c r="E20" s="43">
        <v>697354.98186514596</v>
      </c>
      <c r="F20" s="43">
        <v>587618.06269318901</v>
      </c>
      <c r="G20" s="37"/>
      <c r="H20" s="37"/>
    </row>
    <row r="21" spans="1:9" x14ac:dyDescent="0.2">
      <c r="A21" s="43">
        <v>20</v>
      </c>
      <c r="B21" s="44">
        <v>42794</v>
      </c>
      <c r="C21" s="43">
        <v>34</v>
      </c>
      <c r="D21" s="43">
        <v>36455.127999999997</v>
      </c>
      <c r="E21" s="43">
        <v>237216.19914213</v>
      </c>
      <c r="F21" s="43">
        <v>178523.67926186399</v>
      </c>
      <c r="G21" s="37"/>
      <c r="H21" s="37"/>
    </row>
    <row r="22" spans="1:9" x14ac:dyDescent="0.2">
      <c r="A22" s="43">
        <v>21</v>
      </c>
      <c r="B22" s="44">
        <v>42794</v>
      </c>
      <c r="C22" s="43">
        <v>35</v>
      </c>
      <c r="D22" s="43">
        <v>30886.456999999999</v>
      </c>
      <c r="E22" s="43">
        <v>873443.07175132702</v>
      </c>
      <c r="F22" s="43">
        <v>854069.52547876094</v>
      </c>
      <c r="G22" s="37"/>
      <c r="H22" s="37"/>
    </row>
    <row r="23" spans="1:9" x14ac:dyDescent="0.2">
      <c r="A23" s="43">
        <v>22</v>
      </c>
      <c r="B23" s="44">
        <v>42794</v>
      </c>
      <c r="C23" s="43">
        <v>36</v>
      </c>
      <c r="D23" s="43">
        <v>196253.35500000001</v>
      </c>
      <c r="E23" s="43">
        <v>838923.05327168095</v>
      </c>
      <c r="F23" s="43">
        <v>741701.12586236303</v>
      </c>
      <c r="G23" s="37"/>
      <c r="H23" s="37"/>
    </row>
    <row r="24" spans="1:9" x14ac:dyDescent="0.2">
      <c r="A24" s="43">
        <v>23</v>
      </c>
      <c r="B24" s="44">
        <v>42794</v>
      </c>
      <c r="C24" s="43">
        <v>37</v>
      </c>
      <c r="D24" s="43">
        <v>122087.44500000001</v>
      </c>
      <c r="E24" s="43">
        <v>1113234.65628142</v>
      </c>
      <c r="F24" s="43">
        <v>980093.72366813</v>
      </c>
      <c r="G24" s="37"/>
      <c r="H24" s="37"/>
    </row>
    <row r="25" spans="1:9" x14ac:dyDescent="0.2">
      <c r="A25" s="43">
        <v>24</v>
      </c>
      <c r="B25" s="44">
        <v>42794</v>
      </c>
      <c r="C25" s="43">
        <v>38</v>
      </c>
      <c r="D25" s="43">
        <v>157889.136</v>
      </c>
      <c r="E25" s="43">
        <v>774807.10782389401</v>
      </c>
      <c r="F25" s="43">
        <v>751094.52554955799</v>
      </c>
      <c r="G25" s="37"/>
      <c r="H25" s="37"/>
    </row>
    <row r="26" spans="1:9" x14ac:dyDescent="0.2">
      <c r="A26" s="43">
        <v>25</v>
      </c>
      <c r="B26" s="44">
        <v>42794</v>
      </c>
      <c r="C26" s="43">
        <v>39</v>
      </c>
      <c r="D26" s="43">
        <v>85343.391000000003</v>
      </c>
      <c r="E26" s="43">
        <v>146228.70697120501</v>
      </c>
      <c r="F26" s="43">
        <v>108796.655297367</v>
      </c>
      <c r="G26" s="37"/>
      <c r="H26" s="37"/>
    </row>
    <row r="27" spans="1:9" x14ac:dyDescent="0.2">
      <c r="A27" s="43">
        <v>26</v>
      </c>
      <c r="B27" s="44">
        <v>42794</v>
      </c>
      <c r="C27" s="43">
        <v>40</v>
      </c>
      <c r="D27" s="43">
        <v>1</v>
      </c>
      <c r="E27" s="43">
        <v>17.699100000000001</v>
      </c>
      <c r="F27" s="43">
        <v>17.699100000000001</v>
      </c>
      <c r="G27" s="37"/>
      <c r="H27" s="37"/>
    </row>
    <row r="28" spans="1:9" x14ac:dyDescent="0.2">
      <c r="A28" s="43">
        <v>27</v>
      </c>
      <c r="B28" s="44">
        <v>42794</v>
      </c>
      <c r="C28" s="43">
        <v>42</v>
      </c>
      <c r="D28" s="43">
        <v>6256.1589999999997</v>
      </c>
      <c r="E28" s="43">
        <v>128824.6306</v>
      </c>
      <c r="F28" s="43">
        <v>116548.18889999999</v>
      </c>
      <c r="G28" s="37"/>
      <c r="H28" s="37"/>
    </row>
    <row r="29" spans="1:9" x14ac:dyDescent="0.2">
      <c r="A29" s="43">
        <v>28</v>
      </c>
      <c r="B29" s="44">
        <v>42794</v>
      </c>
      <c r="C29" s="43">
        <v>70</v>
      </c>
      <c r="D29" s="43">
        <v>1798</v>
      </c>
      <c r="E29" s="43">
        <v>2063920.01</v>
      </c>
      <c r="F29" s="43">
        <v>2051636.86</v>
      </c>
      <c r="G29" s="37"/>
      <c r="H29" s="37"/>
    </row>
    <row r="30" spans="1:9" x14ac:dyDescent="0.2">
      <c r="A30" s="43">
        <v>29</v>
      </c>
      <c r="B30" s="44">
        <v>42794</v>
      </c>
      <c r="C30" s="43">
        <v>71</v>
      </c>
      <c r="D30" s="43">
        <v>61</v>
      </c>
      <c r="E30" s="43">
        <v>137745.32999999999</v>
      </c>
      <c r="F30" s="43">
        <v>147542.37</v>
      </c>
      <c r="G30" s="37"/>
      <c r="H30" s="37"/>
    </row>
    <row r="31" spans="1:9" x14ac:dyDescent="0.2">
      <c r="A31" s="39">
        <v>30</v>
      </c>
      <c r="B31" s="44">
        <v>42794</v>
      </c>
      <c r="C31" s="39">
        <v>72</v>
      </c>
      <c r="D31" s="39">
        <v>24</v>
      </c>
      <c r="E31" s="39">
        <v>42440.72</v>
      </c>
      <c r="F31" s="39">
        <v>43976.959999999999</v>
      </c>
      <c r="G31" s="39"/>
      <c r="H31" s="39"/>
      <c r="I31" s="39"/>
    </row>
    <row r="32" spans="1:9" x14ac:dyDescent="0.2">
      <c r="A32" s="39">
        <v>31</v>
      </c>
      <c r="B32" s="44">
        <v>42794</v>
      </c>
      <c r="C32" s="39">
        <v>73</v>
      </c>
      <c r="D32" s="39">
        <v>62</v>
      </c>
      <c r="E32" s="39">
        <v>91888.59</v>
      </c>
      <c r="F32" s="39">
        <v>95684.93</v>
      </c>
      <c r="G32" s="39"/>
      <c r="H32" s="39"/>
    </row>
    <row r="33" spans="1:8" x14ac:dyDescent="0.2">
      <c r="A33" s="39">
        <v>32</v>
      </c>
      <c r="B33" s="44">
        <v>42794</v>
      </c>
      <c r="C33" s="39">
        <v>75</v>
      </c>
      <c r="D33" s="39">
        <v>38</v>
      </c>
      <c r="E33" s="39">
        <v>10323.0769230769</v>
      </c>
      <c r="F33" s="39">
        <v>9397.2264957264997</v>
      </c>
      <c r="G33" s="39"/>
      <c r="H33" s="39"/>
    </row>
    <row r="34" spans="1:8" x14ac:dyDescent="0.2">
      <c r="A34" s="39">
        <v>33</v>
      </c>
      <c r="B34" s="44">
        <v>42794</v>
      </c>
      <c r="C34" s="39">
        <v>76</v>
      </c>
      <c r="D34" s="39">
        <v>1640</v>
      </c>
      <c r="E34" s="39">
        <v>328215.96122991497</v>
      </c>
      <c r="F34" s="39">
        <v>307064.24706837599</v>
      </c>
      <c r="G34" s="30"/>
      <c r="H34" s="30"/>
    </row>
    <row r="35" spans="1:8" x14ac:dyDescent="0.2">
      <c r="A35" s="39">
        <v>34</v>
      </c>
      <c r="B35" s="44">
        <v>42794</v>
      </c>
      <c r="C35" s="39">
        <v>77</v>
      </c>
      <c r="D35" s="39">
        <v>55</v>
      </c>
      <c r="E35" s="39">
        <v>83930.47</v>
      </c>
      <c r="F35" s="39">
        <v>88928.11</v>
      </c>
      <c r="G35" s="30"/>
      <c r="H35" s="30"/>
    </row>
    <row r="36" spans="1:8" x14ac:dyDescent="0.2">
      <c r="A36" s="39">
        <v>35</v>
      </c>
      <c r="B36" s="44">
        <v>42794</v>
      </c>
      <c r="C36" s="39">
        <v>78</v>
      </c>
      <c r="D36" s="39">
        <v>81</v>
      </c>
      <c r="E36" s="39">
        <v>126722.7</v>
      </c>
      <c r="F36" s="39">
        <v>116159.3</v>
      </c>
      <c r="G36" s="30"/>
      <c r="H36" s="30"/>
    </row>
    <row r="37" spans="1:8" x14ac:dyDescent="0.2">
      <c r="A37" s="39">
        <v>36</v>
      </c>
      <c r="B37" s="44">
        <v>42794</v>
      </c>
      <c r="C37" s="39">
        <v>99</v>
      </c>
      <c r="D37" s="39">
        <v>10</v>
      </c>
      <c r="E37" s="39">
        <v>71719.658119658096</v>
      </c>
      <c r="F37" s="39">
        <v>64449.3504273504</v>
      </c>
      <c r="G37" s="30"/>
      <c r="H37" s="30"/>
    </row>
    <row r="38" spans="1:8" x14ac:dyDescent="0.2">
      <c r="A38" s="30"/>
      <c r="B38" s="44"/>
      <c r="C38" s="39"/>
      <c r="D38" s="39"/>
      <c r="E38" s="39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2017-03-01T02:40:46Z</dcterms:modified>
</cp:coreProperties>
</file>