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<sst xmlns="http://schemas.openxmlformats.org/spreadsheetml/2006/main" count="117" uniqueCount="77">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</sst>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0" fontId="105" fillId="34" borderId="12" xfId="0" applyNumberFormat="1" applyFont="1" applyFill="1" applyBorder="1" applyAlignment="1" applyProtection="1">
      <alignment horizontal="right" vertical="top" wrapText="1"/>
    </xf>
    <xf numFmtId="0" fontId="104" fillId="35" borderId="20" xfId="0" applyNumberFormat="1" applyFont="1" applyFill="1" applyBorder="1" applyAlignment="1" applyProtection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1222" Type="http://schemas.openxmlformats.org/officeDocument/2006/relationships/image" Target="cid:7305e78013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69" t="s">
        <v>5</v>
      </c>
      <c r="B3" s="69"/>
      <c r="C3" s="69"/>
      <c r="D3" s="69"/>
      <c r="E3" s="15">
        <f>SUM(E4:E42)</f>
        <v>13577837.479599997</v>
      </c>
      <c r="F3" s="25">
        <f>RA!I7</f>
        <v>1732588.8414</v>
      </c>
      <c r="G3" s="16">
        <f>SUM(G4:G42)</f>
        <v>11845248.6382</v>
      </c>
      <c r="H3" s="27">
        <f>RA!J7</f>
        <v>12.7604181741247</v>
      </c>
      <c r="I3" s="20">
        <f>SUM(I4:I42)</f>
        <v>13577841.761060415</v>
      </c>
      <c r="J3" s="21">
        <f>SUM(J4:J42)</f>
        <v>11845248.639956726</v>
      </c>
      <c r="K3" s="22">
        <f>E3-I3</f>
        <v>-4.2814604174345732</v>
      </c>
      <c r="L3" s="22">
        <f>G3-J3</f>
        <v>-1.7567258328199387E-3</v>
      </c>
    </row>
    <row r="4" spans="1:13" x14ac:dyDescent="0.2">
      <c r="A4" s="70">
        <f>RA!A8</f>
        <v>42795</v>
      </c>
      <c r="B4" s="12">
        <v>12</v>
      </c>
      <c r="C4" s="65" t="s">
        <v>6</v>
      </c>
      <c r="D4" s="65"/>
      <c r="E4" s="15">
        <f>IFERROR(VLOOKUP(C4,RA!B:D,3,0),0)</f>
        <v>563715.16059999994</v>
      </c>
      <c r="F4" s="25">
        <f>IFERROR(VLOOKUP(C4,RA!B:I,8,0),0)</f>
        <v>162050.67420000001</v>
      </c>
      <c r="G4" s="16">
        <f t="shared" ref="G4:G42" si="0">E4-F4</f>
        <v>401664.48639999994</v>
      </c>
      <c r="H4" s="27">
        <f>RA!J8</f>
        <v>28.746907219511101</v>
      </c>
      <c r="I4" s="20">
        <f>IFERROR(VLOOKUP(B4,RMS!C:E,3,FALSE),0)</f>
        <v>563715.71523675194</v>
      </c>
      <c r="J4" s="21">
        <f>IFERROR(VLOOKUP(B4,RMS!C:F,4,FALSE),0)</f>
        <v>401664.48496153799</v>
      </c>
      <c r="K4" s="22">
        <f t="shared" ref="K4:K42" si="1">E4-I4</f>
        <v>-0.55463675200007856</v>
      </c>
      <c r="L4" s="22">
        <f t="shared" ref="L4:L42" si="2">G4-J4</f>
        <v>1.4384619425982237E-3</v>
      </c>
    </row>
    <row r="5" spans="1:13" x14ac:dyDescent="0.2">
      <c r="A5" s="70"/>
      <c r="B5" s="12">
        <v>13</v>
      </c>
      <c r="C5" s="65" t="s">
        <v>7</v>
      </c>
      <c r="D5" s="65"/>
      <c r="E5" s="15">
        <f>IFERROR(VLOOKUP(C5,RA!B:D,3,0),0)</f>
        <v>63957.436699999998</v>
      </c>
      <c r="F5" s="25">
        <f>IFERROR(VLOOKUP(C5,RA!B:I,8,0),0)</f>
        <v>16135.516600000001</v>
      </c>
      <c r="G5" s="16">
        <f t="shared" si="0"/>
        <v>47821.920099999996</v>
      </c>
      <c r="H5" s="27">
        <f>RA!J9</f>
        <v>25.228522956111501</v>
      </c>
      <c r="I5" s="20">
        <f>IFERROR(VLOOKUP(B5,RMS!C:E,3,FALSE),0)</f>
        <v>63957.474658119703</v>
      </c>
      <c r="J5" s="21">
        <f>IFERROR(VLOOKUP(B5,RMS!C:F,4,FALSE),0)</f>
        <v>47821.914621367498</v>
      </c>
      <c r="K5" s="22">
        <f t="shared" si="1"/>
        <v>-3.7958119704853743E-2</v>
      </c>
      <c r="L5" s="22">
        <f t="shared" si="2"/>
        <v>5.47863249812508E-3</v>
      </c>
      <c r="M5" s="32"/>
    </row>
    <row r="6" spans="1:13" x14ac:dyDescent="0.2">
      <c r="A6" s="70"/>
      <c r="B6" s="12">
        <v>14</v>
      </c>
      <c r="C6" s="65" t="s">
        <v>8</v>
      </c>
      <c r="D6" s="65"/>
      <c r="E6" s="15">
        <f>IFERROR(VLOOKUP(C6,RA!B:D,3,0),0)</f>
        <v>95583.753599999996</v>
      </c>
      <c r="F6" s="25">
        <f>IFERROR(VLOOKUP(C6,RA!B:I,8,0),0)</f>
        <v>25647.234100000001</v>
      </c>
      <c r="G6" s="16">
        <f t="shared" si="0"/>
        <v>69936.519499999995</v>
      </c>
      <c r="H6" s="27">
        <f>RA!J10</f>
        <v>26.832210636264399</v>
      </c>
      <c r="I6" s="20">
        <f>IFERROR(VLOOKUP(B6,RMS!C:E,3,FALSE),0)</f>
        <v>95585.719328174906</v>
      </c>
      <c r="J6" s="21">
        <f>IFERROR(VLOOKUP(B6,RMS!C:F,4,FALSE),0)</f>
        <v>69936.516801542399</v>
      </c>
      <c r="K6" s="22">
        <f>E6-I6</f>
        <v>-1.9657281749096001</v>
      </c>
      <c r="L6" s="22">
        <f t="shared" si="2"/>
        <v>2.6984575961250812E-3</v>
      </c>
      <c r="M6" s="32"/>
    </row>
    <row r="7" spans="1:13" x14ac:dyDescent="0.2">
      <c r="A7" s="70"/>
      <c r="B7" s="12">
        <v>15</v>
      </c>
      <c r="C7" s="65" t="s">
        <v>9</v>
      </c>
      <c r="D7" s="65"/>
      <c r="E7" s="15">
        <f>IFERROR(VLOOKUP(C7,RA!B:D,3,0),0)</f>
        <v>44175.330600000001</v>
      </c>
      <c r="F7" s="25">
        <f>IFERROR(VLOOKUP(C7,RA!B:I,8,0),0)</f>
        <v>11320.3716</v>
      </c>
      <c r="G7" s="16">
        <f t="shared" si="0"/>
        <v>32854.959000000003</v>
      </c>
      <c r="H7" s="27">
        <f>RA!J11</f>
        <v>25.626003124920601</v>
      </c>
      <c r="I7" s="20">
        <f>IFERROR(VLOOKUP(B7,RMS!C:E,3,FALSE),0)</f>
        <v>44175.355494463402</v>
      </c>
      <c r="J7" s="21">
        <f>IFERROR(VLOOKUP(B7,RMS!C:F,4,FALSE),0)</f>
        <v>32854.9599111262</v>
      </c>
      <c r="K7" s="22">
        <f t="shared" si="1"/>
        <v>-2.4894463400414679E-2</v>
      </c>
      <c r="L7" s="22">
        <f t="shared" si="2"/>
        <v>-9.111261970247142E-4</v>
      </c>
      <c r="M7" s="32"/>
    </row>
    <row r="8" spans="1:13" x14ac:dyDescent="0.2">
      <c r="A8" s="70"/>
      <c r="B8" s="12">
        <v>16</v>
      </c>
      <c r="C8" s="65" t="s">
        <v>10</v>
      </c>
      <c r="D8" s="65"/>
      <c r="E8" s="15">
        <f>IFERROR(VLOOKUP(C8,RA!B:D,3,0),0)</f>
        <v>150451.99</v>
      </c>
      <c r="F8" s="25">
        <f>IFERROR(VLOOKUP(C8,RA!B:I,8,0),0)</f>
        <v>23052.8004</v>
      </c>
      <c r="G8" s="16">
        <f t="shared" si="0"/>
        <v>127399.18959999998</v>
      </c>
      <c r="H8" s="27">
        <f>RA!J12</f>
        <v>15.322363233613601</v>
      </c>
      <c r="I8" s="20">
        <f>IFERROR(VLOOKUP(B8,RMS!C:E,3,FALSE),0)</f>
        <v>150451.98484359001</v>
      </c>
      <c r="J8" s="21">
        <f>IFERROR(VLOOKUP(B8,RMS!C:F,4,FALSE),0)</f>
        <v>127399.189519658</v>
      </c>
      <c r="K8" s="22">
        <f t="shared" si="1"/>
        <v>5.1564099849201739E-3</v>
      </c>
      <c r="L8" s="22">
        <f t="shared" si="2"/>
        <v>8.0341982538811862E-5</v>
      </c>
      <c r="M8" s="32"/>
    </row>
    <row r="9" spans="1:13" x14ac:dyDescent="0.2">
      <c r="A9" s="70"/>
      <c r="B9" s="12">
        <v>17</v>
      </c>
      <c r="C9" s="65" t="s">
        <v>11</v>
      </c>
      <c r="D9" s="65"/>
      <c r="E9" s="15">
        <f>IFERROR(VLOOKUP(C9,RA!B:D,3,0),0)</f>
        <v>166927.71679999999</v>
      </c>
      <c r="F9" s="25">
        <f>IFERROR(VLOOKUP(C9,RA!B:I,8,0),0)</f>
        <v>52986.815799999997</v>
      </c>
      <c r="G9" s="16">
        <f t="shared" si="0"/>
        <v>113940.901</v>
      </c>
      <c r="H9" s="27">
        <f>RA!J13</f>
        <v>31.7423713783162</v>
      </c>
      <c r="I9" s="20">
        <f>IFERROR(VLOOKUP(B9,RMS!C:E,3,FALSE),0)</f>
        <v>166927.84445384599</v>
      </c>
      <c r="J9" s="21">
        <f>IFERROR(VLOOKUP(B9,RMS!C:F,4,FALSE),0)</f>
        <v>113940.902328205</v>
      </c>
      <c r="K9" s="22">
        <f t="shared" si="1"/>
        <v>-0.12765384599333629</v>
      </c>
      <c r="L9" s="22">
        <f t="shared" si="2"/>
        <v>-1.328205005847849E-3</v>
      </c>
      <c r="M9" s="32"/>
    </row>
    <row r="10" spans="1:13" x14ac:dyDescent="0.2">
      <c r="A10" s="70"/>
      <c r="B10" s="12">
        <v>18</v>
      </c>
      <c r="C10" s="65" t="s">
        <v>12</v>
      </c>
      <c r="D10" s="65"/>
      <c r="E10" s="15">
        <f>IFERROR(VLOOKUP(C10,RA!B:D,3,0),0)</f>
        <v>72964.577099999995</v>
      </c>
      <c r="F10" s="25">
        <f>IFERROR(VLOOKUP(C10,RA!B:I,8,0),0)</f>
        <v>14964.988600000001</v>
      </c>
      <c r="G10" s="16">
        <f t="shared" si="0"/>
        <v>57999.588499999998</v>
      </c>
      <c r="H10" s="27">
        <f>RA!J14</f>
        <v>20.509936732025501</v>
      </c>
      <c r="I10" s="20">
        <f>IFERROR(VLOOKUP(B10,RMS!C:E,3,FALSE),0)</f>
        <v>72964.5779068376</v>
      </c>
      <c r="J10" s="21">
        <f>IFERROR(VLOOKUP(B10,RMS!C:F,4,FALSE),0)</f>
        <v>57999.589253846199</v>
      </c>
      <c r="K10" s="22">
        <f t="shared" si="1"/>
        <v>-8.0683760461397469E-4</v>
      </c>
      <c r="L10" s="22">
        <f t="shared" si="2"/>
        <v>-7.5384620140539482E-4</v>
      </c>
      <c r="M10" s="32"/>
    </row>
    <row r="11" spans="1:13" x14ac:dyDescent="0.2">
      <c r="A11" s="70"/>
      <c r="B11" s="12">
        <v>19</v>
      </c>
      <c r="C11" s="65" t="s">
        <v>13</v>
      </c>
      <c r="D11" s="65"/>
      <c r="E11" s="15">
        <f>IFERROR(VLOOKUP(C11,RA!B:D,3,0),0)</f>
        <v>86227.535600000003</v>
      </c>
      <c r="F11" s="25">
        <f>IFERROR(VLOOKUP(C11,RA!B:I,8,0),0)</f>
        <v>-10903.974700000001</v>
      </c>
      <c r="G11" s="16">
        <f t="shared" si="0"/>
        <v>97131.510300000009</v>
      </c>
      <c r="H11" s="27">
        <f>RA!J15</f>
        <v>-12.6455831355106</v>
      </c>
      <c r="I11" s="20">
        <f>IFERROR(VLOOKUP(B11,RMS!C:E,3,FALSE),0)</f>
        <v>86227.575096581204</v>
      </c>
      <c r="J11" s="21">
        <f>IFERROR(VLOOKUP(B11,RMS!C:F,4,FALSE),0)</f>
        <v>97131.509847008507</v>
      </c>
      <c r="K11" s="22">
        <f t="shared" si="1"/>
        <v>-3.949658120109234E-2</v>
      </c>
      <c r="L11" s="22">
        <f t="shared" si="2"/>
        <v>4.5299150224309415E-4</v>
      </c>
      <c r="M11" s="32"/>
    </row>
    <row r="12" spans="1:13" x14ac:dyDescent="0.2">
      <c r="A12" s="70"/>
      <c r="B12" s="12">
        <v>21</v>
      </c>
      <c r="C12" s="65" t="s">
        <v>14</v>
      </c>
      <c r="D12" s="65"/>
      <c r="E12" s="15">
        <f>IFERROR(VLOOKUP(C12,RA!B:D,3,0),0)</f>
        <v>583648.83559999999</v>
      </c>
      <c r="F12" s="25">
        <f>IFERROR(VLOOKUP(C12,RA!B:I,8,0),0)</f>
        <v>53116.403100000003</v>
      </c>
      <c r="G12" s="16">
        <f t="shared" si="0"/>
        <v>530532.4325</v>
      </c>
      <c r="H12" s="27">
        <f>RA!J16</f>
        <v>9.1007468635477604</v>
      </c>
      <c r="I12" s="20">
        <f>IFERROR(VLOOKUP(B12,RMS!C:E,3,FALSE),0)</f>
        <v>583648.34509230801</v>
      </c>
      <c r="J12" s="21">
        <f>IFERROR(VLOOKUP(B12,RMS!C:F,4,FALSE),0)</f>
        <v>530532.43257692305</v>
      </c>
      <c r="K12" s="22">
        <f t="shared" si="1"/>
        <v>0.49050769198220223</v>
      </c>
      <c r="L12" s="22">
        <f t="shared" si="2"/>
        <v>-7.6923053711652756E-5</v>
      </c>
      <c r="M12" s="32"/>
    </row>
    <row r="13" spans="1:13" x14ac:dyDescent="0.2">
      <c r="A13" s="70"/>
      <c r="B13" s="12">
        <v>22</v>
      </c>
      <c r="C13" s="65" t="s">
        <v>15</v>
      </c>
      <c r="D13" s="65"/>
      <c r="E13" s="15">
        <f>IFERROR(VLOOKUP(C13,RA!B:D,3,0),0)</f>
        <v>459546.07780000003</v>
      </c>
      <c r="F13" s="25">
        <f>IFERROR(VLOOKUP(C13,RA!B:I,8,0),0)</f>
        <v>66838.216100000005</v>
      </c>
      <c r="G13" s="16">
        <f t="shared" si="0"/>
        <v>392707.86170000001</v>
      </c>
      <c r="H13" s="27">
        <f>RA!J17</f>
        <v>14.544399208013401</v>
      </c>
      <c r="I13" s="20">
        <f>IFERROR(VLOOKUP(B13,RMS!C:E,3,FALSE),0)</f>
        <v>459546.06257606798</v>
      </c>
      <c r="J13" s="21">
        <f>IFERROR(VLOOKUP(B13,RMS!C:F,4,FALSE),0)</f>
        <v>392707.86183418799</v>
      </c>
      <c r="K13" s="22">
        <f t="shared" si="1"/>
        <v>1.522393204504624E-2</v>
      </c>
      <c r="L13" s="22">
        <f t="shared" si="2"/>
        <v>-1.3418798334896564E-4</v>
      </c>
      <c r="M13" s="32"/>
    </row>
    <row r="14" spans="1:13" x14ac:dyDescent="0.2">
      <c r="A14" s="70"/>
      <c r="B14" s="12">
        <v>23</v>
      </c>
      <c r="C14" s="65" t="s">
        <v>16</v>
      </c>
      <c r="D14" s="65"/>
      <c r="E14" s="15">
        <f>IFERROR(VLOOKUP(C14,RA!B:D,3,0),0)</f>
        <v>1211976.4173999999</v>
      </c>
      <c r="F14" s="25">
        <f>IFERROR(VLOOKUP(C14,RA!B:I,8,0),0)</f>
        <v>179015.62770000001</v>
      </c>
      <c r="G14" s="16">
        <f t="shared" si="0"/>
        <v>1032960.7896999998</v>
      </c>
      <c r="H14" s="27">
        <f>RA!J18</f>
        <v>14.770553711270599</v>
      </c>
      <c r="I14" s="20">
        <f>IFERROR(VLOOKUP(B14,RMS!C:E,3,FALSE),0)</f>
        <v>1211976.7995786299</v>
      </c>
      <c r="J14" s="21">
        <f>IFERROR(VLOOKUP(B14,RMS!C:F,4,FALSE),0)</f>
        <v>1032960.76327607</v>
      </c>
      <c r="K14" s="22">
        <f t="shared" si="1"/>
        <v>-0.38217862998135388</v>
      </c>
      <c r="L14" s="22">
        <f t="shared" si="2"/>
        <v>2.6423929841257632E-2</v>
      </c>
      <c r="M14" s="32"/>
    </row>
    <row r="15" spans="1:13" x14ac:dyDescent="0.2">
      <c r="A15" s="70"/>
      <c r="B15" s="12">
        <v>24</v>
      </c>
      <c r="C15" s="65" t="s">
        <v>17</v>
      </c>
      <c r="D15" s="65"/>
      <c r="E15" s="15">
        <f>IFERROR(VLOOKUP(C15,RA!B:D,3,0),0)</f>
        <v>467072.65720000002</v>
      </c>
      <c r="F15" s="25">
        <f>IFERROR(VLOOKUP(C15,RA!B:I,8,0),0)</f>
        <v>65759.671700000006</v>
      </c>
      <c r="G15" s="16">
        <f t="shared" si="0"/>
        <v>401312.98550000001</v>
      </c>
      <c r="H15" s="27">
        <f>RA!J19</f>
        <v>14.079109681610401</v>
      </c>
      <c r="I15" s="20">
        <f>IFERROR(VLOOKUP(B15,RMS!C:E,3,FALSE),0)</f>
        <v>467072.63551025599</v>
      </c>
      <c r="J15" s="21">
        <f>IFERROR(VLOOKUP(B15,RMS!C:F,4,FALSE),0)</f>
        <v>401312.98457264999</v>
      </c>
      <c r="K15" s="22">
        <f t="shared" si="1"/>
        <v>2.1689744025934488E-2</v>
      </c>
      <c r="L15" s="22">
        <f t="shared" si="2"/>
        <v>9.2735001817345619E-4</v>
      </c>
      <c r="M15" s="32"/>
    </row>
    <row r="16" spans="1:13" x14ac:dyDescent="0.2">
      <c r="A16" s="70"/>
      <c r="B16" s="12">
        <v>25</v>
      </c>
      <c r="C16" s="65" t="s">
        <v>18</v>
      </c>
      <c r="D16" s="65"/>
      <c r="E16" s="15">
        <f>IFERROR(VLOOKUP(C16,RA!B:D,3,0),0)</f>
        <v>911102.87150000001</v>
      </c>
      <c r="F16" s="25">
        <f>IFERROR(VLOOKUP(C16,RA!B:I,8,0),0)</f>
        <v>72133.609700000001</v>
      </c>
      <c r="G16" s="16">
        <f t="shared" si="0"/>
        <v>838969.26179999998</v>
      </c>
      <c r="H16" s="27">
        <f>RA!J20</f>
        <v>7.9171751024384696</v>
      </c>
      <c r="I16" s="20">
        <f>IFERROR(VLOOKUP(B16,RMS!C:E,3,FALSE),0)</f>
        <v>911103.03110000002</v>
      </c>
      <c r="J16" s="21">
        <f>IFERROR(VLOOKUP(B16,RMS!C:F,4,FALSE),0)</f>
        <v>838969.26179999998</v>
      </c>
      <c r="K16" s="22">
        <f t="shared" si="1"/>
        <v>-0.15960000001359731</v>
      </c>
      <c r="L16" s="22">
        <f t="shared" si="2"/>
        <v>0</v>
      </c>
      <c r="M16" s="32"/>
    </row>
    <row r="17" spans="1:13" x14ac:dyDescent="0.2">
      <c r="A17" s="70"/>
      <c r="B17" s="12">
        <v>26</v>
      </c>
      <c r="C17" s="65" t="s">
        <v>19</v>
      </c>
      <c r="D17" s="65"/>
      <c r="E17" s="15">
        <f>IFERROR(VLOOKUP(C17,RA!B:D,3,0),0)</f>
        <v>283999.29940000002</v>
      </c>
      <c r="F17" s="25">
        <f>IFERROR(VLOOKUP(C17,RA!B:I,8,0),0)</f>
        <v>43416.064100000003</v>
      </c>
      <c r="G17" s="16">
        <f t="shared" si="0"/>
        <v>240583.2353</v>
      </c>
      <c r="H17" s="27">
        <f>RA!J21</f>
        <v>15.287384226554201</v>
      </c>
      <c r="I17" s="20">
        <f>IFERROR(VLOOKUP(B17,RMS!C:E,3,FALSE),0)</f>
        <v>283998.84748171101</v>
      </c>
      <c r="J17" s="21">
        <f>IFERROR(VLOOKUP(B17,RMS!C:F,4,FALSE),0)</f>
        <v>240583.23533628299</v>
      </c>
      <c r="K17" s="22">
        <f t="shared" si="1"/>
        <v>0.45191828900715336</v>
      </c>
      <c r="L17" s="22">
        <f t="shared" si="2"/>
        <v>-3.6282988730818033E-5</v>
      </c>
      <c r="M17" s="32"/>
    </row>
    <row r="18" spans="1:13" x14ac:dyDescent="0.2">
      <c r="A18" s="70"/>
      <c r="B18" s="12">
        <v>27</v>
      </c>
      <c r="C18" s="65" t="s">
        <v>20</v>
      </c>
      <c r="D18" s="65"/>
      <c r="E18" s="15">
        <f>IFERROR(VLOOKUP(C18,RA!B:D,3,0),0)</f>
        <v>993523.54339999997</v>
      </c>
      <c r="F18" s="25">
        <f>IFERROR(VLOOKUP(C18,RA!B:I,8,0),0)</f>
        <v>45080.111700000001</v>
      </c>
      <c r="G18" s="16">
        <f t="shared" si="0"/>
        <v>948443.43169999996</v>
      </c>
      <c r="H18" s="27">
        <f>RA!J22</f>
        <v>4.5373974275162601</v>
      </c>
      <c r="I18" s="20">
        <f>IFERROR(VLOOKUP(B18,RMS!C:E,3,FALSE),0)</f>
        <v>993524.71020619501</v>
      </c>
      <c r="J18" s="21">
        <f>IFERROR(VLOOKUP(B18,RMS!C:F,4,FALSE),0)</f>
        <v>948443.43131769903</v>
      </c>
      <c r="K18" s="22">
        <f t="shared" si="1"/>
        <v>-1.166806195047684</v>
      </c>
      <c r="L18" s="22">
        <f t="shared" si="2"/>
        <v>3.8230093196034431E-4</v>
      </c>
      <c r="M18" s="32"/>
    </row>
    <row r="19" spans="1:13" x14ac:dyDescent="0.2">
      <c r="A19" s="70"/>
      <c r="B19" s="12">
        <v>29</v>
      </c>
      <c r="C19" s="65" t="s">
        <v>21</v>
      </c>
      <c r="D19" s="65"/>
      <c r="E19" s="15">
        <f>IFERROR(VLOOKUP(C19,RA!B:D,3,0),0)</f>
        <v>1938703.5756000001</v>
      </c>
      <c r="F19" s="25">
        <f>IFERROR(VLOOKUP(C19,RA!B:I,8,0),0)</f>
        <v>290816.48599999998</v>
      </c>
      <c r="G19" s="16">
        <f t="shared" si="0"/>
        <v>1647887.0896000001</v>
      </c>
      <c r="H19" s="27">
        <f>RA!J23</f>
        <v>15.0005647928924</v>
      </c>
      <c r="I19" s="20">
        <f>IFERROR(VLOOKUP(B19,RMS!C:E,3,FALSE),0)</f>
        <v>1938704.5803837599</v>
      </c>
      <c r="J19" s="21">
        <f>IFERROR(VLOOKUP(B19,RMS!C:F,4,FALSE),0)</f>
        <v>1647887.1164547</v>
      </c>
      <c r="K19" s="22">
        <f t="shared" si="1"/>
        <v>-1.0047837598249316</v>
      </c>
      <c r="L19" s="22">
        <f t="shared" si="2"/>
        <v>-2.6854699943214655E-2</v>
      </c>
      <c r="M19" s="32"/>
    </row>
    <row r="20" spans="1:13" x14ac:dyDescent="0.2">
      <c r="A20" s="70"/>
      <c r="B20" s="12">
        <v>31</v>
      </c>
      <c r="C20" s="65" t="s">
        <v>22</v>
      </c>
      <c r="D20" s="65"/>
      <c r="E20" s="15">
        <f>IFERROR(VLOOKUP(C20,RA!B:D,3,0),0)</f>
        <v>219970.05720000001</v>
      </c>
      <c r="F20" s="25">
        <f>IFERROR(VLOOKUP(C20,RA!B:I,8,0),0)</f>
        <v>30608.299900000002</v>
      </c>
      <c r="G20" s="16">
        <f t="shared" si="0"/>
        <v>189361.7573</v>
      </c>
      <c r="H20" s="27">
        <f>RA!J24</f>
        <v>13.9147574399958</v>
      </c>
      <c r="I20" s="20">
        <f>IFERROR(VLOOKUP(B20,RMS!C:E,3,FALSE),0)</f>
        <v>219970.07329869899</v>
      </c>
      <c r="J20" s="21">
        <f>IFERROR(VLOOKUP(B20,RMS!C:F,4,FALSE),0)</f>
        <v>189361.75417889899</v>
      </c>
      <c r="K20" s="22">
        <f t="shared" si="1"/>
        <v>-1.6098698979476467E-2</v>
      </c>
      <c r="L20" s="22">
        <f t="shared" si="2"/>
        <v>3.1211010063998401E-3</v>
      </c>
      <c r="M20" s="32"/>
    </row>
    <row r="21" spans="1:13" x14ac:dyDescent="0.2">
      <c r="A21" s="70"/>
      <c r="B21" s="12">
        <v>32</v>
      </c>
      <c r="C21" s="65" t="s">
        <v>23</v>
      </c>
      <c r="D21" s="65"/>
      <c r="E21" s="15">
        <f>IFERROR(VLOOKUP(C21,RA!B:D,3,0),0)</f>
        <v>266168.45059999998</v>
      </c>
      <c r="F21" s="25">
        <f>IFERROR(VLOOKUP(C21,RA!B:I,8,0),0)</f>
        <v>21410.8825</v>
      </c>
      <c r="G21" s="16">
        <f t="shared" si="0"/>
        <v>244757.56809999997</v>
      </c>
      <c r="H21" s="27">
        <f>RA!J25</f>
        <v>8.0441098303481606</v>
      </c>
      <c r="I21" s="20">
        <f>IFERROR(VLOOKUP(B21,RMS!C:E,3,FALSE),0)</f>
        <v>266168.43720390298</v>
      </c>
      <c r="J21" s="21">
        <f>IFERROR(VLOOKUP(B21,RMS!C:F,4,FALSE),0)</f>
        <v>244757.58696999701</v>
      </c>
      <c r="K21" s="22">
        <f t="shared" si="1"/>
        <v>1.3396096997894347E-2</v>
      </c>
      <c r="L21" s="22">
        <f t="shared" si="2"/>
        <v>-1.8869997031288221E-2</v>
      </c>
      <c r="M21" s="32"/>
    </row>
    <row r="22" spans="1:13" x14ac:dyDescent="0.2">
      <c r="A22" s="70"/>
      <c r="B22" s="12">
        <v>33</v>
      </c>
      <c r="C22" s="65" t="s">
        <v>24</v>
      </c>
      <c r="D22" s="65"/>
      <c r="E22" s="15">
        <f>IFERROR(VLOOKUP(C22,RA!B:D,3,0),0)</f>
        <v>643114.99479999999</v>
      </c>
      <c r="F22" s="25">
        <f>IFERROR(VLOOKUP(C22,RA!B:I,8,0),0)</f>
        <v>113929.22500000001</v>
      </c>
      <c r="G22" s="16">
        <f t="shared" si="0"/>
        <v>529185.76980000001</v>
      </c>
      <c r="H22" s="27">
        <f>RA!J26</f>
        <v>17.715218261305001</v>
      </c>
      <c r="I22" s="20">
        <f>IFERROR(VLOOKUP(B22,RMS!C:E,3,FALSE),0)</f>
        <v>643114.77553156298</v>
      </c>
      <c r="J22" s="21">
        <f>IFERROR(VLOOKUP(B22,RMS!C:F,4,FALSE),0)</f>
        <v>529185.73641658097</v>
      </c>
      <c r="K22" s="22">
        <f t="shared" si="1"/>
        <v>0.21926843700930476</v>
      </c>
      <c r="L22" s="22">
        <f t="shared" si="2"/>
        <v>3.338341903872788E-2</v>
      </c>
      <c r="M22" s="32"/>
    </row>
    <row r="23" spans="1:13" x14ac:dyDescent="0.2">
      <c r="A23" s="70"/>
      <c r="B23" s="12">
        <v>34</v>
      </c>
      <c r="C23" s="65" t="s">
        <v>25</v>
      </c>
      <c r="D23" s="65"/>
      <c r="E23" s="15">
        <f>IFERROR(VLOOKUP(C23,RA!B:D,3,0),0)</f>
        <v>231487.49059999999</v>
      </c>
      <c r="F23" s="25">
        <f>IFERROR(VLOOKUP(C23,RA!B:I,8,0),0)</f>
        <v>56229.153700000003</v>
      </c>
      <c r="G23" s="16">
        <f t="shared" si="0"/>
        <v>175258.33689999999</v>
      </c>
      <c r="H23" s="27">
        <f>RA!J27</f>
        <v>24.290363835323401</v>
      </c>
      <c r="I23" s="20">
        <f>IFERROR(VLOOKUP(B23,RMS!C:E,3,FALSE),0)</f>
        <v>231487.445028394</v>
      </c>
      <c r="J23" s="21">
        <f>IFERROR(VLOOKUP(B23,RMS!C:F,4,FALSE),0)</f>
        <v>175258.34649978799</v>
      </c>
      <c r="K23" s="22">
        <f t="shared" si="1"/>
        <v>4.5571605995064601E-2</v>
      </c>
      <c r="L23" s="22">
        <f t="shared" si="2"/>
        <v>-9.5997879980131984E-3</v>
      </c>
      <c r="M23" s="32"/>
    </row>
    <row r="24" spans="1:13" x14ac:dyDescent="0.2">
      <c r="A24" s="70"/>
      <c r="B24" s="12">
        <v>35</v>
      </c>
      <c r="C24" s="65" t="s">
        <v>26</v>
      </c>
      <c r="D24" s="65"/>
      <c r="E24" s="15">
        <f>IFERROR(VLOOKUP(C24,RA!B:D,3,0),0)</f>
        <v>737092.01139999996</v>
      </c>
      <c r="F24" s="25">
        <f>IFERROR(VLOOKUP(C24,RA!B:I,8,0),0)</f>
        <v>30457.170600000001</v>
      </c>
      <c r="G24" s="16">
        <f t="shared" si="0"/>
        <v>706634.84080000001</v>
      </c>
      <c r="H24" s="27">
        <f>RA!J28</f>
        <v>4.1320717263169104</v>
      </c>
      <c r="I24" s="20">
        <f>IFERROR(VLOOKUP(B24,RMS!C:E,3,FALSE),0)</f>
        <v>737092.01140531001</v>
      </c>
      <c r="J24" s="21">
        <f>IFERROR(VLOOKUP(B24,RMS!C:F,4,FALSE),0)</f>
        <v>706634.85141504405</v>
      </c>
      <c r="K24" s="22">
        <f t="shared" si="1"/>
        <v>-5.3100520744919777E-6</v>
      </c>
      <c r="L24" s="22">
        <f t="shared" si="2"/>
        <v>-1.0615044040605426E-2</v>
      </c>
      <c r="M24" s="32"/>
    </row>
    <row r="25" spans="1:13" x14ac:dyDescent="0.2">
      <c r="A25" s="70"/>
      <c r="B25" s="12">
        <v>36</v>
      </c>
      <c r="C25" s="65" t="s">
        <v>27</v>
      </c>
      <c r="D25" s="65"/>
      <c r="E25" s="15">
        <f>IFERROR(VLOOKUP(C25,RA!B:D,3,0),0)</f>
        <v>691194.57790000003</v>
      </c>
      <c r="F25" s="25">
        <f>IFERROR(VLOOKUP(C25,RA!B:I,8,0),0)</f>
        <v>93278.691399999996</v>
      </c>
      <c r="G25" s="16">
        <f t="shared" si="0"/>
        <v>597915.88650000002</v>
      </c>
      <c r="H25" s="27">
        <f>RA!J29</f>
        <v>13.495286910872601</v>
      </c>
      <c r="I25" s="20">
        <f>IFERROR(VLOOKUP(B25,RMS!C:E,3,FALSE),0)</f>
        <v>691194.90243539796</v>
      </c>
      <c r="J25" s="21">
        <f>IFERROR(VLOOKUP(B25,RMS!C:F,4,FALSE),0)</f>
        <v>597915.88386220601</v>
      </c>
      <c r="K25" s="22">
        <f t="shared" si="1"/>
        <v>-0.32453539792913944</v>
      </c>
      <c r="L25" s="22">
        <f t="shared" si="2"/>
        <v>2.6377940084785223E-3</v>
      </c>
      <c r="M25" s="32"/>
    </row>
    <row r="26" spans="1:13" x14ac:dyDescent="0.2">
      <c r="A26" s="70"/>
      <c r="B26" s="12">
        <v>37</v>
      </c>
      <c r="C26" s="65" t="s">
        <v>63</v>
      </c>
      <c r="D26" s="65"/>
      <c r="E26" s="15">
        <f>IFERROR(VLOOKUP(C26,RA!B:D,3,0),0)</f>
        <v>1066780.5120999999</v>
      </c>
      <c r="F26" s="25">
        <f>IFERROR(VLOOKUP(C26,RA!B:I,8,0),0)</f>
        <v>144716.08910000001</v>
      </c>
      <c r="G26" s="16">
        <f t="shared" si="0"/>
        <v>922064.42299999995</v>
      </c>
      <c r="H26" s="27">
        <f>RA!J30</f>
        <v>13.5656854862413</v>
      </c>
      <c r="I26" s="20">
        <f>IFERROR(VLOOKUP(B26,RMS!C:E,3,FALSE),0)</f>
        <v>1066780.4276840701</v>
      </c>
      <c r="J26" s="21">
        <f>IFERROR(VLOOKUP(B26,RMS!C:F,4,FALSE),0)</f>
        <v>922064.42636922095</v>
      </c>
      <c r="K26" s="22">
        <f t="shared" si="1"/>
        <v>8.4415929857641459E-2</v>
      </c>
      <c r="L26" s="22">
        <f t="shared" si="2"/>
        <v>-3.3692209981381893E-3</v>
      </c>
      <c r="M26" s="32"/>
    </row>
    <row r="27" spans="1:13" x14ac:dyDescent="0.2">
      <c r="A27" s="70"/>
      <c r="B27" s="12">
        <v>38</v>
      </c>
      <c r="C27" s="65" t="s">
        <v>29</v>
      </c>
      <c r="D27" s="65"/>
      <c r="E27" s="15">
        <f>IFERROR(VLOOKUP(C27,RA!B:D,3,0),0)</f>
        <v>504579.24829999998</v>
      </c>
      <c r="F27" s="25">
        <f>IFERROR(VLOOKUP(C27,RA!B:I,8,0),0)</f>
        <v>47634.254999999997</v>
      </c>
      <c r="G27" s="16">
        <f t="shared" si="0"/>
        <v>456944.99329999997</v>
      </c>
      <c r="H27" s="27">
        <f>RA!J31</f>
        <v>9.4403912092077995</v>
      </c>
      <c r="I27" s="20">
        <f>IFERROR(VLOOKUP(B27,RMS!C:E,3,FALSE),0)</f>
        <v>504579.228843363</v>
      </c>
      <c r="J27" s="21">
        <f>IFERROR(VLOOKUP(B27,RMS!C:F,4,FALSE),0)</f>
        <v>456944.96986548702</v>
      </c>
      <c r="K27" s="22">
        <f t="shared" si="1"/>
        <v>1.9456636975519359E-2</v>
      </c>
      <c r="L27" s="22">
        <f t="shared" si="2"/>
        <v>2.3434512957464904E-2</v>
      </c>
      <c r="M27" s="32"/>
    </row>
    <row r="28" spans="1:13" x14ac:dyDescent="0.2">
      <c r="A28" s="70"/>
      <c r="B28" s="12">
        <v>39</v>
      </c>
      <c r="C28" s="65" t="s">
        <v>30</v>
      </c>
      <c r="D28" s="65"/>
      <c r="E28" s="15">
        <f>IFERROR(VLOOKUP(C28,RA!B:D,3,0),0)</f>
        <v>139488.37049999999</v>
      </c>
      <c r="F28" s="25">
        <f>IFERROR(VLOOKUP(C28,RA!B:I,8,0),0)</f>
        <v>36447.370499999997</v>
      </c>
      <c r="G28" s="16">
        <f t="shared" si="0"/>
        <v>103041</v>
      </c>
      <c r="H28" s="27">
        <f>RA!J32</f>
        <v>26.1293255985093</v>
      </c>
      <c r="I28" s="20">
        <f>IFERROR(VLOOKUP(B28,RMS!C:E,3,FALSE),0)</f>
        <v>139488.21465250701</v>
      </c>
      <c r="J28" s="21">
        <f>IFERROR(VLOOKUP(B28,RMS!C:F,4,FALSE),0)</f>
        <v>103041.01238208001</v>
      </c>
      <c r="K28" s="22">
        <f t="shared" si="1"/>
        <v>0.15584749297704548</v>
      </c>
      <c r="L28" s="22">
        <f t="shared" si="2"/>
        <v>-1.2382080007228069E-2</v>
      </c>
      <c r="M28" s="32"/>
    </row>
    <row r="29" spans="1:13" x14ac:dyDescent="0.2">
      <c r="A29" s="70"/>
      <c r="B29" s="12">
        <v>40</v>
      </c>
      <c r="C29" s="65" t="s">
        <v>64</v>
      </c>
      <c r="D29" s="6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0"/>
      <c r="B30" s="12">
        <v>42</v>
      </c>
      <c r="C30" s="65" t="s">
        <v>31</v>
      </c>
      <c r="D30" s="65"/>
      <c r="E30" s="15">
        <f>IFERROR(VLOOKUP(C30,RA!B:D,3,0),0)</f>
        <v>113629.5671</v>
      </c>
      <c r="F30" s="25">
        <f>IFERROR(VLOOKUP(C30,RA!B:I,8,0),0)</f>
        <v>12690.850899999999</v>
      </c>
      <c r="G30" s="16">
        <f t="shared" si="0"/>
        <v>100938.7162</v>
      </c>
      <c r="H30" s="27">
        <f>RA!J34</f>
        <v>11.168616781608799</v>
      </c>
      <c r="I30" s="20">
        <f>IFERROR(VLOOKUP(B30,RMS!C:E,3,FALSE),0)</f>
        <v>113629.5677</v>
      </c>
      <c r="J30" s="21">
        <f>IFERROR(VLOOKUP(B30,RMS!C:F,4,FALSE),0)</f>
        <v>100938.7311</v>
      </c>
      <c r="K30" s="22">
        <f t="shared" si="1"/>
        <v>-5.9999999939464033E-4</v>
      </c>
      <c r="L30" s="22">
        <f t="shared" si="2"/>
        <v>-1.4900000009220093E-2</v>
      </c>
      <c r="M30" s="32"/>
    </row>
    <row r="31" spans="1:13" s="36" customFormat="1" ht="12" thickBot="1" x14ac:dyDescent="0.25">
      <c r="A31" s="7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0"/>
      <c r="B32" s="12">
        <v>70</v>
      </c>
      <c r="C32" s="71" t="s">
        <v>61</v>
      </c>
      <c r="D32" s="72"/>
      <c r="E32" s="15">
        <f>IFERROR(VLOOKUP(C32,RA!B:D,3,0),0)</f>
        <v>175607.72</v>
      </c>
      <c r="F32" s="25">
        <f>IFERROR(VLOOKUP(C32,RA!B:I,8,0),0)</f>
        <v>17558.57</v>
      </c>
      <c r="G32" s="16">
        <f t="shared" si="0"/>
        <v>158049.15</v>
      </c>
      <c r="H32" s="27">
        <f>RA!J34</f>
        <v>11.168616781608799</v>
      </c>
      <c r="I32" s="20">
        <f>IFERROR(VLOOKUP(B32,RMS!C:E,3,FALSE),0)</f>
        <v>175607.72</v>
      </c>
      <c r="J32" s="21">
        <f>IFERROR(VLOOKUP(B32,RMS!C:F,4,FALSE),0)</f>
        <v>158049.15</v>
      </c>
      <c r="K32" s="22">
        <f t="shared" si="1"/>
        <v>0</v>
      </c>
      <c r="L32" s="22">
        <f t="shared" si="2"/>
        <v>0</v>
      </c>
    </row>
    <row r="33" spans="1:13" x14ac:dyDescent="0.2">
      <c r="A33" s="70"/>
      <c r="B33" s="12">
        <v>71</v>
      </c>
      <c r="C33" s="65" t="s">
        <v>35</v>
      </c>
      <c r="D33" s="65"/>
      <c r="E33" s="15">
        <f>IFERROR(VLOOKUP(C33,RA!B:D,3,0),0)</f>
        <v>109608.12</v>
      </c>
      <c r="F33" s="25">
        <f>IFERROR(VLOOKUP(C33,RA!B:I,8,0),0)</f>
        <v>-9632.7199999999993</v>
      </c>
      <c r="G33" s="16">
        <f t="shared" si="0"/>
        <v>119240.84</v>
      </c>
      <c r="H33" s="27">
        <f>RA!J34</f>
        <v>11.168616781608799</v>
      </c>
      <c r="I33" s="20">
        <f>IFERROR(VLOOKUP(B33,RMS!C:E,3,FALSE),0)</f>
        <v>109608.12</v>
      </c>
      <c r="J33" s="21">
        <f>IFERROR(VLOOKUP(B33,RMS!C:F,4,FALSE),0)</f>
        <v>119240.84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0"/>
      <c r="B34" s="12">
        <v>72</v>
      </c>
      <c r="C34" s="65" t="s">
        <v>36</v>
      </c>
      <c r="D34" s="65"/>
      <c r="E34" s="15">
        <f>IFERROR(VLOOKUP(C34,RA!B:D,3,0),0)</f>
        <v>26928.21</v>
      </c>
      <c r="F34" s="25">
        <f>IFERROR(VLOOKUP(C34,RA!B:I,8,0),0)</f>
        <v>1962.44</v>
      </c>
      <c r="G34" s="16">
        <f t="shared" si="0"/>
        <v>24965.77</v>
      </c>
      <c r="H34" s="27">
        <f>RA!J35</f>
        <v>0</v>
      </c>
      <c r="I34" s="20">
        <f>IFERROR(VLOOKUP(B34,RMS!C:E,3,FALSE),0)</f>
        <v>26928.21</v>
      </c>
      <c r="J34" s="21">
        <f>IFERROR(VLOOKUP(B34,RMS!C:F,4,FALSE),0)</f>
        <v>24965.77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0"/>
      <c r="B35" s="12">
        <v>73</v>
      </c>
      <c r="C35" s="65" t="s">
        <v>37</v>
      </c>
      <c r="D35" s="65"/>
      <c r="E35" s="15">
        <f>IFERROR(VLOOKUP(C35,RA!B:D,3,0),0)</f>
        <v>90332.84</v>
      </c>
      <c r="F35" s="25">
        <f>IFERROR(VLOOKUP(C35,RA!B:I,8,0),0)</f>
        <v>-7128.46</v>
      </c>
      <c r="G35" s="16">
        <f t="shared" si="0"/>
        <v>97461.3</v>
      </c>
      <c r="H35" s="27">
        <f>RA!J34</f>
        <v>11.168616781608799</v>
      </c>
      <c r="I35" s="20">
        <f>IFERROR(VLOOKUP(B35,RMS!C:E,3,FALSE),0)</f>
        <v>90332.84</v>
      </c>
      <c r="J35" s="21">
        <f>IFERROR(VLOOKUP(B35,RMS!C:F,4,FALSE),0)</f>
        <v>97461.3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0"/>
      <c r="B36" s="12">
        <v>74</v>
      </c>
      <c r="C36" s="65" t="s">
        <v>62</v>
      </c>
      <c r="D36" s="6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0"/>
      <c r="B37" s="12">
        <v>75</v>
      </c>
      <c r="C37" s="65" t="s">
        <v>32</v>
      </c>
      <c r="D37" s="65"/>
      <c r="E37" s="15">
        <f>IFERROR(VLOOKUP(C37,RA!B:D,3,0),0)</f>
        <v>16535.897499999999</v>
      </c>
      <c r="F37" s="25">
        <f>IFERROR(VLOOKUP(C37,RA!B:I,8,0),0)</f>
        <v>1504.9956999999999</v>
      </c>
      <c r="G37" s="16">
        <f t="shared" si="0"/>
        <v>15030.9018</v>
      </c>
      <c r="H37" s="27">
        <f>RA!J35</f>
        <v>0</v>
      </c>
      <c r="I37" s="20">
        <f>IFERROR(VLOOKUP(B37,RMS!C:E,3,FALSE),0)</f>
        <v>16535.897435897401</v>
      </c>
      <c r="J37" s="21">
        <f>IFERROR(VLOOKUP(B37,RMS!C:F,4,FALSE),0)</f>
        <v>15030.9017094017</v>
      </c>
      <c r="K37" s="22">
        <f t="shared" si="1"/>
        <v>6.4102598116733134E-5</v>
      </c>
      <c r="L37" s="22">
        <f t="shared" si="2"/>
        <v>9.0598299721023068E-5</v>
      </c>
      <c r="M37" s="32"/>
    </row>
    <row r="38" spans="1:13" x14ac:dyDescent="0.2">
      <c r="A38" s="70"/>
      <c r="B38" s="12">
        <v>76</v>
      </c>
      <c r="C38" s="65" t="s">
        <v>33</v>
      </c>
      <c r="D38" s="65"/>
      <c r="E38" s="15">
        <f>IFERROR(VLOOKUP(C38,RA!B:D,3,0),0)</f>
        <v>296317.94799999997</v>
      </c>
      <c r="F38" s="25">
        <f>IFERROR(VLOOKUP(C38,RA!B:I,8,0),0)</f>
        <v>15924.6857</v>
      </c>
      <c r="G38" s="16">
        <f t="shared" si="0"/>
        <v>280393.2623</v>
      </c>
      <c r="H38" s="27">
        <f>RA!J36</f>
        <v>9.9987460687947003</v>
      </c>
      <c r="I38" s="20">
        <f>IFERROR(VLOOKUP(B38,RMS!C:E,3,FALSE),0)</f>
        <v>296317.946193162</v>
      </c>
      <c r="J38" s="21">
        <f>IFERROR(VLOOKUP(B38,RMS!C:F,4,FALSE),0)</f>
        <v>280393.26460427302</v>
      </c>
      <c r="K38" s="22">
        <f t="shared" si="1"/>
        <v>1.806837972253561E-3</v>
      </c>
      <c r="L38" s="22">
        <f t="shared" si="2"/>
        <v>-2.3042730172164738E-3</v>
      </c>
      <c r="M38" s="32"/>
    </row>
    <row r="39" spans="1:13" x14ac:dyDescent="0.2">
      <c r="A39" s="70"/>
      <c r="B39" s="12">
        <v>77</v>
      </c>
      <c r="C39" s="65" t="s">
        <v>38</v>
      </c>
      <c r="D39" s="65"/>
      <c r="E39" s="15">
        <f>IFERROR(VLOOKUP(C39,RA!B:D,3,0),0)</f>
        <v>62945.68</v>
      </c>
      <c r="F39" s="25">
        <f>IFERROR(VLOOKUP(C39,RA!B:I,8,0),0)</f>
        <v>152.49</v>
      </c>
      <c r="G39" s="16">
        <f t="shared" si="0"/>
        <v>62793.19</v>
      </c>
      <c r="H39" s="27">
        <f>RA!J37</f>
        <v>-8.7883269962116</v>
      </c>
      <c r="I39" s="20">
        <f>IFERROR(VLOOKUP(B39,RMS!C:E,3,FALSE),0)</f>
        <v>62945.68</v>
      </c>
      <c r="J39" s="21">
        <f>IFERROR(VLOOKUP(B39,RMS!C:F,4,FALSE),0)</f>
        <v>62793.19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0"/>
      <c r="B40" s="12">
        <v>78</v>
      </c>
      <c r="C40" s="65" t="s">
        <v>39</v>
      </c>
      <c r="D40" s="65"/>
      <c r="E40" s="15">
        <f>IFERROR(VLOOKUP(C40,RA!B:D,3,0),0)</f>
        <v>80978.149999999994</v>
      </c>
      <c r="F40" s="25">
        <f>IFERROR(VLOOKUP(C40,RA!B:I,8,0),0)</f>
        <v>11344.32</v>
      </c>
      <c r="G40" s="16">
        <f t="shared" si="0"/>
        <v>69633.829999999987</v>
      </c>
      <c r="H40" s="27">
        <f>RA!J38</f>
        <v>7.2876734101523999</v>
      </c>
      <c r="I40" s="20">
        <f>IFERROR(VLOOKUP(B40,RMS!C:E,3,FALSE),0)</f>
        <v>80978.149999999994</v>
      </c>
      <c r="J40" s="21">
        <f>IFERROR(VLOOKUP(B40,RMS!C:F,4,FALSE),0)</f>
        <v>69633.83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0"/>
      <c r="B41" s="12">
        <v>9101</v>
      </c>
      <c r="C41" s="66" t="s">
        <v>65</v>
      </c>
      <c r="D41" s="6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-7.8913272293885601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0"/>
      <c r="B42" s="12">
        <v>99</v>
      </c>
      <c r="C42" s="65" t="s">
        <v>34</v>
      </c>
      <c r="D42" s="65"/>
      <c r="E42" s="15">
        <f>IFERROR(VLOOKUP(C42,RA!B:D,3,0),0)</f>
        <v>11500.8547</v>
      </c>
      <c r="F42" s="25">
        <f>IFERROR(VLOOKUP(C42,RA!B:I,8,0),0)</f>
        <v>2069.9146999999998</v>
      </c>
      <c r="G42" s="16">
        <f t="shared" si="0"/>
        <v>9430.94</v>
      </c>
      <c r="H42" s="27">
        <f>RA!J39</f>
        <v>-7.8913272293885601</v>
      </c>
      <c r="I42" s="20">
        <f>VLOOKUP(B42,RMS!C:E,3,FALSE)</f>
        <v>11500.854700854699</v>
      </c>
      <c r="J42" s="21">
        <f>IFERROR(VLOOKUP(B42,RMS!C:F,4,FALSE),0)</f>
        <v>9430.94017094017</v>
      </c>
      <c r="K42" s="22">
        <f t="shared" si="1"/>
        <v>-8.5469946498051286E-7</v>
      </c>
      <c r="L42" s="22">
        <f t="shared" si="2"/>
        <v>-1.7094016948249191E-4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6" t="s">
        <v>45</v>
      </c>
      <c r="W1" s="76"/>
    </row>
    <row r="2" spans="1:23" ht="12.75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6"/>
      <c r="W2" s="76"/>
    </row>
    <row r="3" spans="1:23" ht="23.25" thickBot="1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7" t="s">
        <v>46</v>
      </c>
      <c r="W3" s="76"/>
    </row>
    <row r="4" spans="1:23" ht="12.75" thickTop="1" thickBot="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W4" s="76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77" t="s">
        <v>4</v>
      </c>
      <c r="C6" s="78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79" t="s">
        <v>5</v>
      </c>
      <c r="B7" s="80"/>
      <c r="C7" s="81"/>
      <c r="D7" s="55">
        <v>13577837.479599999</v>
      </c>
      <c r="E7" s="56"/>
      <c r="F7" s="56"/>
      <c r="G7" s="55">
        <v>12954362.050799999</v>
      </c>
      <c r="H7" s="57">
        <v>4.8128609217116898</v>
      </c>
      <c r="I7" s="55">
        <v>1732588.8414</v>
      </c>
      <c r="J7" s="57">
        <v>12.7604181741247</v>
      </c>
      <c r="K7" s="55">
        <v>1402203.7339999999</v>
      </c>
      <c r="L7" s="57">
        <v>10.8241820670236</v>
      </c>
      <c r="M7" s="57">
        <v>0.23561847639467201</v>
      </c>
      <c r="N7" s="55">
        <v>13577837.479599999</v>
      </c>
      <c r="O7" s="55">
        <v>1944959180.0716</v>
      </c>
      <c r="P7" s="55">
        <v>771547</v>
      </c>
      <c r="Q7" s="56"/>
      <c r="R7" s="56"/>
      <c r="S7" s="55">
        <v>17.5981987871121</v>
      </c>
      <c r="T7" s="56"/>
      <c r="U7" s="85"/>
    </row>
    <row r="8" spans="1:23" ht="12" customHeight="1" thickBot="1" x14ac:dyDescent="0.25">
      <c r="A8" s="82">
        <v>42795</v>
      </c>
      <c r="B8" s="73" t="s">
        <v>6</v>
      </c>
      <c r="C8" s="74"/>
      <c r="D8" s="58">
        <v>563715.16059999994</v>
      </c>
      <c r="E8" s="59"/>
      <c r="F8" s="59"/>
      <c r="G8" s="58">
        <v>565069.42409999995</v>
      </c>
      <c r="H8" s="60">
        <v>-0.239663206367424</v>
      </c>
      <c r="I8" s="58">
        <v>162050.67420000001</v>
      </c>
      <c r="J8" s="60">
        <v>28.746907219511101</v>
      </c>
      <c r="K8" s="58">
        <v>163488.06140000001</v>
      </c>
      <c r="L8" s="60">
        <v>28.9323850180695</v>
      </c>
      <c r="M8" s="60">
        <v>-8.7920010041789998E-3</v>
      </c>
      <c r="N8" s="58">
        <v>563715.16059999994</v>
      </c>
      <c r="O8" s="58">
        <v>80305892.777099997</v>
      </c>
      <c r="P8" s="58">
        <v>20220</v>
      </c>
      <c r="Q8" s="59"/>
      <c r="R8" s="59"/>
      <c r="S8" s="58">
        <v>27.879088061325401</v>
      </c>
      <c r="T8" s="59"/>
      <c r="U8" s="61"/>
    </row>
    <row r="9" spans="1:23" ht="12" customHeight="1" thickBot="1" x14ac:dyDescent="0.25">
      <c r="A9" s="83"/>
      <c r="B9" s="73" t="s">
        <v>7</v>
      </c>
      <c r="C9" s="74"/>
      <c r="D9" s="58">
        <v>63957.436699999998</v>
      </c>
      <c r="E9" s="59"/>
      <c r="F9" s="59"/>
      <c r="G9" s="58">
        <v>75834.314799999993</v>
      </c>
      <c r="H9" s="60">
        <v>-15.6616145755694</v>
      </c>
      <c r="I9" s="58">
        <v>16135.516600000001</v>
      </c>
      <c r="J9" s="60">
        <v>25.228522956111501</v>
      </c>
      <c r="K9" s="58">
        <v>17717.8887</v>
      </c>
      <c r="L9" s="60">
        <v>23.363946449213501</v>
      </c>
      <c r="M9" s="60">
        <v>-8.9309292252186007E-2</v>
      </c>
      <c r="N9" s="58">
        <v>63957.436699999998</v>
      </c>
      <c r="O9" s="58">
        <v>11316855.245300001</v>
      </c>
      <c r="P9" s="58">
        <v>3824</v>
      </c>
      <c r="Q9" s="59"/>
      <c r="R9" s="59"/>
      <c r="S9" s="58">
        <v>16.725271103556501</v>
      </c>
      <c r="T9" s="59"/>
      <c r="U9" s="61"/>
    </row>
    <row r="10" spans="1:23" ht="12" customHeight="1" thickBot="1" x14ac:dyDescent="0.25">
      <c r="A10" s="83"/>
      <c r="B10" s="73" t="s">
        <v>8</v>
      </c>
      <c r="C10" s="74"/>
      <c r="D10" s="58">
        <v>95583.753599999996</v>
      </c>
      <c r="E10" s="59"/>
      <c r="F10" s="59"/>
      <c r="G10" s="58">
        <v>97326.281700000007</v>
      </c>
      <c r="H10" s="60">
        <v>-1.79039830718201</v>
      </c>
      <c r="I10" s="58">
        <v>25647.234100000001</v>
      </c>
      <c r="J10" s="60">
        <v>26.832210636264399</v>
      </c>
      <c r="K10" s="58">
        <v>26870.296300000002</v>
      </c>
      <c r="L10" s="60">
        <v>27.608468987673199</v>
      </c>
      <c r="M10" s="60">
        <v>-4.5517257656738003E-2</v>
      </c>
      <c r="N10" s="58">
        <v>95583.753599999996</v>
      </c>
      <c r="O10" s="58">
        <v>17580603.280499998</v>
      </c>
      <c r="P10" s="58">
        <v>84643</v>
      </c>
      <c r="Q10" s="59"/>
      <c r="R10" s="59"/>
      <c r="S10" s="58">
        <v>1.1292576302824799</v>
      </c>
      <c r="T10" s="59"/>
      <c r="U10" s="61"/>
    </row>
    <row r="11" spans="1:23" ht="12" thickBot="1" x14ac:dyDescent="0.25">
      <c r="A11" s="83"/>
      <c r="B11" s="73" t="s">
        <v>9</v>
      </c>
      <c r="C11" s="74"/>
      <c r="D11" s="58">
        <v>44175.330600000001</v>
      </c>
      <c r="E11" s="59"/>
      <c r="F11" s="59"/>
      <c r="G11" s="58">
        <v>45789.938800000004</v>
      </c>
      <c r="H11" s="60">
        <v>-3.5261200218070599</v>
      </c>
      <c r="I11" s="58">
        <v>11320.3716</v>
      </c>
      <c r="J11" s="60">
        <v>25.626003124920601</v>
      </c>
      <c r="K11" s="58">
        <v>10346.1469</v>
      </c>
      <c r="L11" s="60">
        <v>22.594803948504101</v>
      </c>
      <c r="M11" s="60">
        <v>9.4163045374891993E-2</v>
      </c>
      <c r="N11" s="58">
        <v>44175.330600000001</v>
      </c>
      <c r="O11" s="58">
        <v>5563578.6228999998</v>
      </c>
      <c r="P11" s="58">
        <v>1845</v>
      </c>
      <c r="Q11" s="59"/>
      <c r="R11" s="59"/>
      <c r="S11" s="58">
        <v>23.943268617886201</v>
      </c>
      <c r="T11" s="59"/>
      <c r="U11" s="61"/>
    </row>
    <row r="12" spans="1:23" ht="12" customHeight="1" thickBot="1" x14ac:dyDescent="0.25">
      <c r="A12" s="83"/>
      <c r="B12" s="73" t="s">
        <v>10</v>
      </c>
      <c r="C12" s="74"/>
      <c r="D12" s="58">
        <v>150451.99</v>
      </c>
      <c r="E12" s="59"/>
      <c r="F12" s="59"/>
      <c r="G12" s="58">
        <v>122481.1358</v>
      </c>
      <c r="H12" s="60">
        <v>22.836867095740999</v>
      </c>
      <c r="I12" s="58">
        <v>23052.8004</v>
      </c>
      <c r="J12" s="60">
        <v>15.322363233613601</v>
      </c>
      <c r="K12" s="58">
        <v>24734.678400000001</v>
      </c>
      <c r="L12" s="60">
        <v>20.194684053542201</v>
      </c>
      <c r="M12" s="60">
        <v>-6.7996760370250001E-2</v>
      </c>
      <c r="N12" s="58">
        <v>150451.99</v>
      </c>
      <c r="O12" s="58">
        <v>20417546.399900001</v>
      </c>
      <c r="P12" s="58">
        <v>1008</v>
      </c>
      <c r="Q12" s="59"/>
      <c r="R12" s="59"/>
      <c r="S12" s="58">
        <v>149.25792658730199</v>
      </c>
      <c r="T12" s="59"/>
      <c r="U12" s="61"/>
    </row>
    <row r="13" spans="1:23" ht="12" thickBot="1" x14ac:dyDescent="0.25">
      <c r="A13" s="83"/>
      <c r="B13" s="73" t="s">
        <v>11</v>
      </c>
      <c r="C13" s="74"/>
      <c r="D13" s="58">
        <v>166927.71679999999</v>
      </c>
      <c r="E13" s="59"/>
      <c r="F13" s="59"/>
      <c r="G13" s="58">
        <v>254198.6012</v>
      </c>
      <c r="H13" s="60">
        <v>-34.331772082150998</v>
      </c>
      <c r="I13" s="58">
        <v>52986.815799999997</v>
      </c>
      <c r="J13" s="60">
        <v>31.7423713783162</v>
      </c>
      <c r="K13" s="58">
        <v>56250.653899999998</v>
      </c>
      <c r="L13" s="60">
        <v>22.128624482769201</v>
      </c>
      <c r="M13" s="60">
        <v>-5.8023113932191998E-2</v>
      </c>
      <c r="N13" s="58">
        <v>166927.71679999999</v>
      </c>
      <c r="O13" s="58">
        <v>26430379.891399998</v>
      </c>
      <c r="P13" s="58">
        <v>6344</v>
      </c>
      <c r="Q13" s="59"/>
      <c r="R13" s="59"/>
      <c r="S13" s="58">
        <v>26.3126918032787</v>
      </c>
      <c r="T13" s="59"/>
      <c r="U13" s="61"/>
    </row>
    <row r="14" spans="1:23" ht="12" thickBot="1" x14ac:dyDescent="0.25">
      <c r="A14" s="83"/>
      <c r="B14" s="73" t="s">
        <v>12</v>
      </c>
      <c r="C14" s="74"/>
      <c r="D14" s="58">
        <v>72964.577099999995</v>
      </c>
      <c r="E14" s="59"/>
      <c r="F14" s="59"/>
      <c r="G14" s="58">
        <v>103759.7319</v>
      </c>
      <c r="H14" s="60">
        <v>-29.679292955073599</v>
      </c>
      <c r="I14" s="58">
        <v>14964.988600000001</v>
      </c>
      <c r="J14" s="60">
        <v>20.509936732025501</v>
      </c>
      <c r="K14" s="58">
        <v>21435.6217</v>
      </c>
      <c r="L14" s="60">
        <v>20.658902357861599</v>
      </c>
      <c r="M14" s="60">
        <v>-0.301863561064805</v>
      </c>
      <c r="N14" s="58">
        <v>72964.577099999995</v>
      </c>
      <c r="O14" s="58">
        <v>8684442.6403000001</v>
      </c>
      <c r="P14" s="58">
        <v>1142</v>
      </c>
      <c r="Q14" s="59"/>
      <c r="R14" s="59"/>
      <c r="S14" s="58">
        <v>63.891923905429103</v>
      </c>
      <c r="T14" s="59"/>
      <c r="U14" s="61"/>
    </row>
    <row r="15" spans="1:23" ht="12" thickBot="1" x14ac:dyDescent="0.25">
      <c r="A15" s="83"/>
      <c r="B15" s="73" t="s">
        <v>13</v>
      </c>
      <c r="C15" s="74"/>
      <c r="D15" s="58">
        <v>86227.535600000003</v>
      </c>
      <c r="E15" s="59"/>
      <c r="F15" s="59"/>
      <c r="G15" s="58">
        <v>103718.83990000001</v>
      </c>
      <c r="H15" s="60">
        <v>-16.864153433324301</v>
      </c>
      <c r="I15" s="58">
        <v>-10903.974700000001</v>
      </c>
      <c r="J15" s="60">
        <v>-12.6455831355106</v>
      </c>
      <c r="K15" s="58">
        <v>-8713.2198000000008</v>
      </c>
      <c r="L15" s="60">
        <v>-8.4008072288513898</v>
      </c>
      <c r="M15" s="60">
        <v>0.25142885756193101</v>
      </c>
      <c r="N15" s="58">
        <v>86227.535600000003</v>
      </c>
      <c r="O15" s="58">
        <v>10024374.2502</v>
      </c>
      <c r="P15" s="58">
        <v>3487</v>
      </c>
      <c r="Q15" s="59"/>
      <c r="R15" s="59"/>
      <c r="S15" s="58">
        <v>24.728286664754801</v>
      </c>
      <c r="T15" s="59"/>
      <c r="U15" s="61"/>
    </row>
    <row r="16" spans="1:23" ht="12" thickBot="1" x14ac:dyDescent="0.25">
      <c r="A16" s="83"/>
      <c r="B16" s="73" t="s">
        <v>14</v>
      </c>
      <c r="C16" s="74"/>
      <c r="D16" s="58">
        <v>583648.83559999999</v>
      </c>
      <c r="E16" s="59"/>
      <c r="F16" s="59"/>
      <c r="G16" s="58">
        <v>703199.38729999994</v>
      </c>
      <c r="H16" s="60">
        <v>-17.000946510921398</v>
      </c>
      <c r="I16" s="58">
        <v>53116.403100000003</v>
      </c>
      <c r="J16" s="60">
        <v>9.1007468635477604</v>
      </c>
      <c r="K16" s="58">
        <v>-194.72919999999999</v>
      </c>
      <c r="L16" s="60">
        <v>-2.7691889884558001E-2</v>
      </c>
      <c r="M16" s="60">
        <v>-273.77061221429602</v>
      </c>
      <c r="N16" s="58">
        <v>583648.83559999999</v>
      </c>
      <c r="O16" s="58">
        <v>118445239.8277</v>
      </c>
      <c r="P16" s="58">
        <v>28824</v>
      </c>
      <c r="Q16" s="59"/>
      <c r="R16" s="59"/>
      <c r="S16" s="58">
        <v>20.248710643907899</v>
      </c>
      <c r="T16" s="59"/>
      <c r="U16" s="61"/>
    </row>
    <row r="17" spans="1:21" ht="12" thickBot="1" x14ac:dyDescent="0.25">
      <c r="A17" s="83"/>
      <c r="B17" s="73" t="s">
        <v>15</v>
      </c>
      <c r="C17" s="74"/>
      <c r="D17" s="58">
        <v>459546.07780000003</v>
      </c>
      <c r="E17" s="59"/>
      <c r="F17" s="59"/>
      <c r="G17" s="58">
        <v>411595.39</v>
      </c>
      <c r="H17" s="60">
        <v>11.6499574497178</v>
      </c>
      <c r="I17" s="58">
        <v>66838.216100000005</v>
      </c>
      <c r="J17" s="60">
        <v>14.544399208013401</v>
      </c>
      <c r="K17" s="58">
        <v>61044.3995</v>
      </c>
      <c r="L17" s="60">
        <v>14.8311669622928</v>
      </c>
      <c r="M17" s="60">
        <v>9.4911517640533002E-2</v>
      </c>
      <c r="N17" s="58">
        <v>459546.07780000003</v>
      </c>
      <c r="O17" s="58">
        <v>153860841.2295</v>
      </c>
      <c r="P17" s="58">
        <v>8459</v>
      </c>
      <c r="Q17" s="59"/>
      <c r="R17" s="59"/>
      <c r="S17" s="58">
        <v>54.326288899397099</v>
      </c>
      <c r="T17" s="59"/>
      <c r="U17" s="61"/>
    </row>
    <row r="18" spans="1:21" ht="12" customHeight="1" thickBot="1" x14ac:dyDescent="0.25">
      <c r="A18" s="83"/>
      <c r="B18" s="73" t="s">
        <v>16</v>
      </c>
      <c r="C18" s="74"/>
      <c r="D18" s="58">
        <v>1211976.4173999999</v>
      </c>
      <c r="E18" s="59"/>
      <c r="F18" s="59"/>
      <c r="G18" s="58">
        <v>1091425.9543000001</v>
      </c>
      <c r="H18" s="60">
        <v>11.045225983957501</v>
      </c>
      <c r="I18" s="58">
        <v>179015.62770000001</v>
      </c>
      <c r="J18" s="60">
        <v>14.770553711270599</v>
      </c>
      <c r="K18" s="58">
        <v>137146.54490000001</v>
      </c>
      <c r="L18" s="60">
        <v>12.565813041156799</v>
      </c>
      <c r="M18" s="60">
        <v>0.30528718627602802</v>
      </c>
      <c r="N18" s="58">
        <v>1211976.4173999999</v>
      </c>
      <c r="O18" s="58">
        <v>269116443.41960001</v>
      </c>
      <c r="P18" s="58">
        <v>54493</v>
      </c>
      <c r="Q18" s="59"/>
      <c r="R18" s="59"/>
      <c r="S18" s="58">
        <v>22.240956038390301</v>
      </c>
      <c r="T18" s="59"/>
      <c r="U18" s="61"/>
    </row>
    <row r="19" spans="1:21" ht="12" customHeight="1" thickBot="1" x14ac:dyDescent="0.25">
      <c r="A19" s="83"/>
      <c r="B19" s="73" t="s">
        <v>17</v>
      </c>
      <c r="C19" s="74"/>
      <c r="D19" s="58">
        <v>467072.65720000002</v>
      </c>
      <c r="E19" s="59"/>
      <c r="F19" s="59"/>
      <c r="G19" s="58">
        <v>431381.10940000002</v>
      </c>
      <c r="H19" s="60">
        <v>8.2737855279853907</v>
      </c>
      <c r="I19" s="58">
        <v>65759.671700000006</v>
      </c>
      <c r="J19" s="60">
        <v>14.079109681610401</v>
      </c>
      <c r="K19" s="58">
        <v>45664.311999999998</v>
      </c>
      <c r="L19" s="60">
        <v>10.585607715533399</v>
      </c>
      <c r="M19" s="60">
        <v>0.440067063749915</v>
      </c>
      <c r="N19" s="58">
        <v>467072.65720000002</v>
      </c>
      <c r="O19" s="58">
        <v>61627150.405500002</v>
      </c>
      <c r="P19" s="58">
        <v>9298</v>
      </c>
      <c r="Q19" s="59"/>
      <c r="R19" s="59"/>
      <c r="S19" s="58">
        <v>50.233669305226897</v>
      </c>
      <c r="T19" s="59"/>
      <c r="U19" s="61"/>
    </row>
    <row r="20" spans="1:21" ht="12" thickBot="1" x14ac:dyDescent="0.25">
      <c r="A20" s="83"/>
      <c r="B20" s="73" t="s">
        <v>18</v>
      </c>
      <c r="C20" s="74"/>
      <c r="D20" s="58">
        <v>911102.87150000001</v>
      </c>
      <c r="E20" s="59"/>
      <c r="F20" s="59"/>
      <c r="G20" s="58">
        <v>732693.00549999997</v>
      </c>
      <c r="H20" s="60">
        <v>24.349879780584299</v>
      </c>
      <c r="I20" s="58">
        <v>72133.609700000001</v>
      </c>
      <c r="J20" s="60">
        <v>7.9171751024384696</v>
      </c>
      <c r="K20" s="58">
        <v>76336.328599999993</v>
      </c>
      <c r="L20" s="60">
        <v>10.418596605532899</v>
      </c>
      <c r="M20" s="60">
        <v>-5.5055292507217003E-2</v>
      </c>
      <c r="N20" s="58">
        <v>911102.87150000001</v>
      </c>
      <c r="O20" s="58">
        <v>110695098.3204</v>
      </c>
      <c r="P20" s="58">
        <v>34758</v>
      </c>
      <c r="Q20" s="59"/>
      <c r="R20" s="59"/>
      <c r="S20" s="58">
        <v>26.212753078428001</v>
      </c>
      <c r="T20" s="59"/>
      <c r="U20" s="61"/>
    </row>
    <row r="21" spans="1:21" ht="12" customHeight="1" thickBot="1" x14ac:dyDescent="0.25">
      <c r="A21" s="83"/>
      <c r="B21" s="73" t="s">
        <v>19</v>
      </c>
      <c r="C21" s="74"/>
      <c r="D21" s="58">
        <v>283999.29940000002</v>
      </c>
      <c r="E21" s="59"/>
      <c r="F21" s="59"/>
      <c r="G21" s="58">
        <v>289794.11219999997</v>
      </c>
      <c r="H21" s="60">
        <v>-1.99963096420699</v>
      </c>
      <c r="I21" s="58">
        <v>43416.064100000003</v>
      </c>
      <c r="J21" s="60">
        <v>15.287384226554201</v>
      </c>
      <c r="K21" s="58">
        <v>42386.927499999998</v>
      </c>
      <c r="L21" s="60">
        <v>14.626566143188899</v>
      </c>
      <c r="M21" s="60">
        <v>2.4279575347848002E-2</v>
      </c>
      <c r="N21" s="58">
        <v>283999.29940000002</v>
      </c>
      <c r="O21" s="58">
        <v>40726064.516599998</v>
      </c>
      <c r="P21" s="58">
        <v>22564</v>
      </c>
      <c r="Q21" s="59"/>
      <c r="R21" s="59"/>
      <c r="S21" s="58">
        <v>12.5863897979082</v>
      </c>
      <c r="T21" s="59"/>
      <c r="U21" s="61"/>
    </row>
    <row r="22" spans="1:21" ht="12" customHeight="1" thickBot="1" x14ac:dyDescent="0.25">
      <c r="A22" s="83"/>
      <c r="B22" s="73" t="s">
        <v>20</v>
      </c>
      <c r="C22" s="74"/>
      <c r="D22" s="58">
        <v>993523.54339999997</v>
      </c>
      <c r="E22" s="59"/>
      <c r="F22" s="59"/>
      <c r="G22" s="58">
        <v>913797.57680000004</v>
      </c>
      <c r="H22" s="60">
        <v>8.7246857098472397</v>
      </c>
      <c r="I22" s="58">
        <v>45080.111700000001</v>
      </c>
      <c r="J22" s="60">
        <v>4.5373974275162601</v>
      </c>
      <c r="K22" s="58">
        <v>74462.134300000005</v>
      </c>
      <c r="L22" s="60">
        <v>8.1486465044869902</v>
      </c>
      <c r="M22" s="60">
        <v>-0.39459012122353299</v>
      </c>
      <c r="N22" s="58">
        <v>993523.54339999997</v>
      </c>
      <c r="O22" s="58">
        <v>118526151.01540001</v>
      </c>
      <c r="P22" s="58">
        <v>59676</v>
      </c>
      <c r="Q22" s="59"/>
      <c r="R22" s="59"/>
      <c r="S22" s="58">
        <v>16.648628316240998</v>
      </c>
      <c r="T22" s="59"/>
      <c r="U22" s="61"/>
    </row>
    <row r="23" spans="1:21" ht="12" thickBot="1" x14ac:dyDescent="0.25">
      <c r="A23" s="83"/>
      <c r="B23" s="73" t="s">
        <v>21</v>
      </c>
      <c r="C23" s="74"/>
      <c r="D23" s="58">
        <v>1938703.5756000001</v>
      </c>
      <c r="E23" s="59"/>
      <c r="F23" s="59"/>
      <c r="G23" s="58">
        <v>2332848.5973</v>
      </c>
      <c r="H23" s="60">
        <v>-16.895439427838401</v>
      </c>
      <c r="I23" s="58">
        <v>290816.48599999998</v>
      </c>
      <c r="J23" s="60">
        <v>15.0005647928924</v>
      </c>
      <c r="K23" s="58">
        <v>249620.14629999999</v>
      </c>
      <c r="L23" s="60">
        <v>10.700229178563299</v>
      </c>
      <c r="M23" s="60">
        <v>0.165036117118885</v>
      </c>
      <c r="N23" s="58">
        <v>1938703.5756000001</v>
      </c>
      <c r="O23" s="58">
        <v>224521761.45269999</v>
      </c>
      <c r="P23" s="58">
        <v>60362</v>
      </c>
      <c r="Q23" s="59"/>
      <c r="R23" s="59"/>
      <c r="S23" s="58">
        <v>32.1179479738909</v>
      </c>
      <c r="T23" s="59"/>
      <c r="U23" s="61"/>
    </row>
    <row r="24" spans="1:21" ht="12" thickBot="1" x14ac:dyDescent="0.25">
      <c r="A24" s="83"/>
      <c r="B24" s="73" t="s">
        <v>22</v>
      </c>
      <c r="C24" s="74"/>
      <c r="D24" s="58">
        <v>219970.05720000001</v>
      </c>
      <c r="E24" s="59"/>
      <c r="F24" s="59"/>
      <c r="G24" s="58">
        <v>161261.58689999999</v>
      </c>
      <c r="H24" s="60">
        <v>36.405737676639497</v>
      </c>
      <c r="I24" s="58">
        <v>30608.299900000002</v>
      </c>
      <c r="J24" s="60">
        <v>13.9147574399958</v>
      </c>
      <c r="K24" s="58">
        <v>26917.659800000001</v>
      </c>
      <c r="L24" s="60">
        <v>16.691922929353201</v>
      </c>
      <c r="M24" s="60">
        <v>0.137108505249776</v>
      </c>
      <c r="N24" s="58">
        <v>219970.05720000001</v>
      </c>
      <c r="O24" s="58">
        <v>28434979.310400002</v>
      </c>
      <c r="P24" s="58">
        <v>22386</v>
      </c>
      <c r="Q24" s="59"/>
      <c r="R24" s="59"/>
      <c r="S24" s="58">
        <v>9.8262332350576305</v>
      </c>
      <c r="T24" s="59"/>
      <c r="U24" s="61"/>
    </row>
    <row r="25" spans="1:21" ht="12" thickBot="1" x14ac:dyDescent="0.25">
      <c r="A25" s="83"/>
      <c r="B25" s="73" t="s">
        <v>23</v>
      </c>
      <c r="C25" s="74"/>
      <c r="D25" s="58">
        <v>266168.45059999998</v>
      </c>
      <c r="E25" s="59"/>
      <c r="F25" s="59"/>
      <c r="G25" s="58">
        <v>180749.05249999999</v>
      </c>
      <c r="H25" s="60">
        <v>47.258559266859798</v>
      </c>
      <c r="I25" s="58">
        <v>21410.8825</v>
      </c>
      <c r="J25" s="60">
        <v>8.0441098303481606</v>
      </c>
      <c r="K25" s="58">
        <v>17959.317899999998</v>
      </c>
      <c r="L25" s="60">
        <v>9.9360509234204706</v>
      </c>
      <c r="M25" s="60">
        <v>0.19218795609158401</v>
      </c>
      <c r="N25" s="58">
        <v>266168.45059999998</v>
      </c>
      <c r="O25" s="58">
        <v>40263637.162699997</v>
      </c>
      <c r="P25" s="58">
        <v>15049</v>
      </c>
      <c r="Q25" s="59"/>
      <c r="R25" s="59"/>
      <c r="S25" s="58">
        <v>17.686786537311502</v>
      </c>
      <c r="T25" s="59"/>
      <c r="U25" s="61"/>
    </row>
    <row r="26" spans="1:21" ht="12" thickBot="1" x14ac:dyDescent="0.25">
      <c r="A26" s="83"/>
      <c r="B26" s="73" t="s">
        <v>24</v>
      </c>
      <c r="C26" s="74"/>
      <c r="D26" s="58">
        <v>643114.99479999999</v>
      </c>
      <c r="E26" s="59"/>
      <c r="F26" s="59"/>
      <c r="G26" s="58">
        <v>446287.43699999998</v>
      </c>
      <c r="H26" s="60">
        <v>44.103315818858697</v>
      </c>
      <c r="I26" s="58">
        <v>113929.22500000001</v>
      </c>
      <c r="J26" s="60">
        <v>17.715218261305001</v>
      </c>
      <c r="K26" s="58">
        <v>101191.2258</v>
      </c>
      <c r="L26" s="60">
        <v>22.6740027638286</v>
      </c>
      <c r="M26" s="60">
        <v>0.12588047134813901</v>
      </c>
      <c r="N26" s="58">
        <v>643114.99479999999</v>
      </c>
      <c r="O26" s="58">
        <v>68555658.182400003</v>
      </c>
      <c r="P26" s="58">
        <v>39396</v>
      </c>
      <c r="Q26" s="59"/>
      <c r="R26" s="59"/>
      <c r="S26" s="58">
        <v>16.3243729008021</v>
      </c>
      <c r="T26" s="59"/>
      <c r="U26" s="61"/>
    </row>
    <row r="27" spans="1:21" ht="12" thickBot="1" x14ac:dyDescent="0.25">
      <c r="A27" s="83"/>
      <c r="B27" s="73" t="s">
        <v>25</v>
      </c>
      <c r="C27" s="74"/>
      <c r="D27" s="58">
        <v>231487.49059999999</v>
      </c>
      <c r="E27" s="59"/>
      <c r="F27" s="59"/>
      <c r="G27" s="58">
        <v>178118.5943</v>
      </c>
      <c r="H27" s="60">
        <v>29.9625631505447</v>
      </c>
      <c r="I27" s="58">
        <v>56229.153700000003</v>
      </c>
      <c r="J27" s="60">
        <v>24.290363835323401</v>
      </c>
      <c r="K27" s="58">
        <v>49020.258000000002</v>
      </c>
      <c r="L27" s="60">
        <v>27.5211345523178</v>
      </c>
      <c r="M27" s="60">
        <v>0.14705952180015</v>
      </c>
      <c r="N27" s="58">
        <v>231487.49059999999</v>
      </c>
      <c r="O27" s="58">
        <v>19668000.5121</v>
      </c>
      <c r="P27" s="58">
        <v>28673</v>
      </c>
      <c r="Q27" s="59"/>
      <c r="R27" s="59"/>
      <c r="S27" s="58">
        <v>8.0733613713249408</v>
      </c>
      <c r="T27" s="59"/>
      <c r="U27" s="61"/>
    </row>
    <row r="28" spans="1:21" ht="12" thickBot="1" x14ac:dyDescent="0.25">
      <c r="A28" s="83"/>
      <c r="B28" s="73" t="s">
        <v>26</v>
      </c>
      <c r="C28" s="74"/>
      <c r="D28" s="58">
        <v>737092.01139999996</v>
      </c>
      <c r="E28" s="59"/>
      <c r="F28" s="59"/>
      <c r="G28" s="58">
        <v>592737.57940000005</v>
      </c>
      <c r="H28" s="60">
        <v>24.353851859050899</v>
      </c>
      <c r="I28" s="58">
        <v>30457.170600000001</v>
      </c>
      <c r="J28" s="60">
        <v>4.1320717263169104</v>
      </c>
      <c r="K28" s="58">
        <v>32011.533899999999</v>
      </c>
      <c r="L28" s="60">
        <v>5.4006250004266203</v>
      </c>
      <c r="M28" s="60">
        <v>-4.8556351746706E-2</v>
      </c>
      <c r="N28" s="58">
        <v>737092.01139999996</v>
      </c>
      <c r="O28" s="58">
        <v>80325981.357299998</v>
      </c>
      <c r="P28" s="58">
        <v>33996</v>
      </c>
      <c r="Q28" s="59"/>
      <c r="R28" s="59"/>
      <c r="S28" s="58">
        <v>21.6817275973644</v>
      </c>
      <c r="T28" s="59"/>
      <c r="U28" s="61"/>
    </row>
    <row r="29" spans="1:21" ht="12" thickBot="1" x14ac:dyDescent="0.25">
      <c r="A29" s="83"/>
      <c r="B29" s="73" t="s">
        <v>27</v>
      </c>
      <c r="C29" s="74"/>
      <c r="D29" s="58">
        <v>691194.57790000003</v>
      </c>
      <c r="E29" s="59"/>
      <c r="F29" s="59"/>
      <c r="G29" s="58">
        <v>555039.24780000001</v>
      </c>
      <c r="H29" s="60">
        <v>24.530757174321799</v>
      </c>
      <c r="I29" s="58">
        <v>93278.691399999996</v>
      </c>
      <c r="J29" s="60">
        <v>13.495286910872601</v>
      </c>
      <c r="K29" s="58">
        <v>81261.489000000001</v>
      </c>
      <c r="L29" s="60">
        <v>14.6406743887202</v>
      </c>
      <c r="M29" s="60">
        <v>0.14788311841049301</v>
      </c>
      <c r="N29" s="58">
        <v>691194.57790000003</v>
      </c>
      <c r="O29" s="58">
        <v>53525325.4023</v>
      </c>
      <c r="P29" s="58">
        <v>103837</v>
      </c>
      <c r="Q29" s="59"/>
      <c r="R29" s="59"/>
      <c r="S29" s="58">
        <v>6.6565345483787102</v>
      </c>
      <c r="T29" s="59"/>
      <c r="U29" s="61"/>
    </row>
    <row r="30" spans="1:21" ht="12" thickBot="1" x14ac:dyDescent="0.25">
      <c r="A30" s="83"/>
      <c r="B30" s="73" t="s">
        <v>28</v>
      </c>
      <c r="C30" s="74"/>
      <c r="D30" s="58">
        <v>1066780.5120999999</v>
      </c>
      <c r="E30" s="59"/>
      <c r="F30" s="59"/>
      <c r="G30" s="58">
        <v>684205.90359999996</v>
      </c>
      <c r="H30" s="60">
        <v>55.915128251167602</v>
      </c>
      <c r="I30" s="58">
        <v>144716.08910000001</v>
      </c>
      <c r="J30" s="60">
        <v>13.5656854862413</v>
      </c>
      <c r="K30" s="58">
        <v>91272.688800000004</v>
      </c>
      <c r="L30" s="60">
        <v>13.3399446452832</v>
      </c>
      <c r="M30" s="60">
        <v>0.58553550906237795</v>
      </c>
      <c r="N30" s="58">
        <v>1066780.5120999999</v>
      </c>
      <c r="O30" s="58">
        <v>94627861.625100002</v>
      </c>
      <c r="P30" s="58">
        <v>73656</v>
      </c>
      <c r="Q30" s="59"/>
      <c r="R30" s="59"/>
      <c r="S30" s="58">
        <v>14.483280548767199</v>
      </c>
      <c r="T30" s="59"/>
      <c r="U30" s="61"/>
    </row>
    <row r="31" spans="1:21" ht="12" thickBot="1" x14ac:dyDescent="0.25">
      <c r="A31" s="83"/>
      <c r="B31" s="73" t="s">
        <v>29</v>
      </c>
      <c r="C31" s="74"/>
      <c r="D31" s="58">
        <v>504579.24829999998</v>
      </c>
      <c r="E31" s="59"/>
      <c r="F31" s="59"/>
      <c r="G31" s="58">
        <v>849508.58499999996</v>
      </c>
      <c r="H31" s="60">
        <v>-40.603396221122402</v>
      </c>
      <c r="I31" s="58">
        <v>47634.254999999997</v>
      </c>
      <c r="J31" s="60">
        <v>9.4403912092077995</v>
      </c>
      <c r="K31" s="58">
        <v>-3266.1460000000002</v>
      </c>
      <c r="L31" s="60">
        <v>-0.38447474901033502</v>
      </c>
      <c r="M31" s="60">
        <v>-15.5842393450875</v>
      </c>
      <c r="N31" s="58">
        <v>504579.24829999998</v>
      </c>
      <c r="O31" s="58">
        <v>96716940.652099997</v>
      </c>
      <c r="P31" s="58">
        <v>20318</v>
      </c>
      <c r="Q31" s="59"/>
      <c r="R31" s="59"/>
      <c r="S31" s="58">
        <v>24.834100221478501</v>
      </c>
      <c r="T31" s="59"/>
      <c r="U31" s="61"/>
    </row>
    <row r="32" spans="1:21" ht="12" thickBot="1" x14ac:dyDescent="0.25">
      <c r="A32" s="83"/>
      <c r="B32" s="73" t="s">
        <v>30</v>
      </c>
      <c r="C32" s="74"/>
      <c r="D32" s="58">
        <v>139488.37049999999</v>
      </c>
      <c r="E32" s="59"/>
      <c r="F32" s="59"/>
      <c r="G32" s="58">
        <v>90289.463499999998</v>
      </c>
      <c r="H32" s="60">
        <v>54.4901975190051</v>
      </c>
      <c r="I32" s="58">
        <v>36447.370499999997</v>
      </c>
      <c r="J32" s="60">
        <v>26.1293255985093</v>
      </c>
      <c r="K32" s="58">
        <v>24687.869900000002</v>
      </c>
      <c r="L32" s="60">
        <v>27.343024250000099</v>
      </c>
      <c r="M32" s="60">
        <v>0.47632706457190099</v>
      </c>
      <c r="N32" s="58">
        <v>139488.37049999999</v>
      </c>
      <c r="O32" s="58">
        <v>11911200.698000001</v>
      </c>
      <c r="P32" s="58">
        <v>24553</v>
      </c>
      <c r="Q32" s="59"/>
      <c r="R32" s="59"/>
      <c r="S32" s="58">
        <v>5.6811131226326701</v>
      </c>
      <c r="T32" s="59"/>
      <c r="U32" s="61"/>
    </row>
    <row r="33" spans="1:21" ht="12" thickBot="1" x14ac:dyDescent="0.25">
      <c r="A33" s="83"/>
      <c r="B33" s="73" t="s">
        <v>75</v>
      </c>
      <c r="C33" s="74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8">
        <v>45.476900000000001</v>
      </c>
      <c r="P33" s="59"/>
      <c r="Q33" s="59"/>
      <c r="R33" s="59"/>
      <c r="S33" s="59"/>
      <c r="T33" s="59"/>
      <c r="U33" s="61"/>
    </row>
    <row r="34" spans="1:21" ht="12" customHeight="1" thickBot="1" x14ac:dyDescent="0.25">
      <c r="A34" s="83"/>
      <c r="B34" s="73" t="s">
        <v>31</v>
      </c>
      <c r="C34" s="74"/>
      <c r="D34" s="58">
        <v>113629.5671</v>
      </c>
      <c r="E34" s="59"/>
      <c r="F34" s="59"/>
      <c r="G34" s="58">
        <v>74861.681899999996</v>
      </c>
      <c r="H34" s="60">
        <v>51.7860195176833</v>
      </c>
      <c r="I34" s="58">
        <v>12690.850899999999</v>
      </c>
      <c r="J34" s="60">
        <v>11.168616781608799</v>
      </c>
      <c r="K34" s="58">
        <v>12088.9565</v>
      </c>
      <c r="L34" s="60">
        <v>16.1483901953317</v>
      </c>
      <c r="M34" s="60">
        <v>4.9788780363300998E-2</v>
      </c>
      <c r="N34" s="58">
        <v>113629.5671</v>
      </c>
      <c r="O34" s="58">
        <v>20251639.882399999</v>
      </c>
      <c r="P34" s="58">
        <v>6839</v>
      </c>
      <c r="Q34" s="59"/>
      <c r="R34" s="59"/>
      <c r="S34" s="58">
        <v>16.6149388945752</v>
      </c>
      <c r="T34" s="59"/>
      <c r="U34" s="61"/>
    </row>
    <row r="35" spans="1:21" ht="12" customHeight="1" thickBot="1" x14ac:dyDescent="0.25">
      <c r="A35" s="83"/>
      <c r="B35" s="73" t="s">
        <v>76</v>
      </c>
      <c r="C35" s="74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8">
        <v>11.9658</v>
      </c>
      <c r="P35" s="59"/>
      <c r="Q35" s="59"/>
      <c r="R35" s="59"/>
      <c r="S35" s="59"/>
      <c r="T35" s="59"/>
      <c r="U35" s="61"/>
    </row>
    <row r="36" spans="1:21" ht="12" customHeight="1" thickBot="1" x14ac:dyDescent="0.25">
      <c r="A36" s="83"/>
      <c r="B36" s="73" t="s">
        <v>61</v>
      </c>
      <c r="C36" s="74"/>
      <c r="D36" s="58">
        <v>175607.72</v>
      </c>
      <c r="E36" s="59"/>
      <c r="F36" s="59"/>
      <c r="G36" s="58">
        <v>78842.960000000006</v>
      </c>
      <c r="H36" s="60">
        <v>122.73100857705001</v>
      </c>
      <c r="I36" s="58">
        <v>17558.57</v>
      </c>
      <c r="J36" s="60">
        <v>9.9987460687947003</v>
      </c>
      <c r="K36" s="58">
        <v>1904.56</v>
      </c>
      <c r="L36" s="60">
        <v>2.41563736318373</v>
      </c>
      <c r="M36" s="60">
        <v>8.2192264880077293</v>
      </c>
      <c r="N36" s="58">
        <v>175607.72</v>
      </c>
      <c r="O36" s="58">
        <v>34491536.840000004</v>
      </c>
      <c r="P36" s="58">
        <v>112</v>
      </c>
      <c r="Q36" s="59"/>
      <c r="R36" s="59"/>
      <c r="S36" s="58">
        <v>1567.9260714285699</v>
      </c>
      <c r="T36" s="59"/>
      <c r="U36" s="61"/>
    </row>
    <row r="37" spans="1:21" ht="12" customHeight="1" thickBot="1" x14ac:dyDescent="0.25">
      <c r="A37" s="83"/>
      <c r="B37" s="73" t="s">
        <v>35</v>
      </c>
      <c r="C37" s="74"/>
      <c r="D37" s="58">
        <v>109608.12</v>
      </c>
      <c r="E37" s="59"/>
      <c r="F37" s="59"/>
      <c r="G37" s="58">
        <v>149895.48000000001</v>
      </c>
      <c r="H37" s="60">
        <v>-26.876967871212699</v>
      </c>
      <c r="I37" s="58">
        <v>-9632.7199999999993</v>
      </c>
      <c r="J37" s="60">
        <v>-8.7883269962116</v>
      </c>
      <c r="K37" s="58">
        <v>-25579.88</v>
      </c>
      <c r="L37" s="60">
        <v>-17.065144325899599</v>
      </c>
      <c r="M37" s="60">
        <v>-0.62342591130216396</v>
      </c>
      <c r="N37" s="58">
        <v>109608.12</v>
      </c>
      <c r="O37" s="58">
        <v>28489416.609999999</v>
      </c>
      <c r="P37" s="58">
        <v>54</v>
      </c>
      <c r="Q37" s="59"/>
      <c r="R37" s="59"/>
      <c r="S37" s="58">
        <v>2029.78</v>
      </c>
      <c r="T37" s="59"/>
      <c r="U37" s="61"/>
    </row>
    <row r="38" spans="1:21" ht="12" customHeight="1" thickBot="1" x14ac:dyDescent="0.25">
      <c r="A38" s="83"/>
      <c r="B38" s="73" t="s">
        <v>36</v>
      </c>
      <c r="C38" s="74"/>
      <c r="D38" s="58">
        <v>26928.21</v>
      </c>
      <c r="E38" s="59"/>
      <c r="F38" s="59"/>
      <c r="G38" s="58">
        <v>6578.64</v>
      </c>
      <c r="H38" s="60">
        <v>309.32791580022598</v>
      </c>
      <c r="I38" s="58">
        <v>1962.44</v>
      </c>
      <c r="J38" s="60">
        <v>7.2876734101523999</v>
      </c>
      <c r="K38" s="58">
        <v>123.05</v>
      </c>
      <c r="L38" s="60">
        <v>1.87044738730194</v>
      </c>
      <c r="M38" s="60">
        <v>14.9483136936205</v>
      </c>
      <c r="N38" s="58">
        <v>26928.21</v>
      </c>
      <c r="O38" s="58">
        <v>7437678.8600000003</v>
      </c>
      <c r="P38" s="58">
        <v>12</v>
      </c>
      <c r="Q38" s="59"/>
      <c r="R38" s="59"/>
      <c r="S38" s="58">
        <v>2244.0174999999999</v>
      </c>
      <c r="T38" s="59"/>
      <c r="U38" s="61"/>
    </row>
    <row r="39" spans="1:21" ht="12" customHeight="1" thickBot="1" x14ac:dyDescent="0.25">
      <c r="A39" s="83"/>
      <c r="B39" s="73" t="s">
        <v>37</v>
      </c>
      <c r="C39" s="74"/>
      <c r="D39" s="58">
        <v>90332.84</v>
      </c>
      <c r="E39" s="59"/>
      <c r="F39" s="59"/>
      <c r="G39" s="58">
        <v>101996.67</v>
      </c>
      <c r="H39" s="60">
        <v>-11.4355007864473</v>
      </c>
      <c r="I39" s="58">
        <v>-7128.46</v>
      </c>
      <c r="J39" s="60">
        <v>-7.8913272293885601</v>
      </c>
      <c r="K39" s="58">
        <v>-19140.22</v>
      </c>
      <c r="L39" s="60">
        <v>-18.765534208126599</v>
      </c>
      <c r="M39" s="60">
        <v>-0.62756645430407798</v>
      </c>
      <c r="N39" s="58">
        <v>90332.84</v>
      </c>
      <c r="O39" s="58">
        <v>18682304.420000002</v>
      </c>
      <c r="P39" s="58">
        <v>74</v>
      </c>
      <c r="Q39" s="59"/>
      <c r="R39" s="59"/>
      <c r="S39" s="58">
        <v>1220.7140540540499</v>
      </c>
      <c r="T39" s="59"/>
      <c r="U39" s="61"/>
    </row>
    <row r="40" spans="1:21" ht="12" customHeight="1" thickBot="1" x14ac:dyDescent="0.25">
      <c r="A40" s="83"/>
      <c r="B40" s="73" t="s">
        <v>74</v>
      </c>
      <c r="C40" s="74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8">
        <v>10.46</v>
      </c>
      <c r="P40" s="59"/>
      <c r="Q40" s="59"/>
      <c r="R40" s="59"/>
      <c r="S40" s="59"/>
      <c r="T40" s="59"/>
      <c r="U40" s="61"/>
    </row>
    <row r="41" spans="1:21" ht="12" customHeight="1" thickBot="1" x14ac:dyDescent="0.25">
      <c r="A41" s="83"/>
      <c r="B41" s="73" t="s">
        <v>32</v>
      </c>
      <c r="C41" s="74"/>
      <c r="D41" s="58">
        <v>16535.897499999999</v>
      </c>
      <c r="E41" s="59"/>
      <c r="F41" s="59"/>
      <c r="G41" s="58">
        <v>74326.495500000005</v>
      </c>
      <c r="H41" s="60">
        <v>-77.752351447809104</v>
      </c>
      <c r="I41" s="58">
        <v>1504.9956999999999</v>
      </c>
      <c r="J41" s="60">
        <v>9.1013850321701604</v>
      </c>
      <c r="K41" s="58">
        <v>4855.5174999999999</v>
      </c>
      <c r="L41" s="60">
        <v>6.5326872568611796</v>
      </c>
      <c r="M41" s="60">
        <v>-0.69004422288664402</v>
      </c>
      <c r="N41" s="58">
        <v>16535.897499999999</v>
      </c>
      <c r="O41" s="58">
        <v>1867855.5384</v>
      </c>
      <c r="P41" s="58">
        <v>57</v>
      </c>
      <c r="Q41" s="59"/>
      <c r="R41" s="59"/>
      <c r="S41" s="58">
        <v>290.10346491228103</v>
      </c>
      <c r="T41" s="59"/>
      <c r="U41" s="61"/>
    </row>
    <row r="42" spans="1:21" ht="12" customHeight="1" thickBot="1" x14ac:dyDescent="0.25">
      <c r="A42" s="83"/>
      <c r="B42" s="73" t="s">
        <v>33</v>
      </c>
      <c r="C42" s="74"/>
      <c r="D42" s="58">
        <v>296317.94799999997</v>
      </c>
      <c r="E42" s="59"/>
      <c r="F42" s="59"/>
      <c r="G42" s="58">
        <v>332539.25189999997</v>
      </c>
      <c r="H42" s="60">
        <v>-10.8923393834098</v>
      </c>
      <c r="I42" s="58">
        <v>15924.6857</v>
      </c>
      <c r="J42" s="60">
        <v>5.3741887075972903</v>
      </c>
      <c r="K42" s="58">
        <v>18773.7546</v>
      </c>
      <c r="L42" s="60">
        <v>5.6455755201029802</v>
      </c>
      <c r="M42" s="60">
        <v>-0.15175807720422599</v>
      </c>
      <c r="N42" s="58">
        <v>296317.94799999997</v>
      </c>
      <c r="O42" s="58">
        <v>40738725.708800003</v>
      </c>
      <c r="P42" s="58">
        <v>1466</v>
      </c>
      <c r="Q42" s="59"/>
      <c r="R42" s="59"/>
      <c r="S42" s="58">
        <v>202.126840381992</v>
      </c>
      <c r="T42" s="59"/>
      <c r="U42" s="61"/>
    </row>
    <row r="43" spans="1:21" ht="12" thickBot="1" x14ac:dyDescent="0.25">
      <c r="A43" s="83"/>
      <c r="B43" s="73" t="s">
        <v>38</v>
      </c>
      <c r="C43" s="74"/>
      <c r="D43" s="58">
        <v>62945.68</v>
      </c>
      <c r="E43" s="59"/>
      <c r="F43" s="59"/>
      <c r="G43" s="58">
        <v>90876.12</v>
      </c>
      <c r="H43" s="60">
        <v>-30.734630835911599</v>
      </c>
      <c r="I43" s="58">
        <v>152.49</v>
      </c>
      <c r="J43" s="60">
        <v>0.242256497983658</v>
      </c>
      <c r="K43" s="58">
        <v>-14600.54</v>
      </c>
      <c r="L43" s="60">
        <v>-16.0664209695572</v>
      </c>
      <c r="M43" s="60">
        <v>-1.0104441342580499</v>
      </c>
      <c r="N43" s="58">
        <v>62945.68</v>
      </c>
      <c r="O43" s="58">
        <v>13597078.49</v>
      </c>
      <c r="P43" s="58">
        <v>48</v>
      </c>
      <c r="Q43" s="59"/>
      <c r="R43" s="59"/>
      <c r="S43" s="58">
        <v>1311.3683333333299</v>
      </c>
      <c r="T43" s="59"/>
      <c r="U43" s="61"/>
    </row>
    <row r="44" spans="1:21" ht="12" thickBot="1" x14ac:dyDescent="0.25">
      <c r="A44" s="83"/>
      <c r="B44" s="73" t="s">
        <v>39</v>
      </c>
      <c r="C44" s="74"/>
      <c r="D44" s="58">
        <v>80978.149999999994</v>
      </c>
      <c r="E44" s="59"/>
      <c r="F44" s="59"/>
      <c r="G44" s="58">
        <v>20176.099999999999</v>
      </c>
      <c r="H44" s="60">
        <v>301.35680334653398</v>
      </c>
      <c r="I44" s="58">
        <v>11344.32</v>
      </c>
      <c r="J44" s="60">
        <v>14.0091123346236</v>
      </c>
      <c r="K44" s="58">
        <v>2723.81</v>
      </c>
      <c r="L44" s="60">
        <v>13.500180907112901</v>
      </c>
      <c r="M44" s="60">
        <v>3.1648719991482501</v>
      </c>
      <c r="N44" s="58">
        <v>80978.149999999994</v>
      </c>
      <c r="O44" s="58">
        <v>6199936.0099999998</v>
      </c>
      <c r="P44" s="58">
        <v>70</v>
      </c>
      <c r="Q44" s="59"/>
      <c r="R44" s="59"/>
      <c r="S44" s="58">
        <v>1156.83071428571</v>
      </c>
      <c r="T44" s="59"/>
      <c r="U44" s="61"/>
    </row>
    <row r="45" spans="1:21" ht="12" thickBot="1" x14ac:dyDescent="0.25">
      <c r="A45" s="84"/>
      <c r="B45" s="73" t="s">
        <v>34</v>
      </c>
      <c r="C45" s="74"/>
      <c r="D45" s="62">
        <v>11500.8547</v>
      </c>
      <c r="E45" s="63"/>
      <c r="F45" s="63"/>
      <c r="G45" s="62">
        <v>11157.800499999999</v>
      </c>
      <c r="H45" s="64">
        <v>3.0745683255405201</v>
      </c>
      <c r="I45" s="62">
        <v>2069.9146999999998</v>
      </c>
      <c r="J45" s="64">
        <v>17.997920624108101</v>
      </c>
      <c r="K45" s="62">
        <v>1402.6369</v>
      </c>
      <c r="L45" s="64">
        <v>12.570908576470799</v>
      </c>
      <c r="M45" s="64">
        <v>0.47573096073545501</v>
      </c>
      <c r="N45" s="62">
        <v>11500.8547</v>
      </c>
      <c r="O45" s="62">
        <v>1330931.6118999999</v>
      </c>
      <c r="P45" s="62">
        <v>4</v>
      </c>
      <c r="Q45" s="63"/>
      <c r="R45" s="63"/>
      <c r="S45" s="62">
        <v>2875.213675</v>
      </c>
      <c r="T45" s="63"/>
      <c r="U45" s="86"/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activeCell="A37" sqref="A37:G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42795</v>
      </c>
      <c r="C2" s="43">
        <v>12</v>
      </c>
      <c r="D2" s="43">
        <v>44585</v>
      </c>
      <c r="E2" s="43">
        <v>563715.71523675194</v>
      </c>
      <c r="F2" s="43">
        <v>401664.48496153799</v>
      </c>
      <c r="G2" s="37"/>
      <c r="H2" s="37"/>
    </row>
    <row r="3" spans="1:8" x14ac:dyDescent="0.2">
      <c r="A3" s="43">
        <v>2</v>
      </c>
      <c r="B3" s="44">
        <v>42795</v>
      </c>
      <c r="C3" s="43">
        <v>13</v>
      </c>
      <c r="D3" s="43">
        <v>7155</v>
      </c>
      <c r="E3" s="43">
        <v>63957.474658119703</v>
      </c>
      <c r="F3" s="43">
        <v>47821.914621367498</v>
      </c>
      <c r="G3" s="37"/>
      <c r="H3" s="37"/>
    </row>
    <row r="4" spans="1:8" x14ac:dyDescent="0.2">
      <c r="A4" s="43">
        <v>3</v>
      </c>
      <c r="B4" s="44">
        <v>42795</v>
      </c>
      <c r="C4" s="43">
        <v>14</v>
      </c>
      <c r="D4" s="43">
        <v>94978</v>
      </c>
      <c r="E4" s="43">
        <v>95585.719328174906</v>
      </c>
      <c r="F4" s="43">
        <v>69936.516801542399</v>
      </c>
      <c r="G4" s="37"/>
      <c r="H4" s="37"/>
    </row>
    <row r="5" spans="1:8" x14ac:dyDescent="0.2">
      <c r="A5" s="43">
        <v>4</v>
      </c>
      <c r="B5" s="44">
        <v>42795</v>
      </c>
      <c r="C5" s="43">
        <v>15</v>
      </c>
      <c r="D5" s="43">
        <v>2363</v>
      </c>
      <c r="E5" s="43">
        <v>44175.355494463402</v>
      </c>
      <c r="F5" s="43">
        <v>32854.9599111262</v>
      </c>
      <c r="G5" s="37"/>
      <c r="H5" s="37"/>
    </row>
    <row r="6" spans="1:8" x14ac:dyDescent="0.2">
      <c r="A6" s="43">
        <v>5</v>
      </c>
      <c r="B6" s="44">
        <v>42795</v>
      </c>
      <c r="C6" s="43">
        <v>16</v>
      </c>
      <c r="D6" s="43">
        <v>3066</v>
      </c>
      <c r="E6" s="43">
        <v>150451.98484359001</v>
      </c>
      <c r="F6" s="43">
        <v>127399.189519658</v>
      </c>
      <c r="G6" s="37"/>
      <c r="H6" s="37"/>
    </row>
    <row r="7" spans="1:8" x14ac:dyDescent="0.2">
      <c r="A7" s="43">
        <v>6</v>
      </c>
      <c r="B7" s="44">
        <v>42795</v>
      </c>
      <c r="C7" s="43">
        <v>17</v>
      </c>
      <c r="D7" s="43">
        <v>9932</v>
      </c>
      <c r="E7" s="43">
        <v>166927.84445384599</v>
      </c>
      <c r="F7" s="43">
        <v>113940.902328205</v>
      </c>
      <c r="G7" s="37"/>
      <c r="H7" s="37"/>
    </row>
    <row r="8" spans="1:8" x14ac:dyDescent="0.2">
      <c r="A8" s="43">
        <v>7</v>
      </c>
      <c r="B8" s="44">
        <v>42795</v>
      </c>
      <c r="C8" s="43">
        <v>18</v>
      </c>
      <c r="D8" s="43">
        <v>46791</v>
      </c>
      <c r="E8" s="43">
        <v>72964.5779068376</v>
      </c>
      <c r="F8" s="43">
        <v>57999.589253846199</v>
      </c>
      <c r="G8" s="37"/>
      <c r="H8" s="37"/>
    </row>
    <row r="9" spans="1:8" x14ac:dyDescent="0.2">
      <c r="A9" s="43">
        <v>8</v>
      </c>
      <c r="B9" s="44">
        <v>42795</v>
      </c>
      <c r="C9" s="43">
        <v>19</v>
      </c>
      <c r="D9" s="43">
        <v>13195</v>
      </c>
      <c r="E9" s="43">
        <v>86227.575096581204</v>
      </c>
      <c r="F9" s="43">
        <v>97131.509847008507</v>
      </c>
      <c r="G9" s="37"/>
      <c r="H9" s="37"/>
    </row>
    <row r="10" spans="1:8" x14ac:dyDescent="0.2">
      <c r="A10" s="43">
        <v>9</v>
      </c>
      <c r="B10" s="44">
        <v>42795</v>
      </c>
      <c r="C10" s="43">
        <v>21</v>
      </c>
      <c r="D10" s="43">
        <v>127579</v>
      </c>
      <c r="E10" s="43">
        <v>583648.34509230801</v>
      </c>
      <c r="F10" s="43">
        <v>530532.43257692305</v>
      </c>
      <c r="G10" s="37"/>
      <c r="H10" s="37"/>
    </row>
    <row r="11" spans="1:8" x14ac:dyDescent="0.2">
      <c r="A11" s="43">
        <v>10</v>
      </c>
      <c r="B11" s="44">
        <v>42795</v>
      </c>
      <c r="C11" s="43">
        <v>22</v>
      </c>
      <c r="D11" s="43">
        <v>24515</v>
      </c>
      <c r="E11" s="43">
        <v>459546.06257606798</v>
      </c>
      <c r="F11" s="43">
        <v>392707.86183418799</v>
      </c>
      <c r="G11" s="37"/>
      <c r="H11" s="37"/>
    </row>
    <row r="12" spans="1:8" x14ac:dyDescent="0.2">
      <c r="A12" s="43">
        <v>11</v>
      </c>
      <c r="B12" s="44">
        <v>42795</v>
      </c>
      <c r="C12" s="43">
        <v>23</v>
      </c>
      <c r="D12" s="43">
        <v>111889.798</v>
      </c>
      <c r="E12" s="43">
        <v>1211976.7995786299</v>
      </c>
      <c r="F12" s="43">
        <v>1032960.76327607</v>
      </c>
      <c r="G12" s="37"/>
      <c r="H12" s="37"/>
    </row>
    <row r="13" spans="1:8" x14ac:dyDescent="0.2">
      <c r="A13" s="43">
        <v>12</v>
      </c>
      <c r="B13" s="44">
        <v>42795</v>
      </c>
      <c r="C13" s="43">
        <v>24</v>
      </c>
      <c r="D13" s="43">
        <v>16062.8</v>
      </c>
      <c r="E13" s="43">
        <v>467072.63551025599</v>
      </c>
      <c r="F13" s="43">
        <v>401312.98457264999</v>
      </c>
      <c r="G13" s="37"/>
      <c r="H13" s="37"/>
    </row>
    <row r="14" spans="1:8" x14ac:dyDescent="0.2">
      <c r="A14" s="43">
        <v>13</v>
      </c>
      <c r="B14" s="44">
        <v>42795</v>
      </c>
      <c r="C14" s="43">
        <v>25</v>
      </c>
      <c r="D14" s="43">
        <v>72541</v>
      </c>
      <c r="E14" s="43">
        <v>911103.03110000002</v>
      </c>
      <c r="F14" s="43">
        <v>838969.26179999998</v>
      </c>
      <c r="G14" s="37"/>
      <c r="H14" s="37"/>
    </row>
    <row r="15" spans="1:8" x14ac:dyDescent="0.2">
      <c r="A15" s="43">
        <v>14</v>
      </c>
      <c r="B15" s="44">
        <v>42795</v>
      </c>
      <c r="C15" s="43">
        <v>26</v>
      </c>
      <c r="D15" s="43">
        <v>47861</v>
      </c>
      <c r="E15" s="43">
        <v>283998.84748171101</v>
      </c>
      <c r="F15" s="43">
        <v>240583.23533628299</v>
      </c>
      <c r="G15" s="37"/>
      <c r="H15" s="37"/>
    </row>
    <row r="16" spans="1:8" x14ac:dyDescent="0.2">
      <c r="A16" s="43">
        <v>15</v>
      </c>
      <c r="B16" s="44">
        <v>42795</v>
      </c>
      <c r="C16" s="43">
        <v>27</v>
      </c>
      <c r="D16" s="43">
        <v>123687.201</v>
      </c>
      <c r="E16" s="43">
        <v>993524.71020619501</v>
      </c>
      <c r="F16" s="43">
        <v>948443.43131769903</v>
      </c>
      <c r="G16" s="37"/>
      <c r="H16" s="37"/>
    </row>
    <row r="17" spans="1:9" x14ac:dyDescent="0.2">
      <c r="A17" s="43">
        <v>16</v>
      </c>
      <c r="B17" s="44">
        <v>42795</v>
      </c>
      <c r="C17" s="43">
        <v>29</v>
      </c>
      <c r="D17" s="43">
        <v>136076</v>
      </c>
      <c r="E17" s="43">
        <v>1938704.5803837599</v>
      </c>
      <c r="F17" s="43">
        <v>1647887.1164547</v>
      </c>
      <c r="G17" s="37"/>
      <c r="H17" s="37"/>
    </row>
    <row r="18" spans="1:9" x14ac:dyDescent="0.2">
      <c r="A18" s="43">
        <v>17</v>
      </c>
      <c r="B18" s="44">
        <v>42795</v>
      </c>
      <c r="C18" s="43">
        <v>31</v>
      </c>
      <c r="D18" s="43">
        <v>23053.7</v>
      </c>
      <c r="E18" s="43">
        <v>219970.07329869899</v>
      </c>
      <c r="F18" s="43">
        <v>189361.75417889899</v>
      </c>
      <c r="G18" s="37"/>
      <c r="H18" s="37"/>
    </row>
    <row r="19" spans="1:9" x14ac:dyDescent="0.2">
      <c r="A19" s="43">
        <v>18</v>
      </c>
      <c r="B19" s="44">
        <v>42795</v>
      </c>
      <c r="C19" s="43">
        <v>32</v>
      </c>
      <c r="D19" s="43">
        <v>13657.57</v>
      </c>
      <c r="E19" s="43">
        <v>266168.43720390298</v>
      </c>
      <c r="F19" s="43">
        <v>244757.58696999701</v>
      </c>
      <c r="G19" s="37"/>
      <c r="H19" s="37"/>
    </row>
    <row r="20" spans="1:9" x14ac:dyDescent="0.2">
      <c r="A20" s="43">
        <v>19</v>
      </c>
      <c r="B20" s="44">
        <v>42795</v>
      </c>
      <c r="C20" s="43">
        <v>33</v>
      </c>
      <c r="D20" s="43">
        <v>45597.167000000001</v>
      </c>
      <c r="E20" s="43">
        <v>643114.77553156298</v>
      </c>
      <c r="F20" s="43">
        <v>529185.73641658097</v>
      </c>
      <c r="G20" s="37"/>
      <c r="H20" s="37"/>
    </row>
    <row r="21" spans="1:9" x14ac:dyDescent="0.2">
      <c r="A21" s="43">
        <v>20</v>
      </c>
      <c r="B21" s="44">
        <v>42795</v>
      </c>
      <c r="C21" s="43">
        <v>34</v>
      </c>
      <c r="D21" s="43">
        <v>36353.152999999998</v>
      </c>
      <c r="E21" s="43">
        <v>231487.445028394</v>
      </c>
      <c r="F21" s="43">
        <v>175258.34649978799</v>
      </c>
      <c r="G21" s="37"/>
      <c r="H21" s="37"/>
    </row>
    <row r="22" spans="1:9" x14ac:dyDescent="0.2">
      <c r="A22" s="43">
        <v>21</v>
      </c>
      <c r="B22" s="44">
        <v>42795</v>
      </c>
      <c r="C22" s="43">
        <v>35</v>
      </c>
      <c r="D22" s="43">
        <v>25804.125</v>
      </c>
      <c r="E22" s="43">
        <v>737092.01140531001</v>
      </c>
      <c r="F22" s="43">
        <v>706634.85141504405</v>
      </c>
      <c r="G22" s="37"/>
      <c r="H22" s="37"/>
    </row>
    <row r="23" spans="1:9" x14ac:dyDescent="0.2">
      <c r="A23" s="43">
        <v>22</v>
      </c>
      <c r="B23" s="44">
        <v>42795</v>
      </c>
      <c r="C23" s="43">
        <v>36</v>
      </c>
      <c r="D23" s="43">
        <v>156470.04500000001</v>
      </c>
      <c r="E23" s="43">
        <v>691194.90243539796</v>
      </c>
      <c r="F23" s="43">
        <v>597915.88386220601</v>
      </c>
      <c r="G23" s="37"/>
      <c r="H23" s="37"/>
    </row>
    <row r="24" spans="1:9" x14ac:dyDescent="0.2">
      <c r="A24" s="43">
        <v>23</v>
      </c>
      <c r="B24" s="44">
        <v>42795</v>
      </c>
      <c r="C24" s="43">
        <v>37</v>
      </c>
      <c r="D24" s="43">
        <v>116713.09299999999</v>
      </c>
      <c r="E24" s="43">
        <v>1066780.4276840701</v>
      </c>
      <c r="F24" s="43">
        <v>922064.42636922095</v>
      </c>
      <c r="G24" s="37"/>
      <c r="H24" s="37"/>
    </row>
    <row r="25" spans="1:9" x14ac:dyDescent="0.2">
      <c r="A25" s="43">
        <v>24</v>
      </c>
      <c r="B25" s="44">
        <v>42795</v>
      </c>
      <c r="C25" s="43">
        <v>38</v>
      </c>
      <c r="D25" s="43">
        <v>92988.558999999994</v>
      </c>
      <c r="E25" s="43">
        <v>504579.228843363</v>
      </c>
      <c r="F25" s="43">
        <v>456944.96986548702</v>
      </c>
      <c r="G25" s="37"/>
      <c r="H25" s="37"/>
    </row>
    <row r="26" spans="1:9" x14ac:dyDescent="0.2">
      <c r="A26" s="43">
        <v>25</v>
      </c>
      <c r="B26" s="44">
        <v>42795</v>
      </c>
      <c r="C26" s="43">
        <v>39</v>
      </c>
      <c r="D26" s="43">
        <v>79058.150999999998</v>
      </c>
      <c r="E26" s="43">
        <v>139488.21465250701</v>
      </c>
      <c r="F26" s="43">
        <v>103041.01238208001</v>
      </c>
      <c r="G26" s="37"/>
      <c r="H26" s="37"/>
    </row>
    <row r="27" spans="1:9" x14ac:dyDescent="0.2">
      <c r="A27" s="43">
        <v>26</v>
      </c>
      <c r="B27" s="44">
        <v>42795</v>
      </c>
      <c r="C27" s="43">
        <v>42</v>
      </c>
      <c r="D27" s="43">
        <v>6035.3280000000004</v>
      </c>
      <c r="E27" s="43">
        <v>113629.5677</v>
      </c>
      <c r="F27" s="43">
        <v>100938.7311</v>
      </c>
      <c r="G27" s="37"/>
      <c r="H27" s="37"/>
    </row>
    <row r="28" spans="1:9" x14ac:dyDescent="0.2">
      <c r="A28" s="43">
        <v>27</v>
      </c>
      <c r="B28" s="44">
        <v>42795</v>
      </c>
      <c r="C28" s="43">
        <v>70</v>
      </c>
      <c r="D28" s="43">
        <v>110</v>
      </c>
      <c r="E28" s="43">
        <v>175607.72</v>
      </c>
      <c r="F28" s="43">
        <v>158049.15</v>
      </c>
      <c r="G28" s="37"/>
      <c r="H28" s="37"/>
    </row>
    <row r="29" spans="1:9" x14ac:dyDescent="0.2">
      <c r="A29" s="43">
        <v>28</v>
      </c>
      <c r="B29" s="44">
        <v>42795</v>
      </c>
      <c r="C29" s="43">
        <v>71</v>
      </c>
      <c r="D29" s="43">
        <v>48</v>
      </c>
      <c r="E29" s="43">
        <v>109608.12</v>
      </c>
      <c r="F29" s="43">
        <v>119240.84</v>
      </c>
      <c r="G29" s="37"/>
      <c r="H29" s="37"/>
    </row>
    <row r="30" spans="1:9" x14ac:dyDescent="0.2">
      <c r="A30" s="43">
        <v>29</v>
      </c>
      <c r="B30" s="44">
        <v>42795</v>
      </c>
      <c r="C30" s="43">
        <v>72</v>
      </c>
      <c r="D30" s="43">
        <v>12</v>
      </c>
      <c r="E30" s="43">
        <v>26928.21</v>
      </c>
      <c r="F30" s="43">
        <v>24965.77</v>
      </c>
      <c r="G30" s="37"/>
      <c r="H30" s="37"/>
    </row>
    <row r="31" spans="1:9" x14ac:dyDescent="0.2">
      <c r="A31" s="39">
        <v>30</v>
      </c>
      <c r="B31" s="44">
        <v>42795</v>
      </c>
      <c r="C31" s="39">
        <v>73</v>
      </c>
      <c r="D31" s="39">
        <v>70</v>
      </c>
      <c r="E31" s="39">
        <v>90332.84</v>
      </c>
      <c r="F31" s="39">
        <v>97461.3</v>
      </c>
      <c r="G31" s="39"/>
      <c r="H31" s="39"/>
      <c r="I31" s="39"/>
    </row>
    <row r="32" spans="1:9" x14ac:dyDescent="0.2">
      <c r="A32" s="39">
        <v>31</v>
      </c>
      <c r="B32" s="44">
        <v>42795</v>
      </c>
      <c r="C32" s="39">
        <v>75</v>
      </c>
      <c r="D32" s="39">
        <v>66</v>
      </c>
      <c r="E32" s="39">
        <v>16535.897435897401</v>
      </c>
      <c r="F32" s="39">
        <v>15030.9017094017</v>
      </c>
      <c r="G32" s="39"/>
      <c r="H32" s="39"/>
    </row>
    <row r="33" spans="1:8" x14ac:dyDescent="0.2">
      <c r="A33" s="39">
        <v>32</v>
      </c>
      <c r="B33" s="44">
        <v>42795</v>
      </c>
      <c r="C33" s="39">
        <v>76</v>
      </c>
      <c r="D33" s="39">
        <v>1507</v>
      </c>
      <c r="E33" s="39">
        <v>296317.946193162</v>
      </c>
      <c r="F33" s="39">
        <v>280393.26460427302</v>
      </c>
      <c r="G33" s="39"/>
      <c r="H33" s="39"/>
    </row>
    <row r="34" spans="1:8" x14ac:dyDescent="0.2">
      <c r="A34" s="39">
        <v>33</v>
      </c>
      <c r="B34" s="44">
        <v>42795</v>
      </c>
      <c r="C34" s="39">
        <v>77</v>
      </c>
      <c r="D34" s="39">
        <v>46</v>
      </c>
      <c r="E34" s="39">
        <v>62945.68</v>
      </c>
      <c r="F34" s="39">
        <v>62793.19</v>
      </c>
      <c r="G34" s="30"/>
      <c r="H34" s="30"/>
    </row>
    <row r="35" spans="1:8" x14ac:dyDescent="0.2">
      <c r="A35" s="39">
        <v>34</v>
      </c>
      <c r="B35" s="44">
        <v>42795</v>
      </c>
      <c r="C35" s="39">
        <v>78</v>
      </c>
      <c r="D35" s="39">
        <v>70</v>
      </c>
      <c r="E35" s="39">
        <v>80978.149999999994</v>
      </c>
      <c r="F35" s="39">
        <v>69633.83</v>
      </c>
      <c r="G35" s="30"/>
      <c r="H35" s="30"/>
    </row>
    <row r="36" spans="1:8" x14ac:dyDescent="0.2">
      <c r="A36" s="39">
        <v>35</v>
      </c>
      <c r="B36" s="44">
        <v>42795</v>
      </c>
      <c r="C36" s="39">
        <v>99</v>
      </c>
      <c r="D36" s="39">
        <v>4</v>
      </c>
      <c r="E36" s="39">
        <v>11500.854700854699</v>
      </c>
      <c r="F36" s="39">
        <v>9430.94017094017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2017-03-02T05:31:24Z</dcterms:modified>
</cp:coreProperties>
</file>