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" i="2"/>
  <c r="J4" i="2" l="1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31" i="2"/>
  <c r="I42" i="2"/>
  <c r="H31" i="2"/>
  <c r="H34" i="2"/>
  <c r="H30" i="2"/>
  <c r="H41" i="2"/>
  <c r="G31" i="2" l="1"/>
  <c r="L31" i="2" s="1"/>
  <c r="K31" i="2"/>
  <c r="G41" i="2"/>
  <c r="L41" i="2" s="1"/>
  <c r="K41" i="2"/>
  <c r="H36" i="2" l="1"/>
  <c r="H32" i="2"/>
  <c r="K32" i="2" l="1"/>
  <c r="K36" i="2"/>
  <c r="G36" i="2"/>
  <c r="L36" i="2" s="1"/>
  <c r="G32" i="2"/>
  <c r="L32" i="2" s="1"/>
  <c r="H33" i="2" l="1"/>
  <c r="H42" i="2" l="1"/>
  <c r="K39" i="2" l="1"/>
  <c r="K40" i="2"/>
  <c r="K35" i="2"/>
  <c r="K34" i="2"/>
  <c r="K33" i="2"/>
  <c r="F3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<sst xmlns="http://schemas.openxmlformats.org/spreadsheetml/2006/main" count="117" uniqueCount="77">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</sst>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9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Arial"/>
      <family val="2"/>
    </font>
    <font>
      <b/>
      <sz val="10"/>
      <color indexed="62"/>
      <name val="Arial"/>
      <family val="2"/>
    </font>
    <font>
      <sz val="8"/>
      <color indexed="6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8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106" fillId="0" borderId="0" xfId="0" applyNumberFormat="1" applyFont="1" applyFill="1" applyBorder="1" applyAlignment="1" applyProtection="1">
      <alignment vertical="center"/>
    </xf>
    <xf numFmtId="0" fontId="107" fillId="0" borderId="0" xfId="0" applyNumberFormat="1" applyFont="1" applyFill="1" applyBorder="1" applyAlignment="1" applyProtection="1">
      <alignment horizontal="left" wrapText="1"/>
    </xf>
    <xf numFmtId="0" fontId="108" fillId="0" borderId="19" xfId="0" applyNumberFormat="1" applyFont="1" applyFill="1" applyBorder="1" applyAlignment="1" applyProtection="1">
      <alignment horizontal="left" vertical="center" wrapText="1"/>
    </xf>
    <xf numFmtId="0" fontId="104" fillId="0" borderId="10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horizontal="right" vertical="center" wrapText="1"/>
    </xf>
    <xf numFmtId="49" fontId="104" fillId="33" borderId="10" xfId="0" applyNumberFormat="1" applyFont="1" applyFill="1" applyBorder="1" applyAlignment="1" applyProtection="1">
      <alignment vertical="center" wrapText="1"/>
    </xf>
    <xf numFmtId="49" fontId="104" fillId="33" borderId="12" xfId="0" applyNumberFormat="1" applyFont="1" applyFill="1" applyBorder="1" applyAlignment="1" applyProtection="1">
      <alignment vertical="center" wrapText="1"/>
    </xf>
    <xf numFmtId="0" fontId="104" fillId="33" borderId="10" xfId="0" applyNumberFormat="1" applyFont="1" applyFill="1" applyBorder="1" applyAlignment="1" applyProtection="1">
      <alignment vertical="center" wrapText="1"/>
    </xf>
    <xf numFmtId="0" fontId="104" fillId="33" borderId="12" xfId="0" applyNumberFormat="1" applyFont="1" applyFill="1" applyBorder="1" applyAlignment="1" applyProtection="1">
      <alignment vertical="center" wrapText="1"/>
    </xf>
    <xf numFmtId="4" fontId="105" fillId="34" borderId="10" xfId="0" applyNumberFormat="1" applyFont="1" applyFill="1" applyBorder="1" applyAlignment="1" applyProtection="1">
      <alignment horizontal="right" vertical="top" wrapText="1"/>
    </xf>
    <xf numFmtId="0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0" xfId="0" applyNumberFormat="1" applyFont="1" applyFill="1" applyBorder="1" applyAlignment="1" applyProtection="1">
      <alignment horizontal="right" vertical="top" wrapText="1"/>
    </xf>
    <xf numFmtId="4" fontId="104" fillId="35" borderId="10" xfId="0" applyNumberFormat="1" applyFont="1" applyFill="1" applyBorder="1" applyAlignment="1" applyProtection="1">
      <alignment horizontal="right" vertical="top" wrapText="1"/>
    </xf>
    <xf numFmtId="0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0" xfId="0" applyNumberFormat="1" applyFont="1" applyFill="1" applyBorder="1" applyAlignment="1" applyProtection="1">
      <alignment horizontal="right" vertical="top" wrapText="1"/>
    </xf>
    <xf numFmtId="0" fontId="104" fillId="35" borderId="12" xfId="0" applyNumberFormat="1" applyFont="1" applyFill="1" applyBorder="1" applyAlignment="1" applyProtection="1">
      <alignment horizontal="right" vertical="top" wrapText="1"/>
    </xf>
    <xf numFmtId="4" fontId="104" fillId="35" borderId="13" xfId="0" applyNumberFormat="1" applyFont="1" applyFill="1" applyBorder="1" applyAlignment="1" applyProtection="1">
      <alignment horizontal="right" vertical="top" wrapText="1"/>
    </xf>
    <xf numFmtId="0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13" xfId="0" applyNumberFormat="1" applyFont="1" applyFill="1" applyBorder="1" applyAlignment="1" applyProtection="1">
      <alignment horizontal="right" vertical="top" wrapText="1"/>
    </xf>
    <xf numFmtId="0" fontId="47" fillId="33" borderId="18" xfId="0" applyFont="1" applyFill="1" applyBorder="1" applyAlignment="1">
      <alignment vertical="center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49" fontId="104" fillId="33" borderId="13" xfId="0" applyNumberFormat="1" applyFont="1" applyFill="1" applyBorder="1" applyAlignment="1" applyProtection="1">
      <alignment horizontal="left" vertical="top" wrapText="1"/>
    </xf>
    <xf numFmtId="49" fontId="104" fillId="33" borderId="15" xfId="0" applyNumberFormat="1" applyFont="1" applyFill="1" applyBorder="1" applyAlignment="1" applyProtection="1">
      <alignment horizontal="left" vertical="top" wrapText="1"/>
    </xf>
    <xf numFmtId="14" fontId="104" fillId="33" borderId="12" xfId="0" applyNumberFormat="1" applyFont="1" applyFill="1" applyBorder="1" applyAlignment="1" applyProtection="1">
      <alignment vertical="center" wrapText="1"/>
    </xf>
    <xf numFmtId="14" fontId="104" fillId="33" borderId="16" xfId="0" applyNumberFormat="1" applyFont="1" applyFill="1" applyBorder="1" applyAlignment="1" applyProtection="1">
      <alignment vertical="center" wrapText="1"/>
    </xf>
    <xf numFmtId="14" fontId="104" fillId="33" borderId="17" xfId="0" applyNumberFormat="1" applyFont="1" applyFill="1" applyBorder="1" applyAlignment="1" applyProtection="1">
      <alignment vertical="center" wrapText="1"/>
    </xf>
    <xf numFmtId="0" fontId="106" fillId="0" borderId="0" xfId="0" applyNumberFormat="1" applyFont="1" applyFill="1" applyBorder="1" applyAlignment="1" applyProtection="1">
      <alignment wrapText="1"/>
    </xf>
    <xf numFmtId="0" fontId="106" fillId="0" borderId="0" xfId="0" applyNumberFormat="1" applyFont="1" applyFill="1" applyBorder="1" applyAlignment="1" applyProtection="1">
      <alignment horizontal="right" vertical="center" wrapText="1"/>
    </xf>
    <xf numFmtId="0" fontId="104" fillId="33" borderId="13" xfId="0" applyNumberFormat="1" applyFont="1" applyFill="1" applyBorder="1" applyAlignment="1" applyProtection="1">
      <alignment vertical="center" wrapText="1"/>
    </xf>
    <xf numFmtId="0" fontId="104" fillId="33" borderId="15" xfId="0" applyNumberFormat="1" applyFont="1" applyFill="1" applyBorder="1" applyAlignment="1" applyProtection="1">
      <alignment vertical="center" wrapText="1"/>
    </xf>
    <xf numFmtId="49" fontId="105" fillId="33" borderId="13" xfId="0" applyNumberFormat="1" applyFont="1" applyFill="1" applyBorder="1" applyAlignment="1" applyProtection="1">
      <alignment horizontal="left" vertical="top" wrapText="1"/>
    </xf>
    <xf numFmtId="49" fontId="105" fillId="33" borderId="14" xfId="0" applyNumberFormat="1" applyFont="1" applyFill="1" applyBorder="1" applyAlignment="1" applyProtection="1">
      <alignment horizontal="left" vertical="top" wrapText="1"/>
    </xf>
    <xf numFmtId="49" fontId="105" fillId="33" borderId="15" xfId="0" applyNumberFormat="1" applyFont="1" applyFill="1" applyBorder="1" applyAlignment="1" applyProtection="1">
      <alignment horizontal="left" vertical="top" wrapText="1"/>
    </xf>
    <xf numFmtId="176" fontId="105" fillId="34" borderId="12" xfId="0" applyNumberFormat="1" applyFont="1" applyFill="1" applyBorder="1" applyAlignment="1" applyProtection="1">
      <alignment horizontal="right" vertical="top" wrapText="1"/>
    </xf>
    <xf numFmtId="176" fontId="104" fillId="35" borderId="12" xfId="0" applyNumberFormat="1" applyFont="1" applyFill="1" applyBorder="1" applyAlignment="1" applyProtection="1">
      <alignment horizontal="right" vertical="top" wrapText="1"/>
    </xf>
    <xf numFmtId="176" fontId="104" fillId="35" borderId="20" xfId="0" applyNumberFormat="1" applyFont="1" applyFill="1" applyBorder="1" applyAlignment="1" applyProtection="1">
      <alignment horizontal="right" vertical="top" wrapText="1"/>
    </xf>
  </cellXfs>
  <cellStyles count="565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hyperlink" Target="cid:97a5ff11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92" Type="http://schemas.openxmlformats.org/officeDocument/2006/relationships/image" Target="cid:671668c913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1194" Type="http://schemas.openxmlformats.org/officeDocument/2006/relationships/image" Target="cid:9ac09d83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1219" Type="http://schemas.openxmlformats.org/officeDocument/2006/relationships/hyperlink" Target="cid:6e6ac4f52" TargetMode="External"/><Relationship Id="rId65" Type="http://schemas.openxmlformats.org/officeDocument/2006/relationships/hyperlink" Target="cid:38f9f0f2" TargetMode="External"/><Relationship Id="rId281" Type="http://schemas.openxmlformats.org/officeDocument/2006/relationships/hyperlink" Target="cid:c547f7a92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003" Type="http://schemas.openxmlformats.org/officeDocument/2006/relationships/hyperlink" Target="cid:38ae8ad2" TargetMode="External"/><Relationship Id="rId1210" Type="http://schemas.openxmlformats.org/officeDocument/2006/relationships/image" Target="cid:d8b5218c13" TargetMode="External"/><Relationship Id="rId14" Type="http://schemas.openxmlformats.org/officeDocument/2006/relationships/image" Target="cid:78c0f480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185" Type="http://schemas.openxmlformats.org/officeDocument/2006/relationships/hyperlink" Target="cid:531d4de22" TargetMode="External"/><Relationship Id="rId392" Type="http://schemas.openxmlformats.org/officeDocument/2006/relationships/image" Target="cid:ee5f6213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1187" Type="http://schemas.openxmlformats.org/officeDocument/2006/relationships/hyperlink" Target="cid:90524727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713" Type="http://schemas.openxmlformats.org/officeDocument/2006/relationships/hyperlink" Target="cid:f6972582" TargetMode="External"/><Relationship Id="rId920" Type="http://schemas.openxmlformats.org/officeDocument/2006/relationships/image" Target="cid:3fe3a69a13" TargetMode="External"/><Relationship Id="rId1203" Type="http://schemas.openxmlformats.org/officeDocument/2006/relationships/hyperlink" Target="cid:b3fbef782" TargetMode="External"/><Relationship Id="rId296" Type="http://schemas.openxmlformats.org/officeDocument/2006/relationships/image" Target="cid:ea6dd089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467" Type="http://schemas.openxmlformats.org/officeDocument/2006/relationships/hyperlink" Target="cid:f70f25d62" TargetMode="External"/><Relationship Id="rId1097" Type="http://schemas.openxmlformats.org/officeDocument/2006/relationships/hyperlink" Target="cid:cc5c16512" TargetMode="External"/><Relationship Id="rId1220" Type="http://schemas.openxmlformats.org/officeDocument/2006/relationships/image" Target="cid:6e6ac52113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327" Type="http://schemas.openxmlformats.org/officeDocument/2006/relationships/hyperlink" Target="cid:88fc8e7a2" TargetMode="External"/><Relationship Id="rId534" Type="http://schemas.openxmlformats.org/officeDocument/2006/relationships/image" Target="cid:a3e4f30613" TargetMode="External"/><Relationship Id="rId741" Type="http://schemas.openxmlformats.org/officeDocument/2006/relationships/hyperlink" Target="cid:759002632" TargetMode="External"/><Relationship Id="rId839" Type="http://schemas.openxmlformats.org/officeDocument/2006/relationships/hyperlink" Target="cid:770b98de2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380" Type="http://schemas.openxmlformats.org/officeDocument/2006/relationships/image" Target="cid:b3b6d28013" TargetMode="External"/><Relationship Id="rId601" Type="http://schemas.openxmlformats.org/officeDocument/2006/relationships/hyperlink" Target="cid:81fbe050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100" Type="http://schemas.openxmlformats.org/officeDocument/2006/relationships/image" Target="cid:6fdc690013" TargetMode="External"/><Relationship Id="rId338" Type="http://schemas.openxmlformats.org/officeDocument/2006/relationships/image" Target="cid:9d975cd113" TargetMode="External"/><Relationship Id="rId545" Type="http://schemas.openxmlformats.org/officeDocument/2006/relationships/hyperlink" Target="cid:cc488c802" TargetMode="External"/><Relationship Id="rId752" Type="http://schemas.openxmlformats.org/officeDocument/2006/relationships/image" Target="cid:946c3eea13" TargetMode="External"/><Relationship Id="rId1175" Type="http://schemas.openxmlformats.org/officeDocument/2006/relationships/hyperlink" Target="cid:7c14b1bd2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612" Type="http://schemas.openxmlformats.org/officeDocument/2006/relationships/image" Target="cid:a5fed86e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96" Type="http://schemas.openxmlformats.org/officeDocument/2006/relationships/image" Target="cid:cbad983213" TargetMode="External"/><Relationship Id="rId917" Type="http://schemas.openxmlformats.org/officeDocument/2006/relationships/hyperlink" Target="cid:3b4e989a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349" Type="http://schemas.openxmlformats.org/officeDocument/2006/relationships/hyperlink" Target="cid:c6d730c32" TargetMode="External"/><Relationship Id="rId556" Type="http://schemas.openxmlformats.org/officeDocument/2006/relationships/image" Target="cid:f049fbb413" TargetMode="External"/><Relationship Id="rId763" Type="http://schemas.openxmlformats.org/officeDocument/2006/relationships/hyperlink" Target="cid:b36540712" TargetMode="External"/><Relationship Id="rId1186" Type="http://schemas.openxmlformats.org/officeDocument/2006/relationships/image" Target="cid:902674b113" TargetMode="External"/><Relationship Id="rId111" Type="http://schemas.openxmlformats.org/officeDocument/2006/relationships/hyperlink" Target="cid:93cf0fcb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416" Type="http://schemas.openxmlformats.org/officeDocument/2006/relationships/image" Target="cid:723dedcb13" TargetMode="External"/><Relationship Id="rId970" Type="http://schemas.openxmlformats.org/officeDocument/2006/relationships/image" Target="cid:bb5d8d1913" TargetMode="External"/><Relationship Id="rId1046" Type="http://schemas.openxmlformats.org/officeDocument/2006/relationships/image" Target="cid:50bbfaca13" TargetMode="External"/><Relationship Id="rId623" Type="http://schemas.openxmlformats.org/officeDocument/2006/relationships/hyperlink" Target="cid:cf309d412" TargetMode="External"/><Relationship Id="rId830" Type="http://schemas.openxmlformats.org/officeDocument/2006/relationships/image" Target="cid:678bb7bb13" TargetMode="External"/><Relationship Id="rId928" Type="http://schemas.openxmlformats.org/officeDocument/2006/relationships/image" Target="cid:63ce711e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567" Type="http://schemas.openxmlformats.org/officeDocument/2006/relationships/hyperlink" Target="cid:1b05e0252" TargetMode="External"/><Relationship Id="rId1113" Type="http://schemas.openxmlformats.org/officeDocument/2006/relationships/hyperlink" Target="cid:f07e7eab2" TargetMode="External"/><Relationship Id="rId1197" Type="http://schemas.openxmlformats.org/officeDocument/2006/relationships/hyperlink" Target="cid:a5cd96182" TargetMode="External"/><Relationship Id="rId122" Type="http://schemas.openxmlformats.org/officeDocument/2006/relationships/image" Target="cid:a88b2fa613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634" Type="http://schemas.openxmlformats.org/officeDocument/2006/relationships/image" Target="cid:2a34f1913" TargetMode="External"/><Relationship Id="rId841" Type="http://schemas.openxmlformats.org/officeDocument/2006/relationships/hyperlink" Target="cid:7c1b602f2" TargetMode="External"/><Relationship Id="rId273" Type="http://schemas.openxmlformats.org/officeDocument/2006/relationships/hyperlink" Target="cid:bb0832652" TargetMode="External"/><Relationship Id="rId480" Type="http://schemas.openxmlformats.org/officeDocument/2006/relationships/image" Target="cid:db19d243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85" Type="http://schemas.openxmlformats.org/officeDocument/2006/relationships/hyperlink" Target="cid:fb6c35502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438" Type="http://schemas.openxmlformats.org/officeDocument/2006/relationships/image" Target="cid:cef11cb313" TargetMode="External"/><Relationship Id="rId645" Type="http://schemas.openxmlformats.org/officeDocument/2006/relationships/hyperlink" Target="cid:174ffe452" TargetMode="External"/><Relationship Id="rId852" Type="http://schemas.openxmlformats.org/officeDocument/2006/relationships/image" Target="cid:95fab37613" TargetMode="External"/><Relationship Id="rId1068" Type="http://schemas.openxmlformats.org/officeDocument/2006/relationships/image" Target="cid:894086b6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1135" Type="http://schemas.openxmlformats.org/officeDocument/2006/relationships/hyperlink" Target="cid:1ede0b3d2" TargetMode="External"/><Relationship Id="rId79" Type="http://schemas.openxmlformats.org/officeDocument/2006/relationships/hyperlink" Target="cid:27d58f5e2" TargetMode="External"/><Relationship Id="rId144" Type="http://schemas.openxmlformats.org/officeDocument/2006/relationships/image" Target="cid:e2636a6713" TargetMode="External"/><Relationship Id="rId589" Type="http://schemas.openxmlformats.org/officeDocument/2006/relationships/hyperlink" Target="cid:546d44f72" TargetMode="External"/><Relationship Id="rId796" Type="http://schemas.openxmlformats.org/officeDocument/2006/relationships/image" Target="cid:6aca84c13" TargetMode="External"/><Relationship Id="rId1202" Type="http://schemas.openxmlformats.org/officeDocument/2006/relationships/image" Target="cid:af32f19213" TargetMode="External"/><Relationship Id="rId351" Type="http://schemas.openxmlformats.org/officeDocument/2006/relationships/hyperlink" Target="cid:cd2d50872" TargetMode="External"/><Relationship Id="rId449" Type="http://schemas.openxmlformats.org/officeDocument/2006/relationships/hyperlink" Target="cid:698b15552" TargetMode="External"/><Relationship Id="rId656" Type="http://schemas.openxmlformats.org/officeDocument/2006/relationships/image" Target="cid:3c6b665113" TargetMode="External"/><Relationship Id="rId863" Type="http://schemas.openxmlformats.org/officeDocument/2006/relationships/hyperlink" Target="cid:b5a761da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516" Type="http://schemas.openxmlformats.org/officeDocument/2006/relationships/image" Target="cid:6172511713" TargetMode="External"/><Relationship Id="rId1146" Type="http://schemas.openxmlformats.org/officeDocument/2006/relationships/image" Target="cid:389430f013" TargetMode="External"/><Relationship Id="rId723" Type="http://schemas.openxmlformats.org/officeDocument/2006/relationships/hyperlink" Target="cid:4721f66f2" TargetMode="External"/><Relationship Id="rId930" Type="http://schemas.openxmlformats.org/officeDocument/2006/relationships/image" Target="cid:63d160ac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362" Type="http://schemas.openxmlformats.org/officeDocument/2006/relationships/image" Target="cid:193e37f7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27" Type="http://schemas.openxmlformats.org/officeDocument/2006/relationships/hyperlink" Target="cid:894d429c2" TargetMode="External"/><Relationship Id="rId734" Type="http://schemas.openxmlformats.org/officeDocument/2006/relationships/image" Target="cid:6b31fc9213" TargetMode="External"/><Relationship Id="rId941" Type="http://schemas.openxmlformats.org/officeDocument/2006/relationships/hyperlink" Target="cid:735d0c56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73" Type="http://schemas.openxmlformats.org/officeDocument/2006/relationships/hyperlink" Target="cid:488d1aa72" TargetMode="External"/><Relationship Id="rId580" Type="http://schemas.openxmlformats.org/officeDocument/2006/relationships/image" Target="cid:521d880d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224" Type="http://schemas.openxmlformats.org/officeDocument/2006/relationships/image" Target="cid:7846f03a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300" Type="http://schemas.openxmlformats.org/officeDocument/2006/relationships/image" Target="cid:fe112e9913" TargetMode="External"/><Relationship Id="rId538" Type="http://schemas.openxmlformats.org/officeDocument/2006/relationships/image" Target="cid:ad5e98f313" TargetMode="External"/><Relationship Id="rId745" Type="http://schemas.openxmlformats.org/officeDocument/2006/relationships/hyperlink" Target="cid:7fce305b2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77" Type="http://schemas.openxmlformats.org/officeDocument/2006/relationships/hyperlink" Target="cid:2e6f58082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812" Type="http://schemas.openxmlformats.org/officeDocument/2006/relationships/image" Target="cid:2f0174e613" TargetMode="External"/><Relationship Id="rId1028" Type="http://schemas.openxmlformats.org/officeDocument/2006/relationships/image" Target="cid:27ab636a13" TargetMode="External"/><Relationship Id="rId244" Type="http://schemas.openxmlformats.org/officeDocument/2006/relationships/image" Target="cid:2fee711c13" TargetMode="External"/><Relationship Id="rId689" Type="http://schemas.openxmlformats.org/officeDocument/2006/relationships/hyperlink" Target="cid:bc352f9f2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451" Type="http://schemas.openxmlformats.org/officeDocument/2006/relationships/hyperlink" Target="cid:6ea40eb12" TargetMode="External"/><Relationship Id="rId549" Type="http://schemas.openxmlformats.org/officeDocument/2006/relationships/hyperlink" Target="cid:d68ab9b72" TargetMode="External"/><Relationship Id="rId756" Type="http://schemas.openxmlformats.org/officeDocument/2006/relationships/image" Target="cid:96ccbd9513" TargetMode="External"/><Relationship Id="rId1179" Type="http://schemas.openxmlformats.org/officeDocument/2006/relationships/hyperlink" Target="cid:809932f72" TargetMode="External"/><Relationship Id="rId104" Type="http://schemas.openxmlformats.org/officeDocument/2006/relationships/image" Target="cid:7a31edd6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616" Type="http://schemas.openxmlformats.org/officeDocument/2006/relationships/image" Target="cid:ba92741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462" Type="http://schemas.openxmlformats.org/officeDocument/2006/relationships/image" Target="cid:c6f21140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322" Type="http://schemas.openxmlformats.org/officeDocument/2006/relationships/image" Target="cid:7569af63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99" Type="http://schemas.openxmlformats.org/officeDocument/2006/relationships/hyperlink" Target="cid:9fc12dd62" TargetMode="External"/><Relationship Id="rId627" Type="http://schemas.openxmlformats.org/officeDocument/2006/relationships/hyperlink" Target="cid:e8e5efae2" TargetMode="External"/><Relationship Id="rId834" Type="http://schemas.openxmlformats.org/officeDocument/2006/relationships/image" Target="cid:6791f22c13" TargetMode="External"/><Relationship Id="rId266" Type="http://schemas.openxmlformats.org/officeDocument/2006/relationships/image" Target="cid:8c9b568c13" TargetMode="External"/><Relationship Id="rId473" Type="http://schemas.openxmlformats.org/officeDocument/2006/relationships/hyperlink" Target="cid:cac018a42" TargetMode="External"/><Relationship Id="rId680" Type="http://schemas.openxmlformats.org/officeDocument/2006/relationships/image" Target="cid:981a024813" TargetMode="External"/><Relationship Id="rId901" Type="http://schemas.openxmlformats.org/officeDocument/2006/relationships/hyperlink" Target="cid:21ec271f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85" Type="http://schemas.openxmlformats.org/officeDocument/2006/relationships/hyperlink" Target="cid:e4bd50d72" TargetMode="External"/><Relationship Id="rId1170" Type="http://schemas.openxmlformats.org/officeDocument/2006/relationships/image" Target="cid:6c7e62be13" TargetMode="External"/><Relationship Id="rId638" Type="http://schemas.openxmlformats.org/officeDocument/2006/relationships/image" Target="cid:2a8275a13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551" Type="http://schemas.openxmlformats.org/officeDocument/2006/relationships/hyperlink" Target="cid:e606bbf52" TargetMode="External"/><Relationship Id="rId649" Type="http://schemas.openxmlformats.org/officeDocument/2006/relationships/hyperlink" Target="cid:2be861642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509" Type="http://schemas.openxmlformats.org/officeDocument/2006/relationships/hyperlink" Target="cid:55e626f22" TargetMode="External"/><Relationship Id="rId1041" Type="http://schemas.openxmlformats.org/officeDocument/2006/relationships/hyperlink" Target="cid:46cf38cf2" TargetMode="External"/><Relationship Id="rId1139" Type="http://schemas.openxmlformats.org/officeDocument/2006/relationships/hyperlink" Target="cid:290c8d84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923" Type="http://schemas.openxmlformats.org/officeDocument/2006/relationships/hyperlink" Target="cid:4a2ab0922" TargetMode="External"/><Relationship Id="rId52" Type="http://schemas.openxmlformats.org/officeDocument/2006/relationships/image" Target="cid:dfd5ecc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562" Type="http://schemas.openxmlformats.org/officeDocument/2006/relationships/image" Target="cid:ac5447513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422" Type="http://schemas.openxmlformats.org/officeDocument/2006/relationships/image" Target="cid:8c0050da13" TargetMode="External"/><Relationship Id="rId867" Type="http://schemas.openxmlformats.org/officeDocument/2006/relationships/hyperlink" Target="cid:bf051a1d2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1223" Type="http://schemas.openxmlformats.org/officeDocument/2006/relationships/hyperlink" Target="cid:7846f0112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937" Type="http://schemas.openxmlformats.org/officeDocument/2006/relationships/hyperlink" Target="cid:6a0730142" TargetMode="External"/><Relationship Id="rId1122" Type="http://schemas.openxmlformats.org/officeDocument/2006/relationships/image" Target="cid:ffda2a48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69" Type="http://schemas.openxmlformats.org/officeDocument/2006/relationships/hyperlink" Target="cid:2dd545122" TargetMode="External"/><Relationship Id="rId576" Type="http://schemas.openxmlformats.org/officeDocument/2006/relationships/image" Target="cid:3d8c6a7b13" TargetMode="External"/><Relationship Id="rId783" Type="http://schemas.openxmlformats.org/officeDocument/2006/relationships/hyperlink" Target="cid:fb6aa9ef2" TargetMode="External"/><Relationship Id="rId990" Type="http://schemas.openxmlformats.org/officeDocument/2006/relationships/image" Target="cid:f42ce19713" TargetMode="External"/><Relationship Id="rId229" Type="http://schemas.openxmlformats.org/officeDocument/2006/relationships/hyperlink" Target="cid:196d9852" TargetMode="External"/><Relationship Id="rId436" Type="http://schemas.openxmlformats.org/officeDocument/2006/relationships/image" Target="cid:c9d21daa13" TargetMode="External"/><Relationship Id="rId643" Type="http://schemas.openxmlformats.org/officeDocument/2006/relationships/hyperlink" Target="cid:1212871a2" TargetMode="External"/><Relationship Id="rId1066" Type="http://schemas.openxmlformats.org/officeDocument/2006/relationships/image" Target="cid:8470788513" TargetMode="External"/><Relationship Id="rId850" Type="http://schemas.openxmlformats.org/officeDocument/2006/relationships/image" Target="cid:95ec0731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77" Type="http://schemas.openxmlformats.org/officeDocument/2006/relationships/hyperlink" Target="cid:27d3d8a42" TargetMode="External"/><Relationship Id="rId282" Type="http://schemas.openxmlformats.org/officeDocument/2006/relationships/image" Target="cid:c547f7c813" TargetMode="External"/><Relationship Id="rId503" Type="http://schemas.openxmlformats.org/officeDocument/2006/relationships/hyperlink" Target="cid:3c1017e9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447" Type="http://schemas.openxmlformats.org/officeDocument/2006/relationships/hyperlink" Target="cid:f3fbabf82" TargetMode="External"/><Relationship Id="rId794" Type="http://schemas.openxmlformats.org/officeDocument/2006/relationships/image" Target="cid:9bc98d13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654" Type="http://schemas.openxmlformats.org/officeDocument/2006/relationships/image" Target="cid:3648ce8a13" TargetMode="External"/><Relationship Id="rId861" Type="http://schemas.openxmlformats.org/officeDocument/2006/relationships/hyperlink" Target="cid:b0db01322" TargetMode="External"/><Relationship Id="rId959" Type="http://schemas.openxmlformats.org/officeDocument/2006/relationships/hyperlink" Target="cid:a1ade9e92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514" Type="http://schemas.openxmlformats.org/officeDocument/2006/relationships/image" Target="cid:5c1592af13" TargetMode="External"/><Relationship Id="rId721" Type="http://schemas.openxmlformats.org/officeDocument/2006/relationships/hyperlink" Target="cid:420b7278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53" Type="http://schemas.openxmlformats.org/officeDocument/2006/relationships/hyperlink" Target="cid:ed7946d52" TargetMode="External"/><Relationship Id="rId360" Type="http://schemas.openxmlformats.org/officeDocument/2006/relationships/image" Target="cid:9d91143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1004" Type="http://schemas.openxmlformats.org/officeDocument/2006/relationships/image" Target="cid:38ae8d6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65" Type="http://schemas.openxmlformats.org/officeDocument/2006/relationships/hyperlink" Target="cid:5f8f72912" TargetMode="External"/><Relationship Id="rId872" Type="http://schemas.openxmlformats.org/officeDocument/2006/relationships/image" Target="cid:d3908b58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732" Type="http://schemas.openxmlformats.org/officeDocument/2006/relationships/image" Target="cid:5bbb612913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1015" Type="http://schemas.openxmlformats.org/officeDocument/2006/relationships/hyperlink" Target="cid:1831f93f2" TargetMode="External"/><Relationship Id="rId1222" Type="http://schemas.openxmlformats.org/officeDocument/2006/relationships/image" Target="cid:7305e78013" TargetMode="External"/><Relationship Id="rId469" Type="http://schemas.openxmlformats.org/officeDocument/2006/relationships/hyperlink" Target="cid:1643af6f2" TargetMode="External"/><Relationship Id="rId676" Type="http://schemas.openxmlformats.org/officeDocument/2006/relationships/image" Target="cid:8378b66013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329" Type="http://schemas.openxmlformats.org/officeDocument/2006/relationships/hyperlink" Target="cid:89df9e5f2" TargetMode="External"/><Relationship Id="rId536" Type="http://schemas.openxmlformats.org/officeDocument/2006/relationships/image" Target="cid:a828098c13" TargetMode="External"/><Relationship Id="rId1166" Type="http://schemas.openxmlformats.org/officeDocument/2006/relationships/image" Target="cid:66f905f513" TargetMode="External"/><Relationship Id="rId175" Type="http://schemas.openxmlformats.org/officeDocument/2006/relationships/hyperlink" Target="cid:2a30eb842" TargetMode="External"/><Relationship Id="rId743" Type="http://schemas.openxmlformats.org/officeDocument/2006/relationships/hyperlink" Target="cid:7bacefcd2" TargetMode="External"/><Relationship Id="rId950" Type="http://schemas.openxmlformats.org/officeDocument/2006/relationships/image" Target="cid:a19e568013" TargetMode="External"/><Relationship Id="rId1026" Type="http://schemas.openxmlformats.org/officeDocument/2006/relationships/image" Target="cid:22e2ff8613" TargetMode="External"/><Relationship Id="rId382" Type="http://schemas.openxmlformats.org/officeDocument/2006/relationships/image" Target="cid:b9568b9c13" TargetMode="External"/><Relationship Id="rId603" Type="http://schemas.openxmlformats.org/officeDocument/2006/relationships/hyperlink" Target="cid:880ae962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894" Type="http://schemas.openxmlformats.org/officeDocument/2006/relationships/image" Target="cid:2f362de13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102" Type="http://schemas.openxmlformats.org/officeDocument/2006/relationships/image" Target="cid:750aa1e013" TargetMode="External"/><Relationship Id="rId547" Type="http://schemas.openxmlformats.org/officeDocument/2006/relationships/hyperlink" Target="cid:d15f95592" TargetMode="External"/><Relationship Id="rId754" Type="http://schemas.openxmlformats.org/officeDocument/2006/relationships/image" Target="cid:95e4b279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614" Type="http://schemas.openxmlformats.org/officeDocument/2006/relationships/image" Target="cid:ab81868f13" TargetMode="External"/><Relationship Id="rId821" Type="http://schemas.openxmlformats.org/officeDocument/2006/relationships/hyperlink" Target="cid:49151bb82" TargetMode="External"/><Relationship Id="rId1037" Type="http://schemas.openxmlformats.org/officeDocument/2006/relationships/hyperlink" Target="cid:424b116c2" TargetMode="External"/><Relationship Id="rId253" Type="http://schemas.openxmlformats.org/officeDocument/2006/relationships/hyperlink" Target="cid:592330e12" TargetMode="External"/><Relationship Id="rId460" Type="http://schemas.openxmlformats.org/officeDocument/2006/relationships/image" Target="cid:9ffc7422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65" Type="http://schemas.openxmlformats.org/officeDocument/2006/relationships/hyperlink" Target="cid:b86af5b42" TargetMode="External"/><Relationship Id="rId972" Type="http://schemas.openxmlformats.org/officeDocument/2006/relationships/image" Target="cid:c09664f113" TargetMode="External"/><Relationship Id="rId1188" Type="http://schemas.openxmlformats.org/officeDocument/2006/relationships/image" Target="cid:9052474d13" TargetMode="External"/><Relationship Id="rId197" Type="http://schemas.openxmlformats.org/officeDocument/2006/relationships/hyperlink" Target="cid:9a94d6742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115" Type="http://schemas.openxmlformats.org/officeDocument/2006/relationships/hyperlink" Target="cid:f0bc1711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69" Type="http://schemas.openxmlformats.org/officeDocument/2006/relationships/hyperlink" Target="cid:2e1706bb2" TargetMode="External"/><Relationship Id="rId776" Type="http://schemas.openxmlformats.org/officeDocument/2006/relationships/image" Target="cid:d76e47c913" TargetMode="External"/><Relationship Id="rId983" Type="http://schemas.openxmlformats.org/officeDocument/2006/relationships/hyperlink" Target="cid:e026835a2" TargetMode="External"/><Relationship Id="rId1199" Type="http://schemas.openxmlformats.org/officeDocument/2006/relationships/hyperlink" Target="cid:aa1172c62" TargetMode="External"/><Relationship Id="rId331" Type="http://schemas.openxmlformats.org/officeDocument/2006/relationships/hyperlink" Target="cid:8e511c9c2" TargetMode="External"/><Relationship Id="rId429" Type="http://schemas.openxmlformats.org/officeDocument/2006/relationships/hyperlink" Target="cid:ac0c2b332" TargetMode="External"/><Relationship Id="rId636" Type="http://schemas.openxmlformats.org/officeDocument/2006/relationships/image" Target="cid:2a6402f13" TargetMode="External"/><Relationship Id="rId1059" Type="http://schemas.openxmlformats.org/officeDocument/2006/relationships/hyperlink" Target="cid:74cb40022" TargetMode="External"/><Relationship Id="rId843" Type="http://schemas.openxmlformats.org/officeDocument/2006/relationships/hyperlink" Target="cid:8badacf72" TargetMode="External"/><Relationship Id="rId1126" Type="http://schemas.openxmlformats.org/officeDocument/2006/relationships/image" Target="cid:147d47e213" TargetMode="External"/><Relationship Id="rId275" Type="http://schemas.openxmlformats.org/officeDocument/2006/relationships/hyperlink" Target="cid:bb0a5c3f2" TargetMode="External"/><Relationship Id="rId482" Type="http://schemas.openxmlformats.org/officeDocument/2006/relationships/image" Target="cid:e9adde6813" TargetMode="External"/><Relationship Id="rId703" Type="http://schemas.openxmlformats.org/officeDocument/2006/relationships/hyperlink" Target="cid:ea7a71042" TargetMode="External"/><Relationship Id="rId910" Type="http://schemas.openxmlformats.org/officeDocument/2006/relationships/image" Target="cid:3ab4faeb13" TargetMode="External"/><Relationship Id="rId135" Type="http://schemas.openxmlformats.org/officeDocument/2006/relationships/hyperlink" Target="cid:dc1f67392" TargetMode="External"/><Relationship Id="rId342" Type="http://schemas.openxmlformats.org/officeDocument/2006/relationships/image" Target="cid:b23869a713" TargetMode="External"/><Relationship Id="rId787" Type="http://schemas.openxmlformats.org/officeDocument/2006/relationships/hyperlink" Target="cid:fb6e27a72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647" Type="http://schemas.openxmlformats.org/officeDocument/2006/relationships/hyperlink" Target="cid:26b6ba682" TargetMode="External"/><Relationship Id="rId854" Type="http://schemas.openxmlformats.org/officeDocument/2006/relationships/image" Target="cid:9b343f5c13" TargetMode="External"/><Relationship Id="rId286" Type="http://schemas.openxmlformats.org/officeDocument/2006/relationships/image" Target="cid:d9df1e34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714" Type="http://schemas.openxmlformats.org/officeDocument/2006/relationships/image" Target="cid:f697280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46" Type="http://schemas.openxmlformats.org/officeDocument/2006/relationships/image" Target="cid:e293c51913" TargetMode="External"/><Relationship Id="rId353" Type="http://schemas.openxmlformats.org/officeDocument/2006/relationships/hyperlink" Target="cid:d12328e6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58" Type="http://schemas.openxmlformats.org/officeDocument/2006/relationships/image" Target="cid:4accbfba13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97" Type="http://schemas.openxmlformats.org/officeDocument/2006/relationships/hyperlink" Target="cid:f8f29c962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48" Type="http://schemas.openxmlformats.org/officeDocument/2006/relationships/image" Target="cid:3898a48613" TargetMode="External"/><Relationship Id="rId157" Type="http://schemas.openxmlformats.org/officeDocument/2006/relationships/hyperlink" Target="cid:1427462" TargetMode="External"/><Relationship Id="rId364" Type="http://schemas.openxmlformats.org/officeDocument/2006/relationships/image" Target="cid:1e6ccffa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571" Type="http://schemas.openxmlformats.org/officeDocument/2006/relationships/hyperlink" Target="cid:33374f782" TargetMode="External"/><Relationship Id="rId669" Type="http://schemas.openxmlformats.org/officeDocument/2006/relationships/hyperlink" Target="cid:75c2f9212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431" Type="http://schemas.openxmlformats.org/officeDocument/2006/relationships/hyperlink" Target="cid:b011a09e2" TargetMode="External"/><Relationship Id="rId529" Type="http://schemas.openxmlformats.org/officeDocument/2006/relationships/hyperlink" Target="cid:8e741fbb2" TargetMode="External"/><Relationship Id="rId736" Type="http://schemas.openxmlformats.org/officeDocument/2006/relationships/image" Target="cid:6b33b79413" TargetMode="External"/><Relationship Id="rId1061" Type="http://schemas.openxmlformats.org/officeDocument/2006/relationships/hyperlink" Target="cid:846369f42" TargetMode="External"/><Relationship Id="rId1159" Type="http://schemas.openxmlformats.org/officeDocument/2006/relationships/hyperlink" Target="cid:619d62372" TargetMode="External"/><Relationship Id="rId168" Type="http://schemas.openxmlformats.org/officeDocument/2006/relationships/image" Target="cid:fa4c68513" TargetMode="External"/><Relationship Id="rId943" Type="http://schemas.openxmlformats.org/officeDocument/2006/relationships/hyperlink" Target="cid:78cb74b2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442" Type="http://schemas.openxmlformats.org/officeDocument/2006/relationships/image" Target="cid:d943ccea13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302" Type="http://schemas.openxmlformats.org/officeDocument/2006/relationships/image" Target="cid:41f092313" TargetMode="External"/><Relationship Id="rId747" Type="http://schemas.openxmlformats.org/officeDocument/2006/relationships/hyperlink" Target="cid:8f452ced2" TargetMode="External"/><Relationship Id="rId954" Type="http://schemas.openxmlformats.org/officeDocument/2006/relationships/image" Target="cid:a1a4c1d7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814" Type="http://schemas.openxmlformats.org/officeDocument/2006/relationships/image" Target="cid:34302f9b13" TargetMode="External"/><Relationship Id="rId246" Type="http://schemas.openxmlformats.org/officeDocument/2006/relationships/image" Target="cid:451c38e513" TargetMode="External"/><Relationship Id="rId453" Type="http://schemas.openxmlformats.org/officeDocument/2006/relationships/hyperlink" Target="cid:7e78fe48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758" Type="http://schemas.openxmlformats.org/officeDocument/2006/relationships/image" Target="cid:9994340713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94" Type="http://schemas.openxmlformats.org/officeDocument/2006/relationships/image" Target="cid:4bad0c68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57" Type="http://schemas.openxmlformats.org/officeDocument/2006/relationships/hyperlink" Target="cid:72d9e8a72" TargetMode="External"/><Relationship Id="rId464" Type="http://schemas.openxmlformats.org/officeDocument/2006/relationships/image" Target="cid:cd46eca713" TargetMode="External"/><Relationship Id="rId1010" Type="http://schemas.openxmlformats.org/officeDocument/2006/relationships/image" Target="cid:8ad642d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81" Type="http://schemas.openxmlformats.org/officeDocument/2006/relationships/hyperlink" Target="cid:482d44f6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110" Type="http://schemas.openxmlformats.org/officeDocument/2006/relationships/image" Target="cid:f079cd78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70" Type="http://schemas.openxmlformats.org/officeDocument/2006/relationships/image" Target="cid:b0aaf7de13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807" Type="http://schemas.openxmlformats.org/officeDocument/2006/relationships/hyperlink" Target="cid:249916742" TargetMode="External"/><Relationship Id="rId292" Type="http://schemas.openxmlformats.org/officeDocument/2006/relationships/image" Target="cid:df11ed3b13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1221" Type="http://schemas.openxmlformats.org/officeDocument/2006/relationships/hyperlink" Target="cid:7305e7552" TargetMode="External"/><Relationship Id="rId25" Type="http://schemas.openxmlformats.org/officeDocument/2006/relationships/hyperlink" Target="cid:97aae118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613" Type="http://schemas.openxmlformats.org/officeDocument/2006/relationships/hyperlink" Target="cid:ab81866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96" Type="http://schemas.openxmlformats.org/officeDocument/2006/relationships/image" Target="cid:9571363a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285" Type="http://schemas.openxmlformats.org/officeDocument/2006/relationships/hyperlink" Target="cid:d9df1e0c2" TargetMode="External"/><Relationship Id="rId492" Type="http://schemas.openxmlformats.org/officeDocument/2006/relationships/image" Target="cid:12de1e3b13" TargetMode="External"/><Relationship Id="rId797" Type="http://schemas.openxmlformats.org/officeDocument/2006/relationships/hyperlink" Target="cid:ae8ec21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18" Type="http://schemas.openxmlformats.org/officeDocument/2006/relationships/image" Target="cid:88380266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9" name="Picture 2" descr="cid:6e6ac52113">
          <a:hlinkClick xmlns:r="http://schemas.openxmlformats.org/officeDocument/2006/relationships" r:id="rId1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1" name="Picture 2" descr="cid:7305e78013">
          <a:hlinkClick xmlns:r="http://schemas.openxmlformats.org/officeDocument/2006/relationships" r:id="rId1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3" name="Picture 2" descr="cid:7846f03a13">
          <a:hlinkClick xmlns:r="http://schemas.openxmlformats.org/officeDocument/2006/relationships" r:id="rId1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67" t="s">
        <v>5</v>
      </c>
      <c r="B3" s="67"/>
      <c r="C3" s="67"/>
      <c r="D3" s="67"/>
      <c r="E3" s="15">
        <f>SUM(E4:E42)</f>
        <v>14670148.367899999</v>
      </c>
      <c r="F3" s="25">
        <f>RA!I7</f>
        <v>1297218.4091</v>
      </c>
      <c r="G3" s="16">
        <f>SUM(G4:G42)</f>
        <v>13372929.958799999</v>
      </c>
      <c r="H3" s="27">
        <f>RA!J7</f>
        <v>8.8425718443207195</v>
      </c>
      <c r="I3" s="20">
        <f>SUM(I4:I42)</f>
        <v>14670154.239004733</v>
      </c>
      <c r="J3" s="21">
        <f>SUM(J4:J42)</f>
        <v>13372930.121344758</v>
      </c>
      <c r="K3" s="22">
        <f>E3-I3</f>
        <v>-5.871104734018445</v>
      </c>
      <c r="L3" s="22">
        <f>G3-J3</f>
        <v>-0.16254475899040699</v>
      </c>
    </row>
    <row r="4" spans="1:13" x14ac:dyDescent="0.2">
      <c r="A4" s="68">
        <f>RA!A8</f>
        <v>42796</v>
      </c>
      <c r="B4" s="12">
        <v>12</v>
      </c>
      <c r="C4" s="66" t="s">
        <v>6</v>
      </c>
      <c r="D4" s="66"/>
      <c r="E4" s="15">
        <f>IFERROR(VLOOKUP(C4,RA!B:D,3,0),0)</f>
        <v>589661.73770000006</v>
      </c>
      <c r="F4" s="25">
        <f>IFERROR(VLOOKUP(C4,RA!B:I,8,0),0)</f>
        <v>152225.57079999999</v>
      </c>
      <c r="G4" s="16">
        <f t="shared" ref="G4:G42" si="0">E4-F4</f>
        <v>437436.16690000007</v>
      </c>
      <c r="H4" s="27">
        <f>RA!J8</f>
        <v>25.815745039480099</v>
      </c>
      <c r="I4" s="20">
        <f>IFERROR(VLOOKUP(B4,RMS!C:E,3,FALSE),0)</f>
        <v>589662.28618546994</v>
      </c>
      <c r="J4" s="21">
        <f>IFERROR(VLOOKUP(B4,RMS!C:F,4,FALSE),0)</f>
        <v>437436.16382905998</v>
      </c>
      <c r="K4" s="22">
        <f t="shared" ref="K4:K42" si="1">E4-I4</f>
        <v>-0.54848546988796443</v>
      </c>
      <c r="L4" s="22">
        <f t="shared" ref="L4:L42" si="2">G4-J4</f>
        <v>3.0709400889463723E-3</v>
      </c>
    </row>
    <row r="5" spans="1:13" x14ac:dyDescent="0.2">
      <c r="A5" s="68"/>
      <c r="B5" s="12">
        <v>13</v>
      </c>
      <c r="C5" s="66" t="s">
        <v>7</v>
      </c>
      <c r="D5" s="66"/>
      <c r="E5" s="15">
        <f>IFERROR(VLOOKUP(C5,RA!B:D,3,0),0)</f>
        <v>66431.983500000002</v>
      </c>
      <c r="F5" s="25">
        <f>IFERROR(VLOOKUP(C5,RA!B:I,8,0),0)</f>
        <v>16564.713400000001</v>
      </c>
      <c r="G5" s="16">
        <f t="shared" si="0"/>
        <v>49867.270100000002</v>
      </c>
      <c r="H5" s="27">
        <f>RA!J9</f>
        <v>24.934846932577301</v>
      </c>
      <c r="I5" s="20">
        <f>IFERROR(VLOOKUP(B5,RMS!C:E,3,FALSE),0)</f>
        <v>66432.022620512798</v>
      </c>
      <c r="J5" s="21">
        <f>IFERROR(VLOOKUP(B5,RMS!C:F,4,FALSE),0)</f>
        <v>49867.278994871798</v>
      </c>
      <c r="K5" s="22">
        <f t="shared" si="1"/>
        <v>-3.9120512796216644E-2</v>
      </c>
      <c r="L5" s="22">
        <f t="shared" si="2"/>
        <v>-8.8948717966559343E-3</v>
      </c>
      <c r="M5" s="32"/>
    </row>
    <row r="6" spans="1:13" x14ac:dyDescent="0.2">
      <c r="A6" s="68"/>
      <c r="B6" s="12">
        <v>14</v>
      </c>
      <c r="C6" s="66" t="s">
        <v>8</v>
      </c>
      <c r="D6" s="66"/>
      <c r="E6" s="15">
        <f>IFERROR(VLOOKUP(C6,RA!B:D,3,0),0)</f>
        <v>94666.036800000002</v>
      </c>
      <c r="F6" s="25">
        <f>IFERROR(VLOOKUP(C6,RA!B:I,8,0),0)</f>
        <v>24955.2873</v>
      </c>
      <c r="G6" s="16">
        <f t="shared" si="0"/>
        <v>69710.749500000005</v>
      </c>
      <c r="H6" s="27">
        <f>RA!J10</f>
        <v>26.361394374967599</v>
      </c>
      <c r="I6" s="20">
        <f>IFERROR(VLOOKUP(B6,RMS!C:E,3,FALSE),0)</f>
        <v>94668.015563315901</v>
      </c>
      <c r="J6" s="21">
        <f>IFERROR(VLOOKUP(B6,RMS!C:F,4,FALSE),0)</f>
        <v>69710.7486879809</v>
      </c>
      <c r="K6" s="22">
        <f>E6-I6</f>
        <v>-1.978763315899414</v>
      </c>
      <c r="L6" s="22">
        <f t="shared" si="2"/>
        <v>8.1201910506933928E-4</v>
      </c>
      <c r="M6" s="32"/>
    </row>
    <row r="7" spans="1:13" x14ac:dyDescent="0.2">
      <c r="A7" s="68"/>
      <c r="B7" s="12">
        <v>15</v>
      </c>
      <c r="C7" s="66" t="s">
        <v>9</v>
      </c>
      <c r="D7" s="66"/>
      <c r="E7" s="15">
        <f>IFERROR(VLOOKUP(C7,RA!B:D,3,0),0)</f>
        <v>42939.342900000003</v>
      </c>
      <c r="F7" s="25">
        <f>IFERROR(VLOOKUP(C7,RA!B:I,8,0),0)</f>
        <v>10753.587799999999</v>
      </c>
      <c r="G7" s="16">
        <f t="shared" si="0"/>
        <v>32185.755100000002</v>
      </c>
      <c r="H7" s="27">
        <f>RA!J11</f>
        <v>25.043671080490601</v>
      </c>
      <c r="I7" s="20">
        <f>IFERROR(VLOOKUP(B7,RMS!C:E,3,FALSE),0)</f>
        <v>42939.365502110297</v>
      </c>
      <c r="J7" s="21">
        <f>IFERROR(VLOOKUP(B7,RMS!C:F,4,FALSE),0)</f>
        <v>32185.756061175402</v>
      </c>
      <c r="K7" s="22">
        <f t="shared" si="1"/>
        <v>-2.2602110293519218E-2</v>
      </c>
      <c r="L7" s="22">
        <f t="shared" si="2"/>
        <v>-9.6117539942497388E-4</v>
      </c>
      <c r="M7" s="32"/>
    </row>
    <row r="8" spans="1:13" x14ac:dyDescent="0.2">
      <c r="A8" s="68"/>
      <c r="B8" s="12">
        <v>16</v>
      </c>
      <c r="C8" s="66" t="s">
        <v>10</v>
      </c>
      <c r="D8" s="66"/>
      <c r="E8" s="15">
        <f>IFERROR(VLOOKUP(C8,RA!B:D,3,0),0)</f>
        <v>179886.89300000001</v>
      </c>
      <c r="F8" s="25">
        <f>IFERROR(VLOOKUP(C8,RA!B:I,8,0),0)</f>
        <v>28460.987300000001</v>
      </c>
      <c r="G8" s="16">
        <f t="shared" si="0"/>
        <v>151425.9057</v>
      </c>
      <c r="H8" s="27">
        <f>RA!J12</f>
        <v>15.821601465983401</v>
      </c>
      <c r="I8" s="20">
        <f>IFERROR(VLOOKUP(B8,RMS!C:E,3,FALSE),0)</f>
        <v>179886.88997606799</v>
      </c>
      <c r="J8" s="21">
        <f>IFERROR(VLOOKUP(B8,RMS!C:F,4,FALSE),0)</f>
        <v>151425.90420683799</v>
      </c>
      <c r="K8" s="22">
        <f t="shared" si="1"/>
        <v>3.0239320185501128E-3</v>
      </c>
      <c r="L8" s="22">
        <f t="shared" si="2"/>
        <v>1.4931620098650455E-3</v>
      </c>
      <c r="M8" s="32"/>
    </row>
    <row r="9" spans="1:13" x14ac:dyDescent="0.2">
      <c r="A9" s="68"/>
      <c r="B9" s="12">
        <v>17</v>
      </c>
      <c r="C9" s="66" t="s">
        <v>11</v>
      </c>
      <c r="D9" s="66"/>
      <c r="E9" s="15">
        <f>IFERROR(VLOOKUP(C9,RA!B:D,3,0),0)</f>
        <v>525216.20239999995</v>
      </c>
      <c r="F9" s="25">
        <f>IFERROR(VLOOKUP(C9,RA!B:I,8,0),0)</f>
        <v>-58188.921300000002</v>
      </c>
      <c r="G9" s="16">
        <f t="shared" si="0"/>
        <v>583405.1237</v>
      </c>
      <c r="H9" s="27">
        <f>RA!J13</f>
        <v>-11.079041551670199</v>
      </c>
      <c r="I9" s="20">
        <f>IFERROR(VLOOKUP(B9,RMS!C:E,3,FALSE),0)</f>
        <v>525216.06378290604</v>
      </c>
      <c r="J9" s="21">
        <f>IFERROR(VLOOKUP(B9,RMS!C:F,4,FALSE),0)</f>
        <v>583405.13010085502</v>
      </c>
      <c r="K9" s="22">
        <f t="shared" si="1"/>
        <v>0.13861709390766919</v>
      </c>
      <c r="L9" s="22">
        <f t="shared" si="2"/>
        <v>-6.4008550252765417E-3</v>
      </c>
      <c r="M9" s="32"/>
    </row>
    <row r="10" spans="1:13" x14ac:dyDescent="0.2">
      <c r="A10" s="68"/>
      <c r="B10" s="12">
        <v>18</v>
      </c>
      <c r="C10" s="66" t="s">
        <v>12</v>
      </c>
      <c r="D10" s="66"/>
      <c r="E10" s="15">
        <f>IFERROR(VLOOKUP(C10,RA!B:D,3,0),0)</f>
        <v>81444.635399999999</v>
      </c>
      <c r="F10" s="25">
        <f>IFERROR(VLOOKUP(C10,RA!B:I,8,0),0)</f>
        <v>13318.1068</v>
      </c>
      <c r="G10" s="16">
        <f t="shared" si="0"/>
        <v>68126.528600000005</v>
      </c>
      <c r="H10" s="27">
        <f>RA!J14</f>
        <v>16.352343815636999</v>
      </c>
      <c r="I10" s="20">
        <f>IFERROR(VLOOKUP(B10,RMS!C:E,3,FALSE),0)</f>
        <v>81444.645856410294</v>
      </c>
      <c r="J10" s="21">
        <f>IFERROR(VLOOKUP(B10,RMS!C:F,4,FALSE),0)</f>
        <v>68126.528567521396</v>
      </c>
      <c r="K10" s="22">
        <f t="shared" si="1"/>
        <v>-1.0456410294864327E-2</v>
      </c>
      <c r="L10" s="22">
        <f t="shared" si="2"/>
        <v>3.2478608773089945E-5</v>
      </c>
      <c r="M10" s="32"/>
    </row>
    <row r="11" spans="1:13" x14ac:dyDescent="0.2">
      <c r="A11" s="68"/>
      <c r="B11" s="12">
        <v>19</v>
      </c>
      <c r="C11" s="66" t="s">
        <v>13</v>
      </c>
      <c r="D11" s="66"/>
      <c r="E11" s="15">
        <f>IFERROR(VLOOKUP(C11,RA!B:D,3,0),0)</f>
        <v>79494.091199999995</v>
      </c>
      <c r="F11" s="25">
        <f>IFERROR(VLOOKUP(C11,RA!B:I,8,0),0)</f>
        <v>-8730.1733000000004</v>
      </c>
      <c r="G11" s="16">
        <f t="shared" si="0"/>
        <v>88224.26449999999</v>
      </c>
      <c r="H11" s="27">
        <f>RA!J15</f>
        <v>-10.982166307223601</v>
      </c>
      <c r="I11" s="20">
        <f>IFERROR(VLOOKUP(B11,RMS!C:E,3,FALSE),0)</f>
        <v>79494.129949572598</v>
      </c>
      <c r="J11" s="21">
        <f>IFERROR(VLOOKUP(B11,RMS!C:F,4,FALSE),0)</f>
        <v>88224.263280341896</v>
      </c>
      <c r="K11" s="22">
        <f t="shared" si="1"/>
        <v>-3.8749572602682747E-2</v>
      </c>
      <c r="L11" s="22">
        <f t="shared" si="2"/>
        <v>1.2196580937597901E-3</v>
      </c>
      <c r="M11" s="32"/>
    </row>
    <row r="12" spans="1:13" x14ac:dyDescent="0.2">
      <c r="A12" s="68"/>
      <c r="B12" s="12">
        <v>21</v>
      </c>
      <c r="C12" s="66" t="s">
        <v>14</v>
      </c>
      <c r="D12" s="66"/>
      <c r="E12" s="15">
        <f>IFERROR(VLOOKUP(C12,RA!B:D,3,0),0)</f>
        <v>601768.05850000004</v>
      </c>
      <c r="F12" s="25">
        <f>IFERROR(VLOOKUP(C12,RA!B:I,8,0),0)</f>
        <v>14052.133</v>
      </c>
      <c r="G12" s="16">
        <f t="shared" si="0"/>
        <v>587715.92550000001</v>
      </c>
      <c r="H12" s="27">
        <f>RA!J16</f>
        <v>2.3351410566767399</v>
      </c>
      <c r="I12" s="20">
        <f>IFERROR(VLOOKUP(B12,RMS!C:E,3,FALSE),0)</f>
        <v>601767.548057265</v>
      </c>
      <c r="J12" s="21">
        <f>IFERROR(VLOOKUP(B12,RMS!C:F,4,FALSE),0)</f>
        <v>587715.92541623896</v>
      </c>
      <c r="K12" s="22">
        <f t="shared" si="1"/>
        <v>0.51044273504521698</v>
      </c>
      <c r="L12" s="22">
        <f t="shared" si="2"/>
        <v>8.3761056885123253E-5</v>
      </c>
      <c r="M12" s="32"/>
    </row>
    <row r="13" spans="1:13" x14ac:dyDescent="0.2">
      <c r="A13" s="68"/>
      <c r="B13" s="12">
        <v>22</v>
      </c>
      <c r="C13" s="66" t="s">
        <v>15</v>
      </c>
      <c r="D13" s="66"/>
      <c r="E13" s="15">
        <f>IFERROR(VLOOKUP(C13,RA!B:D,3,0),0)</f>
        <v>469668.68969999999</v>
      </c>
      <c r="F13" s="25">
        <f>IFERROR(VLOOKUP(C13,RA!B:I,8,0),0)</f>
        <v>75199.123600000006</v>
      </c>
      <c r="G13" s="16">
        <f t="shared" si="0"/>
        <v>394469.5661</v>
      </c>
      <c r="H13" s="27">
        <f>RA!J17</f>
        <v>16.011100004991501</v>
      </c>
      <c r="I13" s="20">
        <f>IFERROR(VLOOKUP(B13,RMS!C:E,3,FALSE),0)</f>
        <v>469668.69062478602</v>
      </c>
      <c r="J13" s="21">
        <f>IFERROR(VLOOKUP(B13,RMS!C:F,4,FALSE),0)</f>
        <v>394469.56751538499</v>
      </c>
      <c r="K13" s="22">
        <f t="shared" si="1"/>
        <v>-9.2478602891787887E-4</v>
      </c>
      <c r="L13" s="22">
        <f t="shared" si="2"/>
        <v>-1.4153849915601313E-3</v>
      </c>
      <c r="M13" s="32"/>
    </row>
    <row r="14" spans="1:13" x14ac:dyDescent="0.2">
      <c r="A14" s="68"/>
      <c r="B14" s="12">
        <v>23</v>
      </c>
      <c r="C14" s="66" t="s">
        <v>16</v>
      </c>
      <c r="D14" s="66"/>
      <c r="E14" s="15">
        <f>IFERROR(VLOOKUP(C14,RA!B:D,3,0),0)</f>
        <v>1251118.8171999999</v>
      </c>
      <c r="F14" s="25">
        <f>IFERROR(VLOOKUP(C14,RA!B:I,8,0),0)</f>
        <v>193358.56020000001</v>
      </c>
      <c r="G14" s="16">
        <f t="shared" si="0"/>
        <v>1057760.257</v>
      </c>
      <c r="H14" s="27">
        <f>RA!J18</f>
        <v>15.4548518927032</v>
      </c>
      <c r="I14" s="20">
        <f>IFERROR(VLOOKUP(B14,RMS!C:E,3,FALSE),0)</f>
        <v>1251119.1733564101</v>
      </c>
      <c r="J14" s="21">
        <f>IFERROR(VLOOKUP(B14,RMS!C:F,4,FALSE),0)</f>
        <v>1057760.2238094001</v>
      </c>
      <c r="K14" s="22">
        <f t="shared" si="1"/>
        <v>-0.35615641018375754</v>
      </c>
      <c r="L14" s="22">
        <f t="shared" si="2"/>
        <v>3.319059987552464E-2</v>
      </c>
      <c r="M14" s="32"/>
    </row>
    <row r="15" spans="1:13" x14ac:dyDescent="0.2">
      <c r="A15" s="68"/>
      <c r="B15" s="12">
        <v>24</v>
      </c>
      <c r="C15" s="66" t="s">
        <v>17</v>
      </c>
      <c r="D15" s="66"/>
      <c r="E15" s="15">
        <f>IFERROR(VLOOKUP(C15,RA!B:D,3,0),0)</f>
        <v>442249.56060000003</v>
      </c>
      <c r="F15" s="25">
        <f>IFERROR(VLOOKUP(C15,RA!B:I,8,0),0)</f>
        <v>61557.858699999997</v>
      </c>
      <c r="G15" s="16">
        <f t="shared" si="0"/>
        <v>380691.70190000004</v>
      </c>
      <c r="H15" s="27">
        <f>RA!J19</f>
        <v>13.919258306663901</v>
      </c>
      <c r="I15" s="20">
        <f>IFERROR(VLOOKUP(B15,RMS!C:E,3,FALSE),0)</f>
        <v>442249.56729145302</v>
      </c>
      <c r="J15" s="21">
        <f>IFERROR(VLOOKUP(B15,RMS!C:F,4,FALSE),0)</f>
        <v>380691.70294871798</v>
      </c>
      <c r="K15" s="22">
        <f t="shared" si="1"/>
        <v>-6.6914529888890684E-3</v>
      </c>
      <c r="L15" s="22">
        <f t="shared" si="2"/>
        <v>-1.0487179388292134E-3</v>
      </c>
      <c r="M15" s="32"/>
    </row>
    <row r="16" spans="1:13" x14ac:dyDescent="0.2">
      <c r="A16" s="68"/>
      <c r="B16" s="12">
        <v>25</v>
      </c>
      <c r="C16" s="66" t="s">
        <v>18</v>
      </c>
      <c r="D16" s="66"/>
      <c r="E16" s="15">
        <f>IFERROR(VLOOKUP(C16,RA!B:D,3,0),0)</f>
        <v>874150.28269999998</v>
      </c>
      <c r="F16" s="25">
        <f>IFERROR(VLOOKUP(C16,RA!B:I,8,0),0)</f>
        <v>98782.064499999993</v>
      </c>
      <c r="G16" s="16">
        <f t="shared" si="0"/>
        <v>775368.2182</v>
      </c>
      <c r="H16" s="27">
        <f>RA!J20</f>
        <v>11.3003526344338</v>
      </c>
      <c r="I16" s="20">
        <f>IFERROR(VLOOKUP(B16,RMS!C:E,3,FALSE),0)</f>
        <v>874150.39839999995</v>
      </c>
      <c r="J16" s="21">
        <f>IFERROR(VLOOKUP(B16,RMS!C:F,4,FALSE),0)</f>
        <v>775368.2182</v>
      </c>
      <c r="K16" s="22">
        <f t="shared" si="1"/>
        <v>-0.11569999996572733</v>
      </c>
      <c r="L16" s="22">
        <f t="shared" si="2"/>
        <v>0</v>
      </c>
      <c r="M16" s="32"/>
    </row>
    <row r="17" spans="1:13" x14ac:dyDescent="0.2">
      <c r="A17" s="68"/>
      <c r="B17" s="12">
        <v>26</v>
      </c>
      <c r="C17" s="66" t="s">
        <v>19</v>
      </c>
      <c r="D17" s="66"/>
      <c r="E17" s="15">
        <f>IFERROR(VLOOKUP(C17,RA!B:D,3,0),0)</f>
        <v>308008.85070000001</v>
      </c>
      <c r="F17" s="25">
        <f>IFERROR(VLOOKUP(C17,RA!B:I,8,0),0)</f>
        <v>40899.243900000001</v>
      </c>
      <c r="G17" s="16">
        <f t="shared" si="0"/>
        <v>267109.60680000001</v>
      </c>
      <c r="H17" s="27">
        <f>RA!J21</f>
        <v>13.2785937180214</v>
      </c>
      <c r="I17" s="20">
        <f>IFERROR(VLOOKUP(B17,RMS!C:E,3,FALSE),0)</f>
        <v>308008.29749215598</v>
      </c>
      <c r="J17" s="21">
        <f>IFERROR(VLOOKUP(B17,RMS!C:F,4,FALSE),0)</f>
        <v>267109.606769117</v>
      </c>
      <c r="K17" s="22">
        <f t="shared" si="1"/>
        <v>0.55320784403011203</v>
      </c>
      <c r="L17" s="22">
        <f t="shared" si="2"/>
        <v>3.0883005820214748E-5</v>
      </c>
      <c r="M17" s="32"/>
    </row>
    <row r="18" spans="1:13" x14ac:dyDescent="0.2">
      <c r="A18" s="68"/>
      <c r="B18" s="12">
        <v>27</v>
      </c>
      <c r="C18" s="66" t="s">
        <v>20</v>
      </c>
      <c r="D18" s="66"/>
      <c r="E18" s="15">
        <f>IFERROR(VLOOKUP(C18,RA!B:D,3,0),0)</f>
        <v>1004849.8651000001</v>
      </c>
      <c r="F18" s="25">
        <f>IFERROR(VLOOKUP(C18,RA!B:I,8,0),0)</f>
        <v>57025.055399999997</v>
      </c>
      <c r="G18" s="16">
        <f t="shared" si="0"/>
        <v>947824.8097000001</v>
      </c>
      <c r="H18" s="27">
        <f>RA!J22</f>
        <v>5.6749826397523604</v>
      </c>
      <c r="I18" s="20">
        <f>IFERROR(VLOOKUP(B18,RMS!C:E,3,FALSE),0)</f>
        <v>1004851.28154587</v>
      </c>
      <c r="J18" s="21">
        <f>IFERROR(VLOOKUP(B18,RMS!C:F,4,FALSE),0)</f>
        <v>947824.80971419695</v>
      </c>
      <c r="K18" s="22">
        <f t="shared" si="1"/>
        <v>-1.4164458699524403</v>
      </c>
      <c r="L18" s="22">
        <f t="shared" si="2"/>
        <v>-1.4196848496794701E-5</v>
      </c>
      <c r="M18" s="32"/>
    </row>
    <row r="19" spans="1:13" x14ac:dyDescent="0.2">
      <c r="A19" s="68"/>
      <c r="B19" s="12">
        <v>29</v>
      </c>
      <c r="C19" s="66" t="s">
        <v>21</v>
      </c>
      <c r="D19" s="66"/>
      <c r="E19" s="15">
        <f>IFERROR(VLOOKUP(C19,RA!B:D,3,0),0)</f>
        <v>2410945.0858</v>
      </c>
      <c r="F19" s="25">
        <f>IFERROR(VLOOKUP(C19,RA!B:I,8,0),0)</f>
        <v>8443.8137000000006</v>
      </c>
      <c r="G19" s="16">
        <f t="shared" si="0"/>
        <v>2402501.2721000002</v>
      </c>
      <c r="H19" s="27">
        <f>RA!J23</f>
        <v>0.35022837101236498</v>
      </c>
      <c r="I19" s="20">
        <f>IFERROR(VLOOKUP(B19,RMS!C:E,3,FALSE),0)</f>
        <v>2410946.39868034</v>
      </c>
      <c r="J19" s="21">
        <f>IFERROR(VLOOKUP(B19,RMS!C:F,4,FALSE),0)</f>
        <v>2402501.3000923102</v>
      </c>
      <c r="K19" s="22">
        <f t="shared" si="1"/>
        <v>-1.3128803400322795</v>
      </c>
      <c r="L19" s="22">
        <f t="shared" si="2"/>
        <v>-2.7992310002446175E-2</v>
      </c>
      <c r="M19" s="32"/>
    </row>
    <row r="20" spans="1:13" x14ac:dyDescent="0.2">
      <c r="A20" s="68"/>
      <c r="B20" s="12">
        <v>31</v>
      </c>
      <c r="C20" s="66" t="s">
        <v>22</v>
      </c>
      <c r="D20" s="66"/>
      <c r="E20" s="15">
        <f>IFERROR(VLOOKUP(C20,RA!B:D,3,0),0)</f>
        <v>234135.0968</v>
      </c>
      <c r="F20" s="25">
        <f>IFERROR(VLOOKUP(C20,RA!B:I,8,0),0)</f>
        <v>31220.7889</v>
      </c>
      <c r="G20" s="16">
        <f t="shared" si="0"/>
        <v>202914.30790000001</v>
      </c>
      <c r="H20" s="27">
        <f>RA!J24</f>
        <v>13.3345189707586</v>
      </c>
      <c r="I20" s="20">
        <f>IFERROR(VLOOKUP(B20,RMS!C:E,3,FALSE),0)</f>
        <v>234135.12782428699</v>
      </c>
      <c r="J20" s="21">
        <f>IFERROR(VLOOKUP(B20,RMS!C:F,4,FALSE),0)</f>
        <v>202914.307652594</v>
      </c>
      <c r="K20" s="22">
        <f t="shared" si="1"/>
        <v>-3.1024286989122629E-2</v>
      </c>
      <c r="L20" s="22">
        <f t="shared" si="2"/>
        <v>2.4740601656958461E-4</v>
      </c>
      <c r="M20" s="32"/>
    </row>
    <row r="21" spans="1:13" x14ac:dyDescent="0.2">
      <c r="A21" s="68"/>
      <c r="B21" s="12">
        <v>32</v>
      </c>
      <c r="C21" s="66" t="s">
        <v>23</v>
      </c>
      <c r="D21" s="66"/>
      <c r="E21" s="15">
        <f>IFERROR(VLOOKUP(C21,RA!B:D,3,0),0)</f>
        <v>261799.6827</v>
      </c>
      <c r="F21" s="25">
        <f>IFERROR(VLOOKUP(C21,RA!B:I,8,0),0)</f>
        <v>21165.1351</v>
      </c>
      <c r="G21" s="16">
        <f t="shared" si="0"/>
        <v>240634.54759999999</v>
      </c>
      <c r="H21" s="27">
        <f>RA!J25</f>
        <v>8.0844769870303601</v>
      </c>
      <c r="I21" s="20">
        <f>IFERROR(VLOOKUP(B21,RMS!C:E,3,FALSE),0)</f>
        <v>261799.67240788101</v>
      </c>
      <c r="J21" s="21">
        <f>IFERROR(VLOOKUP(B21,RMS!C:F,4,FALSE),0)</f>
        <v>240634.53618092299</v>
      </c>
      <c r="K21" s="22">
        <f t="shared" si="1"/>
        <v>1.0292118997313082E-2</v>
      </c>
      <c r="L21" s="22">
        <f t="shared" si="2"/>
        <v>1.1419076996389776E-2</v>
      </c>
      <c r="M21" s="32"/>
    </row>
    <row r="22" spans="1:13" x14ac:dyDescent="0.2">
      <c r="A22" s="68"/>
      <c r="B22" s="12">
        <v>33</v>
      </c>
      <c r="C22" s="66" t="s">
        <v>24</v>
      </c>
      <c r="D22" s="66"/>
      <c r="E22" s="15">
        <f>IFERROR(VLOOKUP(C22,RA!B:D,3,0),0)</f>
        <v>548265.576</v>
      </c>
      <c r="F22" s="25">
        <f>IFERROR(VLOOKUP(C22,RA!B:I,8,0),0)</f>
        <v>128653.399</v>
      </c>
      <c r="G22" s="16">
        <f t="shared" si="0"/>
        <v>419612.17700000003</v>
      </c>
      <c r="H22" s="27">
        <f>RA!J26</f>
        <v>23.465525583171001</v>
      </c>
      <c r="I22" s="20">
        <f>IFERROR(VLOOKUP(B22,RMS!C:E,3,FALSE),0)</f>
        <v>548265.55335615296</v>
      </c>
      <c r="J22" s="21">
        <f>IFERROR(VLOOKUP(B22,RMS!C:F,4,FALSE),0)</f>
        <v>419612.16523427999</v>
      </c>
      <c r="K22" s="22">
        <f t="shared" si="1"/>
        <v>2.2643847041763365E-2</v>
      </c>
      <c r="L22" s="22">
        <f t="shared" si="2"/>
        <v>1.1765720031689852E-2</v>
      </c>
      <c r="M22" s="32"/>
    </row>
    <row r="23" spans="1:13" x14ac:dyDescent="0.2">
      <c r="A23" s="68"/>
      <c r="B23" s="12">
        <v>34</v>
      </c>
      <c r="C23" s="66" t="s">
        <v>25</v>
      </c>
      <c r="D23" s="66"/>
      <c r="E23" s="15">
        <f>IFERROR(VLOOKUP(C23,RA!B:D,3,0),0)</f>
        <v>234092.3768</v>
      </c>
      <c r="F23" s="25">
        <f>IFERROR(VLOOKUP(C23,RA!B:I,8,0),0)</f>
        <v>56509.9948</v>
      </c>
      <c r="G23" s="16">
        <f t="shared" si="0"/>
        <v>177582.38199999998</v>
      </c>
      <c r="H23" s="27">
        <f>RA!J27</f>
        <v>24.140040599562099</v>
      </c>
      <c r="I23" s="20">
        <f>IFERROR(VLOOKUP(B23,RMS!C:E,3,FALSE),0)</f>
        <v>234092.31210233699</v>
      </c>
      <c r="J23" s="21">
        <f>IFERROR(VLOOKUP(B23,RMS!C:F,4,FALSE),0)</f>
        <v>177582.386921239</v>
      </c>
      <c r="K23" s="22">
        <f t="shared" si="1"/>
        <v>6.4697663008701056E-2</v>
      </c>
      <c r="L23" s="22">
        <f t="shared" si="2"/>
        <v>-4.9212390149477869E-3</v>
      </c>
      <c r="M23" s="32"/>
    </row>
    <row r="24" spans="1:13" x14ac:dyDescent="0.2">
      <c r="A24" s="68"/>
      <c r="B24" s="12">
        <v>35</v>
      </c>
      <c r="C24" s="66" t="s">
        <v>26</v>
      </c>
      <c r="D24" s="66"/>
      <c r="E24" s="15">
        <f>IFERROR(VLOOKUP(C24,RA!B:D,3,0),0)</f>
        <v>767174.73939999996</v>
      </c>
      <c r="F24" s="25">
        <f>IFERROR(VLOOKUP(C24,RA!B:I,8,0),0)</f>
        <v>25815.183400000002</v>
      </c>
      <c r="G24" s="16">
        <f t="shared" si="0"/>
        <v>741359.55599999998</v>
      </c>
      <c r="H24" s="27">
        <f>RA!J28</f>
        <v>3.3649678585858802</v>
      </c>
      <c r="I24" s="20">
        <f>IFERROR(VLOOKUP(B24,RMS!C:E,3,FALSE),0)</f>
        <v>767174.78697876097</v>
      </c>
      <c r="J24" s="21">
        <f>IFERROR(VLOOKUP(B24,RMS!C:F,4,FALSE),0)</f>
        <v>741359.568639823</v>
      </c>
      <c r="K24" s="22">
        <f t="shared" si="1"/>
        <v>-4.7578761004842818E-2</v>
      </c>
      <c r="L24" s="22">
        <f t="shared" si="2"/>
        <v>-1.263982302043587E-2</v>
      </c>
      <c r="M24" s="32"/>
    </row>
    <row r="25" spans="1:13" x14ac:dyDescent="0.2">
      <c r="A25" s="68"/>
      <c r="B25" s="12">
        <v>36</v>
      </c>
      <c r="C25" s="66" t="s">
        <v>27</v>
      </c>
      <c r="D25" s="66"/>
      <c r="E25" s="15">
        <f>IFERROR(VLOOKUP(C25,RA!B:D,3,0),0)</f>
        <v>682227.49430000002</v>
      </c>
      <c r="F25" s="25">
        <f>IFERROR(VLOOKUP(C25,RA!B:I,8,0),0)</f>
        <v>97231.224499999997</v>
      </c>
      <c r="G25" s="16">
        <f t="shared" si="0"/>
        <v>584996.26980000001</v>
      </c>
      <c r="H25" s="27">
        <f>RA!J29</f>
        <v>14.2520237475571</v>
      </c>
      <c r="I25" s="20">
        <f>IFERROR(VLOOKUP(B25,RMS!C:E,3,FALSE),0)</f>
        <v>682228.72949291999</v>
      </c>
      <c r="J25" s="21">
        <f>IFERROR(VLOOKUP(B25,RMS!C:F,4,FALSE),0)</f>
        <v>584996.282647555</v>
      </c>
      <c r="K25" s="22">
        <f t="shared" si="1"/>
        <v>-1.2351929199649021</v>
      </c>
      <c r="L25" s="22">
        <f t="shared" si="2"/>
        <v>-1.2847554986365139E-2</v>
      </c>
      <c r="M25" s="32"/>
    </row>
    <row r="26" spans="1:13" x14ac:dyDescent="0.2">
      <c r="A26" s="68"/>
      <c r="B26" s="12">
        <v>37</v>
      </c>
      <c r="C26" s="66" t="s">
        <v>63</v>
      </c>
      <c r="D26" s="66"/>
      <c r="E26" s="15">
        <f>IFERROR(VLOOKUP(C26,RA!B:D,3,0),0)</f>
        <v>1153441.1394</v>
      </c>
      <c r="F26" s="25">
        <f>IFERROR(VLOOKUP(C26,RA!B:I,8,0),0)</f>
        <v>115826.47689999999</v>
      </c>
      <c r="G26" s="16">
        <f t="shared" si="0"/>
        <v>1037614.6625</v>
      </c>
      <c r="H26" s="27">
        <f>RA!J30</f>
        <v>10.041819469023901</v>
      </c>
      <c r="I26" s="20">
        <f>IFERROR(VLOOKUP(B26,RMS!C:E,3,FALSE),0)</f>
        <v>1153441.35314336</v>
      </c>
      <c r="J26" s="21">
        <f>IFERROR(VLOOKUP(B26,RMS!C:F,4,FALSE),0)</f>
        <v>1037614.68511906</v>
      </c>
      <c r="K26" s="22">
        <f t="shared" si="1"/>
        <v>-0.21374336001463234</v>
      </c>
      <c r="L26" s="22">
        <f t="shared" si="2"/>
        <v>-2.2619060007855296E-2</v>
      </c>
      <c r="M26" s="32"/>
    </row>
    <row r="27" spans="1:13" x14ac:dyDescent="0.2">
      <c r="A27" s="68"/>
      <c r="B27" s="12">
        <v>38</v>
      </c>
      <c r="C27" s="66" t="s">
        <v>29</v>
      </c>
      <c r="D27" s="66"/>
      <c r="E27" s="15">
        <f>IFERROR(VLOOKUP(C27,RA!B:D,3,0),0)</f>
        <v>746177.11979999999</v>
      </c>
      <c r="F27" s="25">
        <f>IFERROR(VLOOKUP(C27,RA!B:I,8,0),0)</f>
        <v>27231.208699999999</v>
      </c>
      <c r="G27" s="16">
        <f t="shared" si="0"/>
        <v>718945.91110000003</v>
      </c>
      <c r="H27" s="27">
        <f>RA!J31</f>
        <v>3.6494296028935902</v>
      </c>
      <c r="I27" s="20">
        <f>IFERROR(VLOOKUP(B27,RMS!C:E,3,FALSE),0)</f>
        <v>746177.04804778798</v>
      </c>
      <c r="J27" s="21">
        <f>IFERROR(VLOOKUP(B27,RMS!C:F,4,FALSE),0)</f>
        <v>718946.012455752</v>
      </c>
      <c r="K27" s="22">
        <f t="shared" si="1"/>
        <v>7.1752212010324001E-2</v>
      </c>
      <c r="L27" s="22">
        <f t="shared" si="2"/>
        <v>-0.10135575197637081</v>
      </c>
      <c r="M27" s="32"/>
    </row>
    <row r="28" spans="1:13" x14ac:dyDescent="0.2">
      <c r="A28" s="68"/>
      <c r="B28" s="12">
        <v>39</v>
      </c>
      <c r="C28" s="66" t="s">
        <v>30</v>
      </c>
      <c r="D28" s="66"/>
      <c r="E28" s="15">
        <f>IFERROR(VLOOKUP(C28,RA!B:D,3,0),0)</f>
        <v>140749.02420000001</v>
      </c>
      <c r="F28" s="25">
        <f>IFERROR(VLOOKUP(C28,RA!B:I,8,0),0)</f>
        <v>36307.772499999999</v>
      </c>
      <c r="G28" s="16">
        <f t="shared" si="0"/>
        <v>104441.25170000002</v>
      </c>
      <c r="H28" s="27">
        <f>RA!J32</f>
        <v>25.796109569049499</v>
      </c>
      <c r="I28" s="20">
        <f>IFERROR(VLOOKUP(B28,RMS!C:E,3,FALSE),0)</f>
        <v>140748.89768882099</v>
      </c>
      <c r="J28" s="21">
        <f>IFERROR(VLOOKUP(B28,RMS!C:F,4,FALSE),0)</f>
        <v>104441.260945674</v>
      </c>
      <c r="K28" s="22">
        <f t="shared" si="1"/>
        <v>0.12651117902714759</v>
      </c>
      <c r="L28" s="22">
        <f t="shared" si="2"/>
        <v>-9.2456739803310484E-3</v>
      </c>
      <c r="M28" s="32"/>
    </row>
    <row r="29" spans="1:13" x14ac:dyDescent="0.2">
      <c r="A29" s="68"/>
      <c r="B29" s="12">
        <v>40</v>
      </c>
      <c r="C29" s="66" t="s">
        <v>64</v>
      </c>
      <c r="D29" s="66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68"/>
      <c r="B30" s="12">
        <v>42</v>
      </c>
      <c r="C30" s="66" t="s">
        <v>31</v>
      </c>
      <c r="D30" s="66"/>
      <c r="E30" s="15">
        <f>IFERROR(VLOOKUP(C30,RA!B:D,3,0),0)</f>
        <v>105004.43429999999</v>
      </c>
      <c r="F30" s="25">
        <f>IFERROR(VLOOKUP(C30,RA!B:I,8,0),0)</f>
        <v>16757.7664</v>
      </c>
      <c r="G30" s="16">
        <f t="shared" si="0"/>
        <v>88246.6679</v>
      </c>
      <c r="H30" s="27">
        <f>RA!J34</f>
        <v>15.959103548068001</v>
      </c>
      <c r="I30" s="20">
        <f>IFERROR(VLOOKUP(B30,RMS!C:E,3,FALSE),0)</f>
        <v>105004.4353</v>
      </c>
      <c r="J30" s="21">
        <f>IFERROR(VLOOKUP(B30,RMS!C:F,4,FALSE),0)</f>
        <v>88246.684800000003</v>
      </c>
      <c r="K30" s="22">
        <f t="shared" si="1"/>
        <v>-1.0000000038417056E-3</v>
      </c>
      <c r="L30" s="22">
        <f t="shared" si="2"/>
        <v>-1.690000000235159E-2</v>
      </c>
      <c r="M30" s="32"/>
    </row>
    <row r="31" spans="1:13" s="36" customFormat="1" ht="12" thickBot="1" x14ac:dyDescent="0.25">
      <c r="A31" s="68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0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 x14ac:dyDescent="0.25">
      <c r="A32" s="68"/>
      <c r="B32" s="12">
        <v>70</v>
      </c>
      <c r="C32" s="69" t="s">
        <v>61</v>
      </c>
      <c r="D32" s="70"/>
      <c r="E32" s="15">
        <f>IFERROR(VLOOKUP(C32,RA!B:D,3,0),0)</f>
        <v>122631.34</v>
      </c>
      <c r="F32" s="25">
        <f>IFERROR(VLOOKUP(C32,RA!B:I,8,0),0)</f>
        <v>14663.37</v>
      </c>
      <c r="G32" s="16">
        <f t="shared" si="0"/>
        <v>107967.97</v>
      </c>
      <c r="H32" s="27">
        <f>RA!J34</f>
        <v>15.959103548068001</v>
      </c>
      <c r="I32" s="20">
        <f>IFERROR(VLOOKUP(B32,RMS!C:E,3,FALSE),0)</f>
        <v>122631.34</v>
      </c>
      <c r="J32" s="21">
        <f>IFERROR(VLOOKUP(B32,RMS!C:F,4,FALSE),0)</f>
        <v>107967.97</v>
      </c>
      <c r="K32" s="22">
        <f t="shared" si="1"/>
        <v>0</v>
      </c>
      <c r="L32" s="22">
        <f t="shared" si="2"/>
        <v>0</v>
      </c>
    </row>
    <row r="33" spans="1:13" x14ac:dyDescent="0.2">
      <c r="A33" s="68"/>
      <c r="B33" s="12">
        <v>71</v>
      </c>
      <c r="C33" s="66" t="s">
        <v>35</v>
      </c>
      <c r="D33" s="66"/>
      <c r="E33" s="15">
        <f>IFERROR(VLOOKUP(C33,RA!B:D,3,0),0)</f>
        <v>86132.34</v>
      </c>
      <c r="F33" s="25">
        <f>IFERROR(VLOOKUP(C33,RA!B:I,8,0),0)</f>
        <v>-9512.75</v>
      </c>
      <c r="G33" s="16">
        <f t="shared" si="0"/>
        <v>95645.09</v>
      </c>
      <c r="H33" s="27">
        <f>RA!J34</f>
        <v>15.959103548068001</v>
      </c>
      <c r="I33" s="20">
        <f>IFERROR(VLOOKUP(B33,RMS!C:E,3,FALSE),0)</f>
        <v>86132.34</v>
      </c>
      <c r="J33" s="21">
        <f>IFERROR(VLOOKUP(B33,RMS!C:F,4,FALSE),0)</f>
        <v>95645.09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68"/>
      <c r="B34" s="12">
        <v>72</v>
      </c>
      <c r="C34" s="66" t="s">
        <v>36</v>
      </c>
      <c r="D34" s="66"/>
      <c r="E34" s="15">
        <f>IFERROR(VLOOKUP(C34,RA!B:D,3,0),0)</f>
        <v>24725.67</v>
      </c>
      <c r="F34" s="25">
        <f>IFERROR(VLOOKUP(C34,RA!B:I,8,0),0)</f>
        <v>1410.29</v>
      </c>
      <c r="G34" s="16">
        <f t="shared" si="0"/>
        <v>23315.379999999997</v>
      </c>
      <c r="H34" s="27">
        <f>RA!J35</f>
        <v>0</v>
      </c>
      <c r="I34" s="20">
        <f>IFERROR(VLOOKUP(B34,RMS!C:E,3,FALSE),0)</f>
        <v>24725.67</v>
      </c>
      <c r="J34" s="21">
        <f>IFERROR(VLOOKUP(B34,RMS!C:F,4,FALSE),0)</f>
        <v>23315.38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68"/>
      <c r="B35" s="12">
        <v>73</v>
      </c>
      <c r="C35" s="66" t="s">
        <v>37</v>
      </c>
      <c r="D35" s="66"/>
      <c r="E35" s="15">
        <f>IFERROR(VLOOKUP(C35,RA!B:D,3,0),0)</f>
        <v>123539.81</v>
      </c>
      <c r="F35" s="25">
        <f>IFERROR(VLOOKUP(C35,RA!B:I,8,0),0)</f>
        <v>-14327.77</v>
      </c>
      <c r="G35" s="16">
        <f t="shared" si="0"/>
        <v>137867.57999999999</v>
      </c>
      <c r="H35" s="27">
        <f>RA!J34</f>
        <v>15.959103548068001</v>
      </c>
      <c r="I35" s="20">
        <f>IFERROR(VLOOKUP(B35,RMS!C:E,3,FALSE),0)</f>
        <v>123539.81</v>
      </c>
      <c r="J35" s="21">
        <f>IFERROR(VLOOKUP(B35,RMS!C:F,4,FALSE),0)</f>
        <v>137867.57999999999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68"/>
      <c r="B36" s="12">
        <v>74</v>
      </c>
      <c r="C36" s="66" t="s">
        <v>62</v>
      </c>
      <c r="D36" s="66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0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68"/>
      <c r="B37" s="12">
        <v>75</v>
      </c>
      <c r="C37" s="66" t="s">
        <v>32</v>
      </c>
      <c r="D37" s="66"/>
      <c r="E37" s="15">
        <f>IFERROR(VLOOKUP(C37,RA!B:D,3,0),0)</f>
        <v>8239.3161</v>
      </c>
      <c r="F37" s="25">
        <f>IFERROR(VLOOKUP(C37,RA!B:I,8,0),0)</f>
        <v>702.33339999999998</v>
      </c>
      <c r="G37" s="16">
        <f t="shared" si="0"/>
        <v>7536.9827000000005</v>
      </c>
      <c r="H37" s="27">
        <f>RA!J35</f>
        <v>0</v>
      </c>
      <c r="I37" s="20">
        <f>IFERROR(VLOOKUP(B37,RMS!C:E,3,FALSE),0)</f>
        <v>8239.3162393162402</v>
      </c>
      <c r="J37" s="21">
        <f>IFERROR(VLOOKUP(B37,RMS!C:F,4,FALSE),0)</f>
        <v>7536.9829059829099</v>
      </c>
      <c r="K37" s="22">
        <f t="shared" si="1"/>
        <v>-1.3931624016549904E-4</v>
      </c>
      <c r="L37" s="22">
        <f t="shared" si="2"/>
        <v>-2.0598290939233266E-4</v>
      </c>
      <c r="M37" s="32"/>
    </row>
    <row r="38" spans="1:13" x14ac:dyDescent="0.2">
      <c r="A38" s="68"/>
      <c r="B38" s="12">
        <v>76</v>
      </c>
      <c r="C38" s="66" t="s">
        <v>33</v>
      </c>
      <c r="D38" s="66"/>
      <c r="E38" s="15">
        <f>IFERROR(VLOOKUP(C38,RA!B:D,3,0),0)</f>
        <v>290986.78989999997</v>
      </c>
      <c r="F38" s="25">
        <f>IFERROR(VLOOKUP(C38,RA!B:I,8,0),0)</f>
        <v>17141.5959</v>
      </c>
      <c r="G38" s="16">
        <f t="shared" si="0"/>
        <v>273845.19399999996</v>
      </c>
      <c r="H38" s="27">
        <f>RA!J36</f>
        <v>11.9572778051679</v>
      </c>
      <c r="I38" s="20">
        <f>IFERROR(VLOOKUP(B38,RMS!C:E,3,FALSE),0)</f>
        <v>290986.786581197</v>
      </c>
      <c r="J38" s="21">
        <f>IFERROR(VLOOKUP(B38,RMS!C:F,4,FALSE),0)</f>
        <v>273845.19238290598</v>
      </c>
      <c r="K38" s="22">
        <f t="shared" si="1"/>
        <v>3.3188029774464667E-3</v>
      </c>
      <c r="L38" s="22">
        <f t="shared" si="2"/>
        <v>1.617093977984041E-3</v>
      </c>
      <c r="M38" s="32"/>
    </row>
    <row r="39" spans="1:13" x14ac:dyDescent="0.2">
      <c r="A39" s="68"/>
      <c r="B39" s="12">
        <v>77</v>
      </c>
      <c r="C39" s="66" t="s">
        <v>38</v>
      </c>
      <c r="D39" s="66"/>
      <c r="E39" s="15">
        <f>IFERROR(VLOOKUP(C39,RA!B:D,3,0),0)</f>
        <v>72464.179999999993</v>
      </c>
      <c r="F39" s="25">
        <f>IFERROR(VLOOKUP(C39,RA!B:I,8,0),0)</f>
        <v>-4646.1899999999996</v>
      </c>
      <c r="G39" s="16">
        <f t="shared" si="0"/>
        <v>77110.37</v>
      </c>
      <c r="H39" s="27">
        <f>RA!J37</f>
        <v>-11.0443417652417</v>
      </c>
      <c r="I39" s="20">
        <f>IFERROR(VLOOKUP(B39,RMS!C:E,3,FALSE),0)</f>
        <v>72464.179999999993</v>
      </c>
      <c r="J39" s="21">
        <f>IFERROR(VLOOKUP(B39,RMS!C:F,4,FALSE),0)</f>
        <v>77110.37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68"/>
      <c r="B40" s="12">
        <v>78</v>
      </c>
      <c r="C40" s="66" t="s">
        <v>39</v>
      </c>
      <c r="D40" s="66"/>
      <c r="E40" s="15">
        <f>IFERROR(VLOOKUP(C40,RA!B:D,3,0),0)</f>
        <v>45144.84</v>
      </c>
      <c r="F40" s="25">
        <f>IFERROR(VLOOKUP(C40,RA!B:I,8,0),0)</f>
        <v>6262.46</v>
      </c>
      <c r="G40" s="16">
        <f t="shared" si="0"/>
        <v>38882.379999999997</v>
      </c>
      <c r="H40" s="27">
        <f>RA!J38</f>
        <v>5.7037483716315904</v>
      </c>
      <c r="I40" s="20">
        <f>IFERROR(VLOOKUP(B40,RMS!C:E,3,FALSE),0)</f>
        <v>45144.84</v>
      </c>
      <c r="J40" s="21">
        <f>IFERROR(VLOOKUP(B40,RMS!C:F,4,FALSE),0)</f>
        <v>38882.379999999997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68"/>
      <c r="B41" s="12">
        <v>9101</v>
      </c>
      <c r="C41" s="71" t="s">
        <v>65</v>
      </c>
      <c r="D41" s="72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-11.597694702622601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68"/>
      <c r="B42" s="12">
        <v>99</v>
      </c>
      <c r="C42" s="66" t="s">
        <v>34</v>
      </c>
      <c r="D42" s="66"/>
      <c r="E42" s="15">
        <f>IFERROR(VLOOKUP(C42,RA!B:D,3,0),0)</f>
        <v>717.26499999999999</v>
      </c>
      <c r="F42" s="25">
        <f>IFERROR(VLOOKUP(C42,RA!B:I,8,0),0)</f>
        <v>129.1078</v>
      </c>
      <c r="G42" s="16">
        <f t="shared" si="0"/>
        <v>588.15719999999999</v>
      </c>
      <c r="H42" s="27">
        <f>RA!J39</f>
        <v>-11.597694702622601</v>
      </c>
      <c r="I42" s="20">
        <f>VLOOKUP(B42,RMS!C:E,3,FALSE)</f>
        <v>717.26495726495705</v>
      </c>
      <c r="J42" s="21">
        <f>IFERROR(VLOOKUP(B42,RMS!C:F,4,FALSE),0)</f>
        <v>588.15726495726506</v>
      </c>
      <c r="K42" s="22">
        <f t="shared" si="1"/>
        <v>4.2735042939057166E-5</v>
      </c>
      <c r="L42" s="22">
        <f t="shared" si="2"/>
        <v>-6.4957265067278058E-5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XFD1048576"/>
    </sheetView>
  </sheetViews>
  <sheetFormatPr defaultRowHeight="11.25" x14ac:dyDescent="0.2"/>
  <cols>
    <col min="1" max="1" width="8.85546875" style="45" customWidth="1"/>
    <col min="2" max="3" width="9.140625" style="45"/>
    <col min="4" max="4" width="13.140625" style="45" bestFit="1" customWidth="1"/>
    <col min="5" max="5" width="12" style="45" bestFit="1" customWidth="1"/>
    <col min="6" max="7" width="14" style="45" bestFit="1" customWidth="1"/>
    <col min="8" max="8" width="9.140625" style="45"/>
    <col min="9" max="9" width="14" style="45" bestFit="1" customWidth="1"/>
    <col min="10" max="10" width="9.140625" style="45"/>
    <col min="11" max="11" width="14" style="45" bestFit="1" customWidth="1"/>
    <col min="12" max="12" width="12" style="45" bestFit="1" customWidth="1"/>
    <col min="13" max="13" width="14" style="45" bestFit="1" customWidth="1"/>
    <col min="14" max="15" width="15.85546875" style="45" bestFit="1" customWidth="1"/>
    <col min="16" max="18" width="12" style="45" bestFit="1" customWidth="1"/>
    <col min="19" max="20" width="9.140625" style="45"/>
    <col min="21" max="21" width="12" style="45" bestFit="1" customWidth="1"/>
    <col min="22" max="22" width="41.140625" style="45" bestFit="1" customWidth="1"/>
    <col min="23" max="16384" width="9.140625" style="45"/>
  </cols>
  <sheetData>
    <row r="1" spans="1:23" ht="12.75" x14ac:dyDescent="0.2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46" t="s">
        <v>45</v>
      </c>
      <c r="W1" s="79"/>
    </row>
    <row r="2" spans="1:23" ht="12.75" x14ac:dyDescent="0.2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46"/>
      <c r="W2" s="79"/>
    </row>
    <row r="3" spans="1:23" ht="23.25" thickBot="1" x14ac:dyDescent="0.2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47" t="s">
        <v>46</v>
      </c>
      <c r="W3" s="79"/>
    </row>
    <row r="4" spans="1:23" ht="12.75" thickTop="1" thickBot="1" x14ac:dyDescent="0.25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1.75" thickBot="1" x14ac:dyDescent="0.25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 x14ac:dyDescent="0.25">
      <c r="A6" s="53" t="s">
        <v>3</v>
      </c>
      <c r="B6" s="80" t="s">
        <v>4</v>
      </c>
      <c r="C6" s="81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 x14ac:dyDescent="0.25">
      <c r="A7" s="82" t="s">
        <v>5</v>
      </c>
      <c r="B7" s="83"/>
      <c r="C7" s="84"/>
      <c r="D7" s="55">
        <v>14670148.367900001</v>
      </c>
      <c r="E7" s="56"/>
      <c r="F7" s="56"/>
      <c r="G7" s="55">
        <v>12591773.347100001</v>
      </c>
      <c r="H7" s="57">
        <v>16.505816643202699</v>
      </c>
      <c r="I7" s="55">
        <v>1297218.4091</v>
      </c>
      <c r="J7" s="57">
        <v>8.8425718443207195</v>
      </c>
      <c r="K7" s="55">
        <v>1349169.6876000001</v>
      </c>
      <c r="L7" s="57">
        <v>10.714691651519599</v>
      </c>
      <c r="M7" s="57">
        <v>-3.8506111556963998E-2</v>
      </c>
      <c r="N7" s="55">
        <v>28247985.8475</v>
      </c>
      <c r="O7" s="55">
        <v>1959629328.4395001</v>
      </c>
      <c r="P7" s="55">
        <v>820387</v>
      </c>
      <c r="Q7" s="55">
        <v>771547</v>
      </c>
      <c r="R7" s="57">
        <v>6.3301393175010796</v>
      </c>
      <c r="S7" s="55">
        <v>17.881985414079001</v>
      </c>
      <c r="T7" s="55">
        <v>17.5981987871121</v>
      </c>
      <c r="U7" s="85">
        <v>1.58699730704064</v>
      </c>
    </row>
    <row r="8" spans="1:23" ht="12" customHeight="1" thickBot="1" x14ac:dyDescent="0.25">
      <c r="A8" s="75">
        <v>42796</v>
      </c>
      <c r="B8" s="73" t="s">
        <v>6</v>
      </c>
      <c r="C8" s="74"/>
      <c r="D8" s="58">
        <v>589661.73770000006</v>
      </c>
      <c r="E8" s="59"/>
      <c r="F8" s="59"/>
      <c r="G8" s="58">
        <v>525565.43460000004</v>
      </c>
      <c r="H8" s="60">
        <v>12.1956846627067</v>
      </c>
      <c r="I8" s="58">
        <v>152225.57079999999</v>
      </c>
      <c r="J8" s="60">
        <v>25.815745039480099</v>
      </c>
      <c r="K8" s="58">
        <v>141504.32019999999</v>
      </c>
      <c r="L8" s="60">
        <v>26.924205985444399</v>
      </c>
      <c r="M8" s="60">
        <v>7.5766242223889002E-2</v>
      </c>
      <c r="N8" s="58">
        <v>1153376.8983</v>
      </c>
      <c r="O8" s="58">
        <v>80895554.514799997</v>
      </c>
      <c r="P8" s="58">
        <v>20649</v>
      </c>
      <c r="Q8" s="58">
        <v>20220</v>
      </c>
      <c r="R8" s="60">
        <v>2.12166172106825</v>
      </c>
      <c r="S8" s="58">
        <v>28.556430708508898</v>
      </c>
      <c r="T8" s="58">
        <v>27.879088061325401</v>
      </c>
      <c r="U8" s="86">
        <v>2.3719443585140998</v>
      </c>
    </row>
    <row r="9" spans="1:23" ht="12" customHeight="1" thickBot="1" x14ac:dyDescent="0.25">
      <c r="A9" s="76"/>
      <c r="B9" s="73" t="s">
        <v>7</v>
      </c>
      <c r="C9" s="74"/>
      <c r="D9" s="58">
        <v>66431.983500000002</v>
      </c>
      <c r="E9" s="59"/>
      <c r="F9" s="59"/>
      <c r="G9" s="58">
        <v>63758.960599999999</v>
      </c>
      <c r="H9" s="60">
        <v>4.1923878225831599</v>
      </c>
      <c r="I9" s="58">
        <v>16564.713400000001</v>
      </c>
      <c r="J9" s="60">
        <v>24.934846932577301</v>
      </c>
      <c r="K9" s="58">
        <v>14611.888300000001</v>
      </c>
      <c r="L9" s="60">
        <v>22.9173878659496</v>
      </c>
      <c r="M9" s="60">
        <v>0.133646320031067</v>
      </c>
      <c r="N9" s="58">
        <v>130389.42019999999</v>
      </c>
      <c r="O9" s="58">
        <v>11383287.228800001</v>
      </c>
      <c r="P9" s="58">
        <v>3771</v>
      </c>
      <c r="Q9" s="58">
        <v>3824</v>
      </c>
      <c r="R9" s="60">
        <v>-1.38598326359832</v>
      </c>
      <c r="S9" s="58">
        <v>17.6165429594272</v>
      </c>
      <c r="T9" s="58">
        <v>16.725271103556501</v>
      </c>
      <c r="U9" s="86">
        <v>5.0592892029010201</v>
      </c>
    </row>
    <row r="10" spans="1:23" ht="12" customHeight="1" thickBot="1" x14ac:dyDescent="0.25">
      <c r="A10" s="76"/>
      <c r="B10" s="73" t="s">
        <v>8</v>
      </c>
      <c r="C10" s="74"/>
      <c r="D10" s="58">
        <v>94666.036800000002</v>
      </c>
      <c r="E10" s="59"/>
      <c r="F10" s="59"/>
      <c r="G10" s="58">
        <v>106422.40399999999</v>
      </c>
      <c r="H10" s="60">
        <v>-11.046891216627699</v>
      </c>
      <c r="I10" s="58">
        <v>24955.2873</v>
      </c>
      <c r="J10" s="60">
        <v>26.361394374967599</v>
      </c>
      <c r="K10" s="58">
        <v>27736.2611</v>
      </c>
      <c r="L10" s="60">
        <v>26.0624267611921</v>
      </c>
      <c r="M10" s="60">
        <v>-0.100264912778745</v>
      </c>
      <c r="N10" s="58">
        <v>190249.7904</v>
      </c>
      <c r="O10" s="58">
        <v>17675269.317299999</v>
      </c>
      <c r="P10" s="58">
        <v>88445</v>
      </c>
      <c r="Q10" s="58">
        <v>84643</v>
      </c>
      <c r="R10" s="60">
        <v>4.4918067648831004</v>
      </c>
      <c r="S10" s="58">
        <v>1.07033791395783</v>
      </c>
      <c r="T10" s="58">
        <v>1.1292576302824799</v>
      </c>
      <c r="U10" s="86">
        <v>-5.5047770948133801</v>
      </c>
    </row>
    <row r="11" spans="1:23" ht="12" thickBot="1" x14ac:dyDescent="0.25">
      <c r="A11" s="76"/>
      <c r="B11" s="73" t="s">
        <v>9</v>
      </c>
      <c r="C11" s="74"/>
      <c r="D11" s="58">
        <v>42939.342900000003</v>
      </c>
      <c r="E11" s="59"/>
      <c r="F11" s="59"/>
      <c r="G11" s="58">
        <v>40715.645199999999</v>
      </c>
      <c r="H11" s="60">
        <v>5.4615312838024499</v>
      </c>
      <c r="I11" s="58">
        <v>10753.587799999999</v>
      </c>
      <c r="J11" s="60">
        <v>25.043671080490601</v>
      </c>
      <c r="K11" s="58">
        <v>8602.2564000000002</v>
      </c>
      <c r="L11" s="60">
        <v>21.127643582079401</v>
      </c>
      <c r="M11" s="60">
        <v>0.25008919752729097</v>
      </c>
      <c r="N11" s="58">
        <v>87114.673500000004</v>
      </c>
      <c r="O11" s="58">
        <v>5606517.9658000004</v>
      </c>
      <c r="P11" s="58">
        <v>1850</v>
      </c>
      <c r="Q11" s="58">
        <v>1845</v>
      </c>
      <c r="R11" s="60">
        <v>0.27100271002709098</v>
      </c>
      <c r="S11" s="58">
        <v>23.210455621621598</v>
      </c>
      <c r="T11" s="58">
        <v>23.943268617886201</v>
      </c>
      <c r="U11" s="86">
        <v>-3.1572538178953602</v>
      </c>
    </row>
    <row r="12" spans="1:23" ht="12" customHeight="1" thickBot="1" x14ac:dyDescent="0.25">
      <c r="A12" s="76"/>
      <c r="B12" s="73" t="s">
        <v>10</v>
      </c>
      <c r="C12" s="74"/>
      <c r="D12" s="58">
        <v>179886.89300000001</v>
      </c>
      <c r="E12" s="59"/>
      <c r="F12" s="59"/>
      <c r="G12" s="58">
        <v>117127.11599999999</v>
      </c>
      <c r="H12" s="60">
        <v>53.582619587423302</v>
      </c>
      <c r="I12" s="58">
        <v>28460.987300000001</v>
      </c>
      <c r="J12" s="60">
        <v>15.821601465983401</v>
      </c>
      <c r="K12" s="58">
        <v>20789.246500000001</v>
      </c>
      <c r="L12" s="60">
        <v>17.749302817291301</v>
      </c>
      <c r="M12" s="60">
        <v>0.36902447618772499</v>
      </c>
      <c r="N12" s="58">
        <v>330338.88299999997</v>
      </c>
      <c r="O12" s="58">
        <v>20597433.2929</v>
      </c>
      <c r="P12" s="58">
        <v>1092</v>
      </c>
      <c r="Q12" s="58">
        <v>1008</v>
      </c>
      <c r="R12" s="60">
        <v>8.3333333333333304</v>
      </c>
      <c r="S12" s="58">
        <v>164.731586996337</v>
      </c>
      <c r="T12" s="58">
        <v>149.25792658730199</v>
      </c>
      <c r="U12" s="86">
        <v>9.3932564429064307</v>
      </c>
    </row>
    <row r="13" spans="1:23" ht="12" thickBot="1" x14ac:dyDescent="0.25">
      <c r="A13" s="76"/>
      <c r="B13" s="73" t="s">
        <v>11</v>
      </c>
      <c r="C13" s="74"/>
      <c r="D13" s="58">
        <v>525216.20239999995</v>
      </c>
      <c r="E13" s="59"/>
      <c r="F13" s="59"/>
      <c r="G13" s="58">
        <v>237445.64859999999</v>
      </c>
      <c r="H13" s="60">
        <v>121.19428403793501</v>
      </c>
      <c r="I13" s="58">
        <v>-58188.921300000002</v>
      </c>
      <c r="J13" s="60">
        <v>-11.079041551670199</v>
      </c>
      <c r="K13" s="58">
        <v>52965.130400000002</v>
      </c>
      <c r="L13" s="60">
        <v>22.306212268907402</v>
      </c>
      <c r="M13" s="60">
        <v>-2.09862698081831</v>
      </c>
      <c r="N13" s="58">
        <v>692143.9192</v>
      </c>
      <c r="O13" s="58">
        <v>26955596.093800001</v>
      </c>
      <c r="P13" s="58">
        <v>15276</v>
      </c>
      <c r="Q13" s="58">
        <v>6344</v>
      </c>
      <c r="R13" s="60">
        <v>140.794451450189</v>
      </c>
      <c r="S13" s="58">
        <v>34.381788583398802</v>
      </c>
      <c r="T13" s="58">
        <v>26.3126918032787</v>
      </c>
      <c r="U13" s="86">
        <v>23.4691012672222</v>
      </c>
    </row>
    <row r="14" spans="1:23" ht="12" thickBot="1" x14ac:dyDescent="0.25">
      <c r="A14" s="76"/>
      <c r="B14" s="73" t="s">
        <v>12</v>
      </c>
      <c r="C14" s="74"/>
      <c r="D14" s="58">
        <v>81444.635399999999</v>
      </c>
      <c r="E14" s="59"/>
      <c r="F14" s="59"/>
      <c r="G14" s="58">
        <v>94169.530400000003</v>
      </c>
      <c r="H14" s="60">
        <v>-13.5127518911361</v>
      </c>
      <c r="I14" s="58">
        <v>13318.1068</v>
      </c>
      <c r="J14" s="60">
        <v>16.352343815636999</v>
      </c>
      <c r="K14" s="58">
        <v>18696.402399999999</v>
      </c>
      <c r="L14" s="60">
        <v>19.8539828334962</v>
      </c>
      <c r="M14" s="60">
        <v>-0.28766473276163501</v>
      </c>
      <c r="N14" s="58">
        <v>154409.21249999999</v>
      </c>
      <c r="O14" s="58">
        <v>8765887.2756999992</v>
      </c>
      <c r="P14" s="58">
        <v>1389</v>
      </c>
      <c r="Q14" s="58">
        <v>1142</v>
      </c>
      <c r="R14" s="60">
        <v>21.628721541155901</v>
      </c>
      <c r="S14" s="58">
        <v>58.635446652267802</v>
      </c>
      <c r="T14" s="58">
        <v>63.891923905429103</v>
      </c>
      <c r="U14" s="86">
        <v>-8.9646750443197405</v>
      </c>
    </row>
    <row r="15" spans="1:23" ht="12" thickBot="1" x14ac:dyDescent="0.25">
      <c r="A15" s="76"/>
      <c r="B15" s="73" t="s">
        <v>13</v>
      </c>
      <c r="C15" s="74"/>
      <c r="D15" s="58">
        <v>79494.091199999995</v>
      </c>
      <c r="E15" s="59"/>
      <c r="F15" s="59"/>
      <c r="G15" s="58">
        <v>107704.6053</v>
      </c>
      <c r="H15" s="60">
        <v>-26.192486404293099</v>
      </c>
      <c r="I15" s="58">
        <v>-8730.1733000000004</v>
      </c>
      <c r="J15" s="60">
        <v>-10.982166307223601</v>
      </c>
      <c r="K15" s="58">
        <v>-4204.0420999999997</v>
      </c>
      <c r="L15" s="60">
        <v>-3.9033076517852501</v>
      </c>
      <c r="M15" s="60">
        <v>1.07661414713235</v>
      </c>
      <c r="N15" s="58">
        <v>165721.6268</v>
      </c>
      <c r="O15" s="58">
        <v>10103868.341399999</v>
      </c>
      <c r="P15" s="58">
        <v>3207</v>
      </c>
      <c r="Q15" s="58">
        <v>3487</v>
      </c>
      <c r="R15" s="60">
        <v>-8.0298250645253795</v>
      </c>
      <c r="S15" s="58">
        <v>24.787680449017799</v>
      </c>
      <c r="T15" s="58">
        <v>24.728286664754801</v>
      </c>
      <c r="U15" s="86">
        <v>0.23961009334909</v>
      </c>
    </row>
    <row r="16" spans="1:23" ht="12" thickBot="1" x14ac:dyDescent="0.25">
      <c r="A16" s="76"/>
      <c r="B16" s="73" t="s">
        <v>14</v>
      </c>
      <c r="C16" s="74"/>
      <c r="D16" s="58">
        <v>601768.05850000004</v>
      </c>
      <c r="E16" s="59"/>
      <c r="F16" s="59"/>
      <c r="G16" s="58">
        <v>661603.64839999995</v>
      </c>
      <c r="H16" s="60">
        <v>-9.0440235698071394</v>
      </c>
      <c r="I16" s="58">
        <v>14052.133</v>
      </c>
      <c r="J16" s="60">
        <v>2.3351410566767399</v>
      </c>
      <c r="K16" s="58">
        <v>9737.3984999999993</v>
      </c>
      <c r="L16" s="60">
        <v>1.47178730400726</v>
      </c>
      <c r="M16" s="60">
        <v>0.44310957387643102</v>
      </c>
      <c r="N16" s="58">
        <v>1185416.8940999999</v>
      </c>
      <c r="O16" s="58">
        <v>119047007.8862</v>
      </c>
      <c r="P16" s="58">
        <v>29683</v>
      </c>
      <c r="Q16" s="58">
        <v>28824</v>
      </c>
      <c r="R16" s="60">
        <v>2.9801554260338698</v>
      </c>
      <c r="S16" s="58">
        <v>20.2731549540141</v>
      </c>
      <c r="T16" s="58">
        <v>20.248710643907899</v>
      </c>
      <c r="U16" s="86">
        <v>0.120574770733383</v>
      </c>
    </row>
    <row r="17" spans="1:21" ht="12" thickBot="1" x14ac:dyDescent="0.25">
      <c r="A17" s="76"/>
      <c r="B17" s="73" t="s">
        <v>15</v>
      </c>
      <c r="C17" s="74"/>
      <c r="D17" s="58">
        <v>469668.68969999999</v>
      </c>
      <c r="E17" s="59"/>
      <c r="F17" s="59"/>
      <c r="G17" s="58">
        <v>405366.42719999998</v>
      </c>
      <c r="H17" s="60">
        <v>15.8627498937584</v>
      </c>
      <c r="I17" s="58">
        <v>75199.123600000006</v>
      </c>
      <c r="J17" s="60">
        <v>16.011100004991501</v>
      </c>
      <c r="K17" s="58">
        <v>57811.4375</v>
      </c>
      <c r="L17" s="60">
        <v>14.2615257754133</v>
      </c>
      <c r="M17" s="60">
        <v>0.30076550336600799</v>
      </c>
      <c r="N17" s="58">
        <v>929214.76749999996</v>
      </c>
      <c r="O17" s="58">
        <v>154330509.9192</v>
      </c>
      <c r="P17" s="58">
        <v>8763</v>
      </c>
      <c r="Q17" s="58">
        <v>8459</v>
      </c>
      <c r="R17" s="60">
        <v>3.5938054143515701</v>
      </c>
      <c r="S17" s="58">
        <v>53.596792160219103</v>
      </c>
      <c r="T17" s="58">
        <v>54.326288899397099</v>
      </c>
      <c r="U17" s="86">
        <v>-1.36108283681843</v>
      </c>
    </row>
    <row r="18" spans="1:21" ht="12" customHeight="1" thickBot="1" x14ac:dyDescent="0.25">
      <c r="A18" s="76"/>
      <c r="B18" s="73" t="s">
        <v>16</v>
      </c>
      <c r="C18" s="74"/>
      <c r="D18" s="58">
        <v>1251118.8171999999</v>
      </c>
      <c r="E18" s="59"/>
      <c r="F18" s="59"/>
      <c r="G18" s="58">
        <v>997270.82849999995</v>
      </c>
      <c r="H18" s="60">
        <v>25.454267932594998</v>
      </c>
      <c r="I18" s="58">
        <v>193358.56020000001</v>
      </c>
      <c r="J18" s="60">
        <v>15.4548518927032</v>
      </c>
      <c r="K18" s="58">
        <v>149141.70970000001</v>
      </c>
      <c r="L18" s="60">
        <v>14.95498569073</v>
      </c>
      <c r="M18" s="60">
        <v>0.29647541649443798</v>
      </c>
      <c r="N18" s="58">
        <v>2463095.2346000001</v>
      </c>
      <c r="O18" s="58">
        <v>270367562.23680001</v>
      </c>
      <c r="P18" s="58">
        <v>57301</v>
      </c>
      <c r="Q18" s="58">
        <v>54493</v>
      </c>
      <c r="R18" s="60">
        <v>5.1529554254674999</v>
      </c>
      <c r="S18" s="58">
        <v>21.834153281792599</v>
      </c>
      <c r="T18" s="58">
        <v>22.240956038390301</v>
      </c>
      <c r="U18" s="86">
        <v>-1.86314876215898</v>
      </c>
    </row>
    <row r="19" spans="1:21" ht="12" customHeight="1" thickBot="1" x14ac:dyDescent="0.25">
      <c r="A19" s="76"/>
      <c r="B19" s="73" t="s">
        <v>17</v>
      </c>
      <c r="C19" s="74"/>
      <c r="D19" s="58">
        <v>442249.56060000003</v>
      </c>
      <c r="E19" s="59"/>
      <c r="F19" s="59"/>
      <c r="G19" s="58">
        <v>591004.21640000003</v>
      </c>
      <c r="H19" s="60">
        <v>-25.169812950931799</v>
      </c>
      <c r="I19" s="58">
        <v>61557.858699999997</v>
      </c>
      <c r="J19" s="60">
        <v>13.919258306663901</v>
      </c>
      <c r="K19" s="58">
        <v>26389.980200000002</v>
      </c>
      <c r="L19" s="60">
        <v>4.4652778216625899</v>
      </c>
      <c r="M19" s="60">
        <v>1.3326223905238099</v>
      </c>
      <c r="N19" s="58">
        <v>909322.21779999998</v>
      </c>
      <c r="O19" s="58">
        <v>62069399.9661</v>
      </c>
      <c r="P19" s="58">
        <v>9884</v>
      </c>
      <c r="Q19" s="58">
        <v>9298</v>
      </c>
      <c r="R19" s="60">
        <v>6.3024306302430704</v>
      </c>
      <c r="S19" s="58">
        <v>44.743986301092697</v>
      </c>
      <c r="T19" s="58">
        <v>50.233669305226897</v>
      </c>
      <c r="U19" s="86">
        <v>-12.2690968283266</v>
      </c>
    </row>
    <row r="20" spans="1:21" ht="12" thickBot="1" x14ac:dyDescent="0.25">
      <c r="A20" s="76"/>
      <c r="B20" s="73" t="s">
        <v>18</v>
      </c>
      <c r="C20" s="74"/>
      <c r="D20" s="58">
        <v>874150.28269999998</v>
      </c>
      <c r="E20" s="59"/>
      <c r="F20" s="59"/>
      <c r="G20" s="58">
        <v>683560.61629999999</v>
      </c>
      <c r="H20" s="60">
        <v>27.8818969167109</v>
      </c>
      <c r="I20" s="58">
        <v>98782.064499999993</v>
      </c>
      <c r="J20" s="60">
        <v>11.3003526344338</v>
      </c>
      <c r="K20" s="58">
        <v>75977.139500000005</v>
      </c>
      <c r="L20" s="60">
        <v>11.114908859327199</v>
      </c>
      <c r="M20" s="60">
        <v>0.300155088097256</v>
      </c>
      <c r="N20" s="58">
        <v>1785253.1542</v>
      </c>
      <c r="O20" s="58">
        <v>111569248.6031</v>
      </c>
      <c r="P20" s="58">
        <v>37029</v>
      </c>
      <c r="Q20" s="58">
        <v>34758</v>
      </c>
      <c r="R20" s="60">
        <v>6.5337476264457202</v>
      </c>
      <c r="S20" s="58">
        <v>23.607180391044899</v>
      </c>
      <c r="T20" s="58">
        <v>26.212753078428001</v>
      </c>
      <c r="U20" s="86">
        <v>-11.037204122740199</v>
      </c>
    </row>
    <row r="21" spans="1:21" ht="12" customHeight="1" thickBot="1" x14ac:dyDescent="0.25">
      <c r="A21" s="76"/>
      <c r="B21" s="73" t="s">
        <v>19</v>
      </c>
      <c r="C21" s="74"/>
      <c r="D21" s="58">
        <v>308008.85070000001</v>
      </c>
      <c r="E21" s="59"/>
      <c r="F21" s="59"/>
      <c r="G21" s="58">
        <v>272345.79759999999</v>
      </c>
      <c r="H21" s="60">
        <v>13.094769008471699</v>
      </c>
      <c r="I21" s="58">
        <v>40899.243900000001</v>
      </c>
      <c r="J21" s="60">
        <v>13.2785937180214</v>
      </c>
      <c r="K21" s="58">
        <v>41424.527900000001</v>
      </c>
      <c r="L21" s="60">
        <v>15.2102688071733</v>
      </c>
      <c r="M21" s="60">
        <v>-1.2680506613571001E-2</v>
      </c>
      <c r="N21" s="58">
        <v>592008.15009999997</v>
      </c>
      <c r="O21" s="58">
        <v>41034073.367299996</v>
      </c>
      <c r="P21" s="58">
        <v>24912</v>
      </c>
      <c r="Q21" s="58">
        <v>22564</v>
      </c>
      <c r="R21" s="60">
        <v>10.4059563907109</v>
      </c>
      <c r="S21" s="58">
        <v>12.363874867533699</v>
      </c>
      <c r="T21" s="58">
        <v>12.5863897979082</v>
      </c>
      <c r="U21" s="86">
        <v>-1.79971839539365</v>
      </c>
    </row>
    <row r="22" spans="1:21" ht="12" customHeight="1" thickBot="1" x14ac:dyDescent="0.25">
      <c r="A22" s="76"/>
      <c r="B22" s="73" t="s">
        <v>20</v>
      </c>
      <c r="C22" s="74"/>
      <c r="D22" s="58">
        <v>1004849.8651000001</v>
      </c>
      <c r="E22" s="59"/>
      <c r="F22" s="59"/>
      <c r="G22" s="58">
        <v>905840.23899999994</v>
      </c>
      <c r="H22" s="60">
        <v>10.930142185922501</v>
      </c>
      <c r="I22" s="58">
        <v>57025.055399999997</v>
      </c>
      <c r="J22" s="60">
        <v>5.6749826397523604</v>
      </c>
      <c r="K22" s="58">
        <v>71637.882899999997</v>
      </c>
      <c r="L22" s="60">
        <v>7.9084456414835902</v>
      </c>
      <c r="M22" s="60">
        <v>-0.20398184463935401</v>
      </c>
      <c r="N22" s="58">
        <v>1998373.4084999999</v>
      </c>
      <c r="O22" s="58">
        <v>119531000.8805</v>
      </c>
      <c r="P22" s="58">
        <v>61286</v>
      </c>
      <c r="Q22" s="58">
        <v>59676</v>
      </c>
      <c r="R22" s="60">
        <v>2.6979020041557802</v>
      </c>
      <c r="S22" s="58">
        <v>16.3960752064093</v>
      </c>
      <c r="T22" s="58">
        <v>16.648628316240998</v>
      </c>
      <c r="U22" s="86">
        <v>-1.5403266126336199</v>
      </c>
    </row>
    <row r="23" spans="1:21" ht="12" thickBot="1" x14ac:dyDescent="0.25">
      <c r="A23" s="76"/>
      <c r="B23" s="73" t="s">
        <v>21</v>
      </c>
      <c r="C23" s="74"/>
      <c r="D23" s="58">
        <v>2410945.0858</v>
      </c>
      <c r="E23" s="59"/>
      <c r="F23" s="59"/>
      <c r="G23" s="58">
        <v>2153701.2015</v>
      </c>
      <c r="H23" s="60">
        <v>11.9442698978315</v>
      </c>
      <c r="I23" s="58">
        <v>8443.8137000000006</v>
      </c>
      <c r="J23" s="60">
        <v>0.35022837101236498</v>
      </c>
      <c r="K23" s="58">
        <v>219452.8995</v>
      </c>
      <c r="L23" s="60">
        <v>10.1895703706325</v>
      </c>
      <c r="M23" s="60">
        <v>-0.96152334410145301</v>
      </c>
      <c r="N23" s="58">
        <v>4349648.6613999996</v>
      </c>
      <c r="O23" s="58">
        <v>226932706.53850001</v>
      </c>
      <c r="P23" s="58">
        <v>66217</v>
      </c>
      <c r="Q23" s="58">
        <v>60362</v>
      </c>
      <c r="R23" s="60">
        <v>9.6998111394585909</v>
      </c>
      <c r="S23" s="58">
        <v>36.409760119002698</v>
      </c>
      <c r="T23" s="58">
        <v>32.1179479738909</v>
      </c>
      <c r="U23" s="86">
        <v>11.7875320548236</v>
      </c>
    </row>
    <row r="24" spans="1:21" ht="12" thickBot="1" x14ac:dyDescent="0.25">
      <c r="A24" s="76"/>
      <c r="B24" s="73" t="s">
        <v>22</v>
      </c>
      <c r="C24" s="74"/>
      <c r="D24" s="58">
        <v>234135.0968</v>
      </c>
      <c r="E24" s="59"/>
      <c r="F24" s="59"/>
      <c r="G24" s="58">
        <v>161584.73800000001</v>
      </c>
      <c r="H24" s="60">
        <v>44.899264434243797</v>
      </c>
      <c r="I24" s="58">
        <v>31220.7889</v>
      </c>
      <c r="J24" s="60">
        <v>13.3345189707586</v>
      </c>
      <c r="K24" s="58">
        <v>26926.119299999998</v>
      </c>
      <c r="L24" s="60">
        <v>16.663776315310201</v>
      </c>
      <c r="M24" s="60">
        <v>0.15949827571327699</v>
      </c>
      <c r="N24" s="58">
        <v>454105.15399999998</v>
      </c>
      <c r="O24" s="58">
        <v>28669114.407200001</v>
      </c>
      <c r="P24" s="58">
        <v>22429</v>
      </c>
      <c r="Q24" s="58">
        <v>22386</v>
      </c>
      <c r="R24" s="60">
        <v>0.19208433842579101</v>
      </c>
      <c r="S24" s="58">
        <v>10.438944973026</v>
      </c>
      <c r="T24" s="58">
        <v>9.8262332350576305</v>
      </c>
      <c r="U24" s="86">
        <v>5.8694795264425901</v>
      </c>
    </row>
    <row r="25" spans="1:21" ht="12" thickBot="1" x14ac:dyDescent="0.25">
      <c r="A25" s="76"/>
      <c r="B25" s="73" t="s">
        <v>23</v>
      </c>
      <c r="C25" s="74"/>
      <c r="D25" s="58">
        <v>261799.6827</v>
      </c>
      <c r="E25" s="59"/>
      <c r="F25" s="59"/>
      <c r="G25" s="58">
        <v>175349.09589999999</v>
      </c>
      <c r="H25" s="60">
        <v>49.301986050331301</v>
      </c>
      <c r="I25" s="58">
        <v>21165.1351</v>
      </c>
      <c r="J25" s="60">
        <v>8.0844769870303601</v>
      </c>
      <c r="K25" s="58">
        <v>17553.75</v>
      </c>
      <c r="L25" s="60">
        <v>10.0107445150506</v>
      </c>
      <c r="M25" s="60">
        <v>0.20573296873887301</v>
      </c>
      <c r="N25" s="58">
        <v>527968.13329999999</v>
      </c>
      <c r="O25" s="58">
        <v>40525436.845399998</v>
      </c>
      <c r="P25" s="58">
        <v>15483</v>
      </c>
      <c r="Q25" s="58">
        <v>15049</v>
      </c>
      <c r="R25" s="60">
        <v>2.8839125523290501</v>
      </c>
      <c r="S25" s="58">
        <v>16.9088472970355</v>
      </c>
      <c r="T25" s="58">
        <v>17.686786537311502</v>
      </c>
      <c r="U25" s="86">
        <v>-4.6007822213427101</v>
      </c>
    </row>
    <row r="26" spans="1:21" ht="12" thickBot="1" x14ac:dyDescent="0.25">
      <c r="A26" s="76"/>
      <c r="B26" s="73" t="s">
        <v>24</v>
      </c>
      <c r="C26" s="74"/>
      <c r="D26" s="58">
        <v>548265.576</v>
      </c>
      <c r="E26" s="59"/>
      <c r="F26" s="59"/>
      <c r="G26" s="58">
        <v>431967.63740000001</v>
      </c>
      <c r="H26" s="60">
        <v>26.9228360022509</v>
      </c>
      <c r="I26" s="58">
        <v>128653.399</v>
      </c>
      <c r="J26" s="60">
        <v>23.465525583171001</v>
      </c>
      <c r="K26" s="58">
        <v>98572.040900000007</v>
      </c>
      <c r="L26" s="60">
        <v>22.819311532989399</v>
      </c>
      <c r="M26" s="60">
        <v>0.30517130238296603</v>
      </c>
      <c r="N26" s="58">
        <v>1191380.5708000001</v>
      </c>
      <c r="O26" s="58">
        <v>69103923.758399993</v>
      </c>
      <c r="P26" s="58">
        <v>36481</v>
      </c>
      <c r="Q26" s="58">
        <v>39396</v>
      </c>
      <c r="R26" s="60">
        <v>-7.3992283480556402</v>
      </c>
      <c r="S26" s="58">
        <v>15.0287978947946</v>
      </c>
      <c r="T26" s="58">
        <v>16.3243729008021</v>
      </c>
      <c r="U26" s="86">
        <v>-8.6206163332351604</v>
      </c>
    </row>
    <row r="27" spans="1:21" ht="12" thickBot="1" x14ac:dyDescent="0.25">
      <c r="A27" s="76"/>
      <c r="B27" s="73" t="s">
        <v>25</v>
      </c>
      <c r="C27" s="74"/>
      <c r="D27" s="58">
        <v>234092.3768</v>
      </c>
      <c r="E27" s="59"/>
      <c r="F27" s="59"/>
      <c r="G27" s="58">
        <v>164794.4534</v>
      </c>
      <c r="H27" s="60">
        <v>42.0511260969418</v>
      </c>
      <c r="I27" s="58">
        <v>56509.9948</v>
      </c>
      <c r="J27" s="60">
        <v>24.140040599562099</v>
      </c>
      <c r="K27" s="58">
        <v>45972.282800000001</v>
      </c>
      <c r="L27" s="60">
        <v>27.896741578075499</v>
      </c>
      <c r="M27" s="60">
        <v>0.22921881094840901</v>
      </c>
      <c r="N27" s="58">
        <v>465579.86739999999</v>
      </c>
      <c r="O27" s="58">
        <v>19902092.888900001</v>
      </c>
      <c r="P27" s="58">
        <v>28333</v>
      </c>
      <c r="Q27" s="58">
        <v>28673</v>
      </c>
      <c r="R27" s="60">
        <v>-1.18578453597461</v>
      </c>
      <c r="S27" s="58">
        <v>8.2621810891892906</v>
      </c>
      <c r="T27" s="58">
        <v>8.0733613713249408</v>
      </c>
      <c r="U27" s="86">
        <v>2.2853495442191298</v>
      </c>
    </row>
    <row r="28" spans="1:21" ht="12" thickBot="1" x14ac:dyDescent="0.25">
      <c r="A28" s="76"/>
      <c r="B28" s="73" t="s">
        <v>26</v>
      </c>
      <c r="C28" s="74"/>
      <c r="D28" s="58">
        <v>767174.73939999996</v>
      </c>
      <c r="E28" s="59"/>
      <c r="F28" s="59"/>
      <c r="G28" s="58">
        <v>593977.31319999998</v>
      </c>
      <c r="H28" s="60">
        <v>29.158929533337599</v>
      </c>
      <c r="I28" s="58">
        <v>25815.183400000002</v>
      </c>
      <c r="J28" s="60">
        <v>3.3649678585858802</v>
      </c>
      <c r="K28" s="58">
        <v>33760.603199999998</v>
      </c>
      <c r="L28" s="60">
        <v>5.6838203159844198</v>
      </c>
      <c r="M28" s="60">
        <v>-0.23534590756364199</v>
      </c>
      <c r="N28" s="58">
        <v>1504266.7508</v>
      </c>
      <c r="O28" s="58">
        <v>81093156.096699998</v>
      </c>
      <c r="P28" s="58">
        <v>35181</v>
      </c>
      <c r="Q28" s="58">
        <v>33996</v>
      </c>
      <c r="R28" s="60">
        <v>3.4857042004941698</v>
      </c>
      <c r="S28" s="58">
        <v>21.806507472783601</v>
      </c>
      <c r="T28" s="58">
        <v>21.6817275973644</v>
      </c>
      <c r="U28" s="86">
        <v>0.57221393923328001</v>
      </c>
    </row>
    <row r="29" spans="1:21" ht="12" thickBot="1" x14ac:dyDescent="0.25">
      <c r="A29" s="76"/>
      <c r="B29" s="73" t="s">
        <v>27</v>
      </c>
      <c r="C29" s="74"/>
      <c r="D29" s="58">
        <v>682227.49430000002</v>
      </c>
      <c r="E29" s="59"/>
      <c r="F29" s="59"/>
      <c r="G29" s="58">
        <v>538624.78819999995</v>
      </c>
      <c r="H29" s="60">
        <v>26.660990961796902</v>
      </c>
      <c r="I29" s="58">
        <v>97231.224499999997</v>
      </c>
      <c r="J29" s="60">
        <v>14.2520237475571</v>
      </c>
      <c r="K29" s="58">
        <v>72899.542700000005</v>
      </c>
      <c r="L29" s="60">
        <v>13.5343831730468</v>
      </c>
      <c r="M29" s="60">
        <v>0.33377001965747599</v>
      </c>
      <c r="N29" s="58">
        <v>1373422.0722000001</v>
      </c>
      <c r="O29" s="58">
        <v>54207552.896600001</v>
      </c>
      <c r="P29" s="58">
        <v>104883</v>
      </c>
      <c r="Q29" s="58">
        <v>103837</v>
      </c>
      <c r="R29" s="60">
        <v>1.0073480551248599</v>
      </c>
      <c r="S29" s="58">
        <v>6.5046527492539301</v>
      </c>
      <c r="T29" s="58">
        <v>6.6565345483787102</v>
      </c>
      <c r="U29" s="86">
        <v>-2.3349716730412799</v>
      </c>
    </row>
    <row r="30" spans="1:21" ht="12" thickBot="1" x14ac:dyDescent="0.25">
      <c r="A30" s="76"/>
      <c r="B30" s="73" t="s">
        <v>28</v>
      </c>
      <c r="C30" s="74"/>
      <c r="D30" s="58">
        <v>1153441.1394</v>
      </c>
      <c r="E30" s="59"/>
      <c r="F30" s="59"/>
      <c r="G30" s="58">
        <v>753374.97679999995</v>
      </c>
      <c r="H30" s="60">
        <v>53.103192290683999</v>
      </c>
      <c r="I30" s="58">
        <v>115826.47689999999</v>
      </c>
      <c r="J30" s="60">
        <v>10.041819469023901</v>
      </c>
      <c r="K30" s="58">
        <v>92631.425900000002</v>
      </c>
      <c r="L30" s="60">
        <v>12.295527294184501</v>
      </c>
      <c r="M30" s="60">
        <v>0.25040153246739599</v>
      </c>
      <c r="N30" s="58">
        <v>2220221.6515000002</v>
      </c>
      <c r="O30" s="58">
        <v>95781302.764500007</v>
      </c>
      <c r="P30" s="58">
        <v>82756</v>
      </c>
      <c r="Q30" s="58">
        <v>73656</v>
      </c>
      <c r="R30" s="60">
        <v>12.3547300966656</v>
      </c>
      <c r="S30" s="58">
        <v>13.9378551331626</v>
      </c>
      <c r="T30" s="58">
        <v>14.483280548767199</v>
      </c>
      <c r="U30" s="86">
        <v>-3.9132664989963502</v>
      </c>
    </row>
    <row r="31" spans="1:21" ht="12" thickBot="1" x14ac:dyDescent="0.25">
      <c r="A31" s="76"/>
      <c r="B31" s="73" t="s">
        <v>29</v>
      </c>
      <c r="C31" s="74"/>
      <c r="D31" s="58">
        <v>746177.11979999999</v>
      </c>
      <c r="E31" s="59"/>
      <c r="F31" s="59"/>
      <c r="G31" s="58">
        <v>860269.41159999999</v>
      </c>
      <c r="H31" s="60">
        <v>-13.2623908582082</v>
      </c>
      <c r="I31" s="58">
        <v>27231.208699999999</v>
      </c>
      <c r="J31" s="60">
        <v>3.6494296028935902</v>
      </c>
      <c r="K31" s="58">
        <v>-1570.5237999999999</v>
      </c>
      <c r="L31" s="60">
        <v>-0.18256185548652801</v>
      </c>
      <c r="M31" s="60">
        <v>-18.3389341186679</v>
      </c>
      <c r="N31" s="58">
        <v>1250756.3681000001</v>
      </c>
      <c r="O31" s="58">
        <v>97463117.771899998</v>
      </c>
      <c r="P31" s="58">
        <v>30707</v>
      </c>
      <c r="Q31" s="58">
        <v>20318</v>
      </c>
      <c r="R31" s="60">
        <v>51.132001181218598</v>
      </c>
      <c r="S31" s="58">
        <v>24.2999029472107</v>
      </c>
      <c r="T31" s="58">
        <v>24.834100221478501</v>
      </c>
      <c r="U31" s="86">
        <v>-2.1983514725480502</v>
      </c>
    </row>
    <row r="32" spans="1:21" ht="12" thickBot="1" x14ac:dyDescent="0.25">
      <c r="A32" s="76"/>
      <c r="B32" s="73" t="s">
        <v>30</v>
      </c>
      <c r="C32" s="74"/>
      <c r="D32" s="58">
        <v>140749.02420000001</v>
      </c>
      <c r="E32" s="59"/>
      <c r="F32" s="59"/>
      <c r="G32" s="58">
        <v>90198.361999999994</v>
      </c>
      <c r="H32" s="60">
        <v>56.043880486432698</v>
      </c>
      <c r="I32" s="58">
        <v>36307.772499999999</v>
      </c>
      <c r="J32" s="60">
        <v>25.796109569049499</v>
      </c>
      <c r="K32" s="58">
        <v>24248.155599999998</v>
      </c>
      <c r="L32" s="60">
        <v>26.8831440641904</v>
      </c>
      <c r="M32" s="60">
        <v>0.49734161636607099</v>
      </c>
      <c r="N32" s="58">
        <v>280237.3947</v>
      </c>
      <c r="O32" s="58">
        <v>12051949.722200001</v>
      </c>
      <c r="P32" s="58">
        <v>25163</v>
      </c>
      <c r="Q32" s="58">
        <v>24553</v>
      </c>
      <c r="R32" s="60">
        <v>2.4844214556266002</v>
      </c>
      <c r="S32" s="58">
        <v>5.5934914040456203</v>
      </c>
      <c r="T32" s="58">
        <v>5.6811131226326701</v>
      </c>
      <c r="U32" s="86">
        <v>-1.56649420295301</v>
      </c>
    </row>
    <row r="33" spans="1:21" ht="12" thickBot="1" x14ac:dyDescent="0.25">
      <c r="A33" s="76"/>
      <c r="B33" s="73" t="s">
        <v>75</v>
      </c>
      <c r="C33" s="74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8">
        <v>45.476900000000001</v>
      </c>
      <c r="P33" s="59"/>
      <c r="Q33" s="59"/>
      <c r="R33" s="59"/>
      <c r="S33" s="59"/>
      <c r="T33" s="59"/>
      <c r="U33" s="61"/>
    </row>
    <row r="34" spans="1:21" ht="12" customHeight="1" thickBot="1" x14ac:dyDescent="0.25">
      <c r="A34" s="76"/>
      <c r="B34" s="73" t="s">
        <v>31</v>
      </c>
      <c r="C34" s="74"/>
      <c r="D34" s="58">
        <v>105004.43429999999</v>
      </c>
      <c r="E34" s="59"/>
      <c r="F34" s="59"/>
      <c r="G34" s="58">
        <v>77629.284299999999</v>
      </c>
      <c r="H34" s="60">
        <v>35.263947422480598</v>
      </c>
      <c r="I34" s="58">
        <v>16757.7664</v>
      </c>
      <c r="J34" s="60">
        <v>15.959103548068001</v>
      </c>
      <c r="K34" s="58">
        <v>12209.082200000001</v>
      </c>
      <c r="L34" s="60">
        <v>15.7274182160662</v>
      </c>
      <c r="M34" s="60">
        <v>0.37256561349058698</v>
      </c>
      <c r="N34" s="58">
        <v>218634.00140000001</v>
      </c>
      <c r="O34" s="58">
        <v>20356644.3167</v>
      </c>
      <c r="P34" s="58">
        <v>6370</v>
      </c>
      <c r="Q34" s="58">
        <v>6839</v>
      </c>
      <c r="R34" s="60">
        <v>-6.8577277379733799</v>
      </c>
      <c r="S34" s="58">
        <v>16.484212605965499</v>
      </c>
      <c r="T34" s="58">
        <v>16.6149388945752</v>
      </c>
      <c r="U34" s="86">
        <v>-0.79303932638228203</v>
      </c>
    </row>
    <row r="35" spans="1:21" ht="12" customHeight="1" thickBot="1" x14ac:dyDescent="0.25">
      <c r="A35" s="76"/>
      <c r="B35" s="73" t="s">
        <v>76</v>
      </c>
      <c r="C35" s="74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8">
        <v>11.9658</v>
      </c>
      <c r="P35" s="59"/>
      <c r="Q35" s="59"/>
      <c r="R35" s="59"/>
      <c r="S35" s="59"/>
      <c r="T35" s="59"/>
      <c r="U35" s="61"/>
    </row>
    <row r="36" spans="1:21" ht="12" customHeight="1" thickBot="1" x14ac:dyDescent="0.25">
      <c r="A36" s="76"/>
      <c r="B36" s="73" t="s">
        <v>61</v>
      </c>
      <c r="C36" s="74"/>
      <c r="D36" s="58">
        <v>122631.34</v>
      </c>
      <c r="E36" s="59"/>
      <c r="F36" s="59"/>
      <c r="G36" s="58">
        <v>80310.509999999995</v>
      </c>
      <c r="H36" s="60">
        <v>52.696502612173703</v>
      </c>
      <c r="I36" s="58">
        <v>14663.37</v>
      </c>
      <c r="J36" s="60">
        <v>11.9572778051679</v>
      </c>
      <c r="K36" s="58">
        <v>2657.5</v>
      </c>
      <c r="L36" s="60">
        <v>3.3090314082179302</v>
      </c>
      <c r="M36" s="60">
        <v>4.51773095014111</v>
      </c>
      <c r="N36" s="58">
        <v>298239.06</v>
      </c>
      <c r="O36" s="58">
        <v>34614168.18</v>
      </c>
      <c r="P36" s="58">
        <v>95</v>
      </c>
      <c r="Q36" s="58">
        <v>112</v>
      </c>
      <c r="R36" s="60">
        <v>-15.1785714285714</v>
      </c>
      <c r="S36" s="58">
        <v>1290.85621052632</v>
      </c>
      <c r="T36" s="58">
        <v>1567.9260714285699</v>
      </c>
      <c r="U36" s="86">
        <v>-21.464037484801398</v>
      </c>
    </row>
    <row r="37" spans="1:21" ht="12" customHeight="1" thickBot="1" x14ac:dyDescent="0.25">
      <c r="A37" s="76"/>
      <c r="B37" s="73" t="s">
        <v>35</v>
      </c>
      <c r="C37" s="74"/>
      <c r="D37" s="58">
        <v>86132.34</v>
      </c>
      <c r="E37" s="59"/>
      <c r="F37" s="59"/>
      <c r="G37" s="58">
        <v>94448.78</v>
      </c>
      <c r="H37" s="60">
        <v>-8.8052381407149998</v>
      </c>
      <c r="I37" s="58">
        <v>-9512.75</v>
      </c>
      <c r="J37" s="60">
        <v>-11.0443417652417</v>
      </c>
      <c r="K37" s="58">
        <v>-14294.05</v>
      </c>
      <c r="L37" s="60">
        <v>-15.1341817226226</v>
      </c>
      <c r="M37" s="60">
        <v>-0.33449582168804498</v>
      </c>
      <c r="N37" s="58">
        <v>195740.46</v>
      </c>
      <c r="O37" s="58">
        <v>28575548.949999999</v>
      </c>
      <c r="P37" s="58">
        <v>43</v>
      </c>
      <c r="Q37" s="58">
        <v>54</v>
      </c>
      <c r="R37" s="60">
        <v>-20.370370370370399</v>
      </c>
      <c r="S37" s="58">
        <v>2003.0776744186001</v>
      </c>
      <c r="T37" s="58">
        <v>2029.78</v>
      </c>
      <c r="U37" s="86">
        <v>-1.3330649091850999</v>
      </c>
    </row>
    <row r="38" spans="1:21" ht="12" customHeight="1" thickBot="1" x14ac:dyDescent="0.25">
      <c r="A38" s="76"/>
      <c r="B38" s="73" t="s">
        <v>36</v>
      </c>
      <c r="C38" s="74"/>
      <c r="D38" s="58">
        <v>24725.67</v>
      </c>
      <c r="E38" s="59"/>
      <c r="F38" s="59"/>
      <c r="G38" s="58">
        <v>5553</v>
      </c>
      <c r="H38" s="60">
        <v>345.266882766072</v>
      </c>
      <c r="I38" s="58">
        <v>1410.29</v>
      </c>
      <c r="J38" s="60">
        <v>5.7037483716315904</v>
      </c>
      <c r="K38" s="58">
        <v>237.59</v>
      </c>
      <c r="L38" s="60">
        <v>4.2785881505492496</v>
      </c>
      <c r="M38" s="60">
        <v>4.9358137968769702</v>
      </c>
      <c r="N38" s="58">
        <v>51653.88</v>
      </c>
      <c r="O38" s="58">
        <v>7462404.5300000003</v>
      </c>
      <c r="P38" s="58">
        <v>11</v>
      </c>
      <c r="Q38" s="58">
        <v>12</v>
      </c>
      <c r="R38" s="60">
        <v>-8.3333333333333393</v>
      </c>
      <c r="S38" s="58">
        <v>2247.78818181818</v>
      </c>
      <c r="T38" s="58">
        <v>2244.0174999999999</v>
      </c>
      <c r="U38" s="86">
        <v>0.16775076266892</v>
      </c>
    </row>
    <row r="39" spans="1:21" ht="12" customHeight="1" thickBot="1" x14ac:dyDescent="0.25">
      <c r="A39" s="76"/>
      <c r="B39" s="73" t="s">
        <v>37</v>
      </c>
      <c r="C39" s="74"/>
      <c r="D39" s="58">
        <v>123539.81</v>
      </c>
      <c r="E39" s="59"/>
      <c r="F39" s="59"/>
      <c r="G39" s="58">
        <v>91174.55</v>
      </c>
      <c r="H39" s="60">
        <v>35.4981296864092</v>
      </c>
      <c r="I39" s="58">
        <v>-14327.77</v>
      </c>
      <c r="J39" s="60">
        <v>-11.597694702622601</v>
      </c>
      <c r="K39" s="58">
        <v>-14712.54</v>
      </c>
      <c r="L39" s="60">
        <v>-16.136674104780301</v>
      </c>
      <c r="M39" s="60">
        <v>-2.6152520231041001E-2</v>
      </c>
      <c r="N39" s="58">
        <v>213872.65</v>
      </c>
      <c r="O39" s="58">
        <v>18805844.23</v>
      </c>
      <c r="P39" s="58">
        <v>91</v>
      </c>
      <c r="Q39" s="58">
        <v>74</v>
      </c>
      <c r="R39" s="60">
        <v>22.972972972973</v>
      </c>
      <c r="S39" s="58">
        <v>1357.58032967033</v>
      </c>
      <c r="T39" s="58">
        <v>1220.7140540540499</v>
      </c>
      <c r="U39" s="86">
        <v>10.081633670216201</v>
      </c>
    </row>
    <row r="40" spans="1:21" ht="12" customHeight="1" thickBot="1" x14ac:dyDescent="0.25">
      <c r="A40" s="76"/>
      <c r="B40" s="73" t="s">
        <v>74</v>
      </c>
      <c r="C40" s="74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8">
        <v>10.46</v>
      </c>
      <c r="P40" s="59"/>
      <c r="Q40" s="59"/>
      <c r="R40" s="59"/>
      <c r="S40" s="59"/>
      <c r="T40" s="59"/>
      <c r="U40" s="61"/>
    </row>
    <row r="41" spans="1:21" ht="12" customHeight="1" thickBot="1" x14ac:dyDescent="0.25">
      <c r="A41" s="76"/>
      <c r="B41" s="73" t="s">
        <v>32</v>
      </c>
      <c r="C41" s="74"/>
      <c r="D41" s="58">
        <v>8239.3161</v>
      </c>
      <c r="E41" s="59"/>
      <c r="F41" s="59"/>
      <c r="G41" s="58">
        <v>58716.239200000004</v>
      </c>
      <c r="H41" s="60">
        <v>-85.967568406526993</v>
      </c>
      <c r="I41" s="58">
        <v>702.33339999999998</v>
      </c>
      <c r="J41" s="60">
        <v>8.5241710777427304</v>
      </c>
      <c r="K41" s="58">
        <v>4818.7978999999996</v>
      </c>
      <c r="L41" s="60">
        <v>8.2069253168380705</v>
      </c>
      <c r="M41" s="60">
        <v>-0.85425132687137595</v>
      </c>
      <c r="N41" s="58">
        <v>24775.213599999999</v>
      </c>
      <c r="O41" s="58">
        <v>1876094.8544999999</v>
      </c>
      <c r="P41" s="58">
        <v>44</v>
      </c>
      <c r="Q41" s="58">
        <v>57</v>
      </c>
      <c r="R41" s="60">
        <v>-22.8070175438597</v>
      </c>
      <c r="S41" s="58">
        <v>187.25718409090899</v>
      </c>
      <c r="T41" s="58">
        <v>290.10346491228103</v>
      </c>
      <c r="U41" s="86">
        <v>-54.922475375600101</v>
      </c>
    </row>
    <row r="42" spans="1:21" ht="12" customHeight="1" thickBot="1" x14ac:dyDescent="0.25">
      <c r="A42" s="76"/>
      <c r="B42" s="73" t="s">
        <v>33</v>
      </c>
      <c r="C42" s="74"/>
      <c r="D42" s="58">
        <v>290986.78989999997</v>
      </c>
      <c r="E42" s="59"/>
      <c r="F42" s="59"/>
      <c r="G42" s="58">
        <v>323552.8639</v>
      </c>
      <c r="H42" s="60">
        <v>-10.0651478115382</v>
      </c>
      <c r="I42" s="58">
        <v>17141.5959</v>
      </c>
      <c r="J42" s="60">
        <v>5.8908502017878002</v>
      </c>
      <c r="K42" s="58">
        <v>21025.852999999999</v>
      </c>
      <c r="L42" s="60">
        <v>6.4984289573460297</v>
      </c>
      <c r="M42" s="60">
        <v>-0.18473719472879399</v>
      </c>
      <c r="N42" s="58">
        <v>587304.73789999995</v>
      </c>
      <c r="O42" s="58">
        <v>41029712.4987</v>
      </c>
      <c r="P42" s="58">
        <v>1453</v>
      </c>
      <c r="Q42" s="58">
        <v>1466</v>
      </c>
      <c r="R42" s="60">
        <v>-0.88676671214188396</v>
      </c>
      <c r="S42" s="58">
        <v>200.266200894701</v>
      </c>
      <c r="T42" s="58">
        <v>202.126840381992</v>
      </c>
      <c r="U42" s="86">
        <v>-0.92908312984350505</v>
      </c>
    </row>
    <row r="43" spans="1:21" ht="12" thickBot="1" x14ac:dyDescent="0.25">
      <c r="A43" s="76"/>
      <c r="B43" s="73" t="s">
        <v>38</v>
      </c>
      <c r="C43" s="74"/>
      <c r="D43" s="58">
        <v>72464.179999999993</v>
      </c>
      <c r="E43" s="59"/>
      <c r="F43" s="59"/>
      <c r="G43" s="58">
        <v>87737.63</v>
      </c>
      <c r="H43" s="60">
        <v>-17.408095021486201</v>
      </c>
      <c r="I43" s="58">
        <v>-4646.1899999999996</v>
      </c>
      <c r="J43" s="60">
        <v>-6.4117057558644897</v>
      </c>
      <c r="K43" s="58">
        <v>-10043.5</v>
      </c>
      <c r="L43" s="60">
        <v>-11.447197741721499</v>
      </c>
      <c r="M43" s="60">
        <v>-0.53739333897545705</v>
      </c>
      <c r="N43" s="58">
        <v>135409.85999999999</v>
      </c>
      <c r="O43" s="58">
        <v>13669542.67</v>
      </c>
      <c r="P43" s="58">
        <v>53</v>
      </c>
      <c r="Q43" s="58">
        <v>48</v>
      </c>
      <c r="R43" s="60">
        <v>10.4166666666667</v>
      </c>
      <c r="S43" s="58">
        <v>1367.2486792452801</v>
      </c>
      <c r="T43" s="58">
        <v>1311.3683333333299</v>
      </c>
      <c r="U43" s="86">
        <v>4.0870652691210001</v>
      </c>
    </row>
    <row r="44" spans="1:21" ht="12" thickBot="1" x14ac:dyDescent="0.25">
      <c r="A44" s="76"/>
      <c r="B44" s="73" t="s">
        <v>39</v>
      </c>
      <c r="C44" s="74"/>
      <c r="D44" s="58">
        <v>45144.84</v>
      </c>
      <c r="E44" s="59"/>
      <c r="F44" s="59"/>
      <c r="G44" s="58">
        <v>33636.76</v>
      </c>
      <c r="H44" s="60">
        <v>34.212807654482802</v>
      </c>
      <c r="I44" s="58">
        <v>6262.46</v>
      </c>
      <c r="J44" s="60">
        <v>13.871928663386599</v>
      </c>
      <c r="K44" s="58">
        <v>3759.39</v>
      </c>
      <c r="L44" s="60">
        <v>11.176433164193</v>
      </c>
      <c r="M44" s="60">
        <v>0.66581812474896196</v>
      </c>
      <c r="N44" s="58">
        <v>126122.99</v>
      </c>
      <c r="O44" s="58">
        <v>6245080.8499999996</v>
      </c>
      <c r="P44" s="58">
        <v>54</v>
      </c>
      <c r="Q44" s="58">
        <v>70</v>
      </c>
      <c r="R44" s="60">
        <v>-22.8571428571429</v>
      </c>
      <c r="S44" s="58">
        <v>836.01555555555603</v>
      </c>
      <c r="T44" s="58">
        <v>1156.83071428571</v>
      </c>
      <c r="U44" s="86">
        <v>-38.374304951415397</v>
      </c>
    </row>
    <row r="45" spans="1:21" ht="12" thickBot="1" x14ac:dyDescent="0.25">
      <c r="A45" s="77"/>
      <c r="B45" s="73" t="s">
        <v>34</v>
      </c>
      <c r="C45" s="74"/>
      <c r="D45" s="62">
        <v>717.26499999999999</v>
      </c>
      <c r="E45" s="63"/>
      <c r="F45" s="63"/>
      <c r="G45" s="62">
        <v>5270.6336000000001</v>
      </c>
      <c r="H45" s="64">
        <v>-86.391294587428703</v>
      </c>
      <c r="I45" s="62">
        <v>129.1078</v>
      </c>
      <c r="J45" s="64">
        <v>18.000013941848501</v>
      </c>
      <c r="K45" s="62">
        <v>243.72900000000001</v>
      </c>
      <c r="L45" s="64">
        <v>4.6242827427806796</v>
      </c>
      <c r="M45" s="64">
        <v>-0.470281337058783</v>
      </c>
      <c r="N45" s="62">
        <v>12218.119699999999</v>
      </c>
      <c r="O45" s="62">
        <v>1331648.8769</v>
      </c>
      <c r="P45" s="62">
        <v>3</v>
      </c>
      <c r="Q45" s="62">
        <v>4</v>
      </c>
      <c r="R45" s="64">
        <v>-25</v>
      </c>
      <c r="S45" s="62">
        <v>239.088333333333</v>
      </c>
      <c r="T45" s="62">
        <v>2875.213675</v>
      </c>
      <c r="U45" s="87">
        <v>-1102.57380814622</v>
      </c>
    </row>
  </sheetData>
  <mergeCells count="43"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  <mergeCell ref="A1:U4"/>
    <mergeCell ref="W1:W4"/>
    <mergeCell ref="B6:C6"/>
    <mergeCell ref="A7:C7"/>
    <mergeCell ref="B8:C8"/>
    <mergeCell ref="B23:C23"/>
    <mergeCell ref="B43:C43"/>
    <mergeCell ref="B44:C44"/>
    <mergeCell ref="B37:C37"/>
    <mergeCell ref="B38:C38"/>
    <mergeCell ref="B39:C39"/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workbookViewId="0">
      <selection sqref="A1:F36"/>
    </sheetView>
  </sheetViews>
  <sheetFormatPr defaultRowHeight="12.75" x14ac:dyDescent="0.2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 x14ac:dyDescent="0.2">
      <c r="A2" s="43">
        <v>1</v>
      </c>
      <c r="B2" s="44">
        <v>42796</v>
      </c>
      <c r="C2" s="43">
        <v>12</v>
      </c>
      <c r="D2" s="43">
        <v>45038</v>
      </c>
      <c r="E2" s="43">
        <v>589662.28618546994</v>
      </c>
      <c r="F2" s="43">
        <v>437436.16382905998</v>
      </c>
      <c r="G2" s="37"/>
      <c r="H2" s="37"/>
    </row>
    <row r="3" spans="1:8" x14ac:dyDescent="0.2">
      <c r="A3" s="43">
        <v>2</v>
      </c>
      <c r="B3" s="44">
        <v>42796</v>
      </c>
      <c r="C3" s="43">
        <v>13</v>
      </c>
      <c r="D3" s="43">
        <v>7348</v>
      </c>
      <c r="E3" s="43">
        <v>66432.022620512798</v>
      </c>
      <c r="F3" s="43">
        <v>49867.278994871798</v>
      </c>
      <c r="G3" s="37"/>
      <c r="H3" s="37"/>
    </row>
    <row r="4" spans="1:8" x14ac:dyDescent="0.2">
      <c r="A4" s="43">
        <v>3</v>
      </c>
      <c r="B4" s="44">
        <v>42796</v>
      </c>
      <c r="C4" s="43">
        <v>14</v>
      </c>
      <c r="D4" s="43">
        <v>100143</v>
      </c>
      <c r="E4" s="43">
        <v>94668.015563315901</v>
      </c>
      <c r="F4" s="43">
        <v>69710.7486879809</v>
      </c>
      <c r="G4" s="37"/>
      <c r="H4" s="37"/>
    </row>
    <row r="5" spans="1:8" x14ac:dyDescent="0.2">
      <c r="A5" s="43">
        <v>4</v>
      </c>
      <c r="B5" s="44">
        <v>42796</v>
      </c>
      <c r="C5" s="43">
        <v>15</v>
      </c>
      <c r="D5" s="43">
        <v>2380</v>
      </c>
      <c r="E5" s="43">
        <v>42939.365502110297</v>
      </c>
      <c r="F5" s="43">
        <v>32185.756061175402</v>
      </c>
      <c r="G5" s="37"/>
      <c r="H5" s="37"/>
    </row>
    <row r="6" spans="1:8" x14ac:dyDescent="0.2">
      <c r="A6" s="43">
        <v>5</v>
      </c>
      <c r="B6" s="44">
        <v>42796</v>
      </c>
      <c r="C6" s="43">
        <v>16</v>
      </c>
      <c r="D6" s="43">
        <v>6106</v>
      </c>
      <c r="E6" s="43">
        <v>179886.88997606799</v>
      </c>
      <c r="F6" s="43">
        <v>151425.90420683799</v>
      </c>
      <c r="G6" s="37"/>
      <c r="H6" s="37"/>
    </row>
    <row r="7" spans="1:8" x14ac:dyDescent="0.2">
      <c r="A7" s="43">
        <v>6</v>
      </c>
      <c r="B7" s="44">
        <v>42796</v>
      </c>
      <c r="C7" s="43">
        <v>17</v>
      </c>
      <c r="D7" s="43">
        <v>37154</v>
      </c>
      <c r="E7" s="43">
        <v>525216.06378290604</v>
      </c>
      <c r="F7" s="43">
        <v>583405.13010085502</v>
      </c>
      <c r="G7" s="37"/>
      <c r="H7" s="37"/>
    </row>
    <row r="8" spans="1:8" x14ac:dyDescent="0.2">
      <c r="A8" s="43">
        <v>7</v>
      </c>
      <c r="B8" s="44">
        <v>42796</v>
      </c>
      <c r="C8" s="43">
        <v>18</v>
      </c>
      <c r="D8" s="43">
        <v>46356</v>
      </c>
      <c r="E8" s="43">
        <v>81444.645856410294</v>
      </c>
      <c r="F8" s="43">
        <v>68126.528567521396</v>
      </c>
      <c r="G8" s="37"/>
      <c r="H8" s="37"/>
    </row>
    <row r="9" spans="1:8" x14ac:dyDescent="0.2">
      <c r="A9" s="43">
        <v>8</v>
      </c>
      <c r="B9" s="44">
        <v>42796</v>
      </c>
      <c r="C9" s="43">
        <v>19</v>
      </c>
      <c r="D9" s="43">
        <v>12102</v>
      </c>
      <c r="E9" s="43">
        <v>79494.129949572598</v>
      </c>
      <c r="F9" s="43">
        <v>88224.263280341896</v>
      </c>
      <c r="G9" s="37"/>
      <c r="H9" s="37"/>
    </row>
    <row r="10" spans="1:8" x14ac:dyDescent="0.2">
      <c r="A10" s="43">
        <v>9</v>
      </c>
      <c r="B10" s="44">
        <v>42796</v>
      </c>
      <c r="C10" s="43">
        <v>21</v>
      </c>
      <c r="D10" s="43">
        <v>126597</v>
      </c>
      <c r="E10" s="43">
        <v>601767.548057265</v>
      </c>
      <c r="F10" s="43">
        <v>587715.92541623896</v>
      </c>
      <c r="G10" s="37"/>
      <c r="H10" s="37"/>
    </row>
    <row r="11" spans="1:8" x14ac:dyDescent="0.2">
      <c r="A11" s="43">
        <v>10</v>
      </c>
      <c r="B11" s="44">
        <v>42796</v>
      </c>
      <c r="C11" s="43">
        <v>22</v>
      </c>
      <c r="D11" s="43">
        <v>24679</v>
      </c>
      <c r="E11" s="43">
        <v>469668.69062478602</v>
      </c>
      <c r="F11" s="43">
        <v>394469.56751538499</v>
      </c>
      <c r="G11" s="37"/>
      <c r="H11" s="37"/>
    </row>
    <row r="12" spans="1:8" x14ac:dyDescent="0.2">
      <c r="A12" s="43">
        <v>11</v>
      </c>
      <c r="B12" s="44">
        <v>42796</v>
      </c>
      <c r="C12" s="43">
        <v>23</v>
      </c>
      <c r="D12" s="43">
        <v>118283.34600000001</v>
      </c>
      <c r="E12" s="43">
        <v>1251119.1733564101</v>
      </c>
      <c r="F12" s="43">
        <v>1057760.2238094001</v>
      </c>
      <c r="G12" s="37"/>
      <c r="H12" s="37"/>
    </row>
    <row r="13" spans="1:8" x14ac:dyDescent="0.2">
      <c r="A13" s="43">
        <v>12</v>
      </c>
      <c r="B13" s="44">
        <v>42796</v>
      </c>
      <c r="C13" s="43">
        <v>24</v>
      </c>
      <c r="D13" s="43">
        <v>16235.5</v>
      </c>
      <c r="E13" s="43">
        <v>442249.56729145302</v>
      </c>
      <c r="F13" s="43">
        <v>380691.70294871798</v>
      </c>
      <c r="G13" s="37"/>
      <c r="H13" s="37"/>
    </row>
    <row r="14" spans="1:8" x14ac:dyDescent="0.2">
      <c r="A14" s="43">
        <v>13</v>
      </c>
      <c r="B14" s="44">
        <v>42796</v>
      </c>
      <c r="C14" s="43">
        <v>25</v>
      </c>
      <c r="D14" s="43">
        <v>74214</v>
      </c>
      <c r="E14" s="43">
        <v>874150.39839999995</v>
      </c>
      <c r="F14" s="43">
        <v>775368.2182</v>
      </c>
      <c r="G14" s="37"/>
      <c r="H14" s="37"/>
    </row>
    <row r="15" spans="1:8" x14ac:dyDescent="0.2">
      <c r="A15" s="43">
        <v>14</v>
      </c>
      <c r="B15" s="44">
        <v>42796</v>
      </c>
      <c r="C15" s="43">
        <v>26</v>
      </c>
      <c r="D15" s="43">
        <v>52737</v>
      </c>
      <c r="E15" s="43">
        <v>308008.29749215598</v>
      </c>
      <c r="F15" s="43">
        <v>267109.606769117</v>
      </c>
      <c r="G15" s="37"/>
      <c r="H15" s="37"/>
    </row>
    <row r="16" spans="1:8" x14ac:dyDescent="0.2">
      <c r="A16" s="43">
        <v>15</v>
      </c>
      <c r="B16" s="44">
        <v>42796</v>
      </c>
      <c r="C16" s="43">
        <v>27</v>
      </c>
      <c r="D16" s="43">
        <v>123812.727</v>
      </c>
      <c r="E16" s="43">
        <v>1004851.28154587</v>
      </c>
      <c r="F16" s="43">
        <v>947824.80971419695</v>
      </c>
      <c r="G16" s="37"/>
      <c r="H16" s="37"/>
    </row>
    <row r="17" spans="1:9" x14ac:dyDescent="0.2">
      <c r="A17" s="43">
        <v>16</v>
      </c>
      <c r="B17" s="44">
        <v>42796</v>
      </c>
      <c r="C17" s="43">
        <v>29</v>
      </c>
      <c r="D17" s="43">
        <v>167683</v>
      </c>
      <c r="E17" s="43">
        <v>2410946.39868034</v>
      </c>
      <c r="F17" s="43">
        <v>2402501.3000923102</v>
      </c>
      <c r="G17" s="37"/>
      <c r="H17" s="37"/>
    </row>
    <row r="18" spans="1:9" x14ac:dyDescent="0.2">
      <c r="A18" s="43">
        <v>17</v>
      </c>
      <c r="B18" s="44">
        <v>42796</v>
      </c>
      <c r="C18" s="43">
        <v>31</v>
      </c>
      <c r="D18" s="43">
        <v>23723.69</v>
      </c>
      <c r="E18" s="43">
        <v>234135.12782428699</v>
      </c>
      <c r="F18" s="43">
        <v>202914.307652594</v>
      </c>
      <c r="G18" s="37"/>
      <c r="H18" s="37"/>
    </row>
    <row r="19" spans="1:9" x14ac:dyDescent="0.2">
      <c r="A19" s="43">
        <v>18</v>
      </c>
      <c r="B19" s="44">
        <v>42796</v>
      </c>
      <c r="C19" s="43">
        <v>32</v>
      </c>
      <c r="D19" s="43">
        <v>14586.287</v>
      </c>
      <c r="E19" s="43">
        <v>261799.67240788101</v>
      </c>
      <c r="F19" s="43">
        <v>240634.53618092299</v>
      </c>
      <c r="G19" s="37"/>
      <c r="H19" s="37"/>
    </row>
    <row r="20" spans="1:9" x14ac:dyDescent="0.2">
      <c r="A20" s="43">
        <v>19</v>
      </c>
      <c r="B20" s="44">
        <v>42796</v>
      </c>
      <c r="C20" s="43">
        <v>33</v>
      </c>
      <c r="D20" s="43">
        <v>33945.762999999999</v>
      </c>
      <c r="E20" s="43">
        <v>548265.55335615296</v>
      </c>
      <c r="F20" s="43">
        <v>419612.16523427999</v>
      </c>
      <c r="G20" s="37"/>
      <c r="H20" s="37"/>
    </row>
    <row r="21" spans="1:9" x14ac:dyDescent="0.2">
      <c r="A21" s="43">
        <v>20</v>
      </c>
      <c r="B21" s="44">
        <v>42796</v>
      </c>
      <c r="C21" s="43">
        <v>34</v>
      </c>
      <c r="D21" s="43">
        <v>37801.550000000003</v>
      </c>
      <c r="E21" s="43">
        <v>234092.31210233699</v>
      </c>
      <c r="F21" s="43">
        <v>177582.386921239</v>
      </c>
      <c r="G21" s="37"/>
      <c r="H21" s="37"/>
    </row>
    <row r="22" spans="1:9" x14ac:dyDescent="0.2">
      <c r="A22" s="43">
        <v>21</v>
      </c>
      <c r="B22" s="44">
        <v>42796</v>
      </c>
      <c r="C22" s="43">
        <v>35</v>
      </c>
      <c r="D22" s="43">
        <v>26908.46</v>
      </c>
      <c r="E22" s="43">
        <v>767174.78697876097</v>
      </c>
      <c r="F22" s="43">
        <v>741359.568639823</v>
      </c>
      <c r="G22" s="37"/>
      <c r="H22" s="37"/>
    </row>
    <row r="23" spans="1:9" x14ac:dyDescent="0.2">
      <c r="A23" s="43">
        <v>22</v>
      </c>
      <c r="B23" s="44">
        <v>42796</v>
      </c>
      <c r="C23" s="43">
        <v>36</v>
      </c>
      <c r="D23" s="43">
        <v>142413.73300000001</v>
      </c>
      <c r="E23" s="43">
        <v>682228.72949291999</v>
      </c>
      <c r="F23" s="43">
        <v>584996.282647555</v>
      </c>
      <c r="G23" s="37"/>
      <c r="H23" s="37"/>
    </row>
    <row r="24" spans="1:9" x14ac:dyDescent="0.2">
      <c r="A24" s="43">
        <v>23</v>
      </c>
      <c r="B24" s="44">
        <v>42796</v>
      </c>
      <c r="C24" s="43">
        <v>37</v>
      </c>
      <c r="D24" s="43">
        <v>135373.568</v>
      </c>
      <c r="E24" s="43">
        <v>1153441.35314336</v>
      </c>
      <c r="F24" s="43">
        <v>1037614.68511906</v>
      </c>
      <c r="G24" s="37"/>
      <c r="H24" s="37"/>
    </row>
    <row r="25" spans="1:9" x14ac:dyDescent="0.2">
      <c r="A25" s="43">
        <v>24</v>
      </c>
      <c r="B25" s="44">
        <v>42796</v>
      </c>
      <c r="C25" s="43">
        <v>38</v>
      </c>
      <c r="D25" s="43">
        <v>159061.6</v>
      </c>
      <c r="E25" s="43">
        <v>746177.04804778798</v>
      </c>
      <c r="F25" s="43">
        <v>718946.012455752</v>
      </c>
      <c r="G25" s="37"/>
      <c r="H25" s="37"/>
    </row>
    <row r="26" spans="1:9" x14ac:dyDescent="0.2">
      <c r="A26" s="43">
        <v>25</v>
      </c>
      <c r="B26" s="44">
        <v>42796</v>
      </c>
      <c r="C26" s="43">
        <v>39</v>
      </c>
      <c r="D26" s="43">
        <v>81802.686000000002</v>
      </c>
      <c r="E26" s="43">
        <v>140748.89768882099</v>
      </c>
      <c r="F26" s="43">
        <v>104441.260945674</v>
      </c>
      <c r="G26" s="37"/>
      <c r="H26" s="37"/>
    </row>
    <row r="27" spans="1:9" x14ac:dyDescent="0.2">
      <c r="A27" s="43">
        <v>26</v>
      </c>
      <c r="B27" s="44">
        <v>42796</v>
      </c>
      <c r="C27" s="43">
        <v>42</v>
      </c>
      <c r="D27" s="43">
        <v>5621.7650000000003</v>
      </c>
      <c r="E27" s="43">
        <v>105004.4353</v>
      </c>
      <c r="F27" s="43">
        <v>88246.684800000003</v>
      </c>
      <c r="G27" s="37"/>
      <c r="H27" s="37"/>
    </row>
    <row r="28" spans="1:9" x14ac:dyDescent="0.2">
      <c r="A28" s="43">
        <v>27</v>
      </c>
      <c r="B28" s="44">
        <v>42796</v>
      </c>
      <c r="C28" s="43">
        <v>70</v>
      </c>
      <c r="D28" s="43">
        <v>87</v>
      </c>
      <c r="E28" s="43">
        <v>122631.34</v>
      </c>
      <c r="F28" s="43">
        <v>107967.97</v>
      </c>
      <c r="G28" s="37"/>
      <c r="H28" s="37"/>
    </row>
    <row r="29" spans="1:9" x14ac:dyDescent="0.2">
      <c r="A29" s="43">
        <v>28</v>
      </c>
      <c r="B29" s="44">
        <v>42796</v>
      </c>
      <c r="C29" s="43">
        <v>71</v>
      </c>
      <c r="D29" s="43">
        <v>37</v>
      </c>
      <c r="E29" s="43">
        <v>86132.34</v>
      </c>
      <c r="F29" s="43">
        <v>95645.09</v>
      </c>
      <c r="G29" s="37"/>
      <c r="H29" s="37"/>
    </row>
    <row r="30" spans="1:9" x14ac:dyDescent="0.2">
      <c r="A30" s="43">
        <v>29</v>
      </c>
      <c r="B30" s="44">
        <v>42796</v>
      </c>
      <c r="C30" s="43">
        <v>72</v>
      </c>
      <c r="D30" s="43">
        <v>11</v>
      </c>
      <c r="E30" s="43">
        <v>24725.67</v>
      </c>
      <c r="F30" s="43">
        <v>23315.38</v>
      </c>
      <c r="G30" s="37"/>
      <c r="H30" s="37"/>
    </row>
    <row r="31" spans="1:9" x14ac:dyDescent="0.2">
      <c r="A31" s="39">
        <v>30</v>
      </c>
      <c r="B31" s="44">
        <v>42796</v>
      </c>
      <c r="C31" s="39">
        <v>73</v>
      </c>
      <c r="D31" s="39">
        <v>77</v>
      </c>
      <c r="E31" s="39">
        <v>123539.81</v>
      </c>
      <c r="F31" s="39">
        <v>137867.57999999999</v>
      </c>
      <c r="G31" s="39"/>
      <c r="H31" s="39"/>
      <c r="I31" s="39"/>
    </row>
    <row r="32" spans="1:9" x14ac:dyDescent="0.2">
      <c r="A32" s="39">
        <v>31</v>
      </c>
      <c r="B32" s="44">
        <v>42796</v>
      </c>
      <c r="C32" s="39">
        <v>75</v>
      </c>
      <c r="D32" s="39">
        <v>49</v>
      </c>
      <c r="E32" s="39">
        <v>8239.3162393162402</v>
      </c>
      <c r="F32" s="39">
        <v>7536.9829059829099</v>
      </c>
      <c r="G32" s="39"/>
      <c r="H32" s="39"/>
    </row>
    <row r="33" spans="1:8" x14ac:dyDescent="0.2">
      <c r="A33" s="39">
        <v>32</v>
      </c>
      <c r="B33" s="44">
        <v>42796</v>
      </c>
      <c r="C33" s="39">
        <v>76</v>
      </c>
      <c r="D33" s="39">
        <v>1625</v>
      </c>
      <c r="E33" s="39">
        <v>290986.786581197</v>
      </c>
      <c r="F33" s="39">
        <v>273845.19238290598</v>
      </c>
      <c r="G33" s="39"/>
      <c r="H33" s="39"/>
    </row>
    <row r="34" spans="1:8" x14ac:dyDescent="0.2">
      <c r="A34" s="39">
        <v>33</v>
      </c>
      <c r="B34" s="44">
        <v>42796</v>
      </c>
      <c r="C34" s="39">
        <v>77</v>
      </c>
      <c r="D34" s="39">
        <v>49</v>
      </c>
      <c r="E34" s="39">
        <v>72464.179999999993</v>
      </c>
      <c r="F34" s="39">
        <v>77110.37</v>
      </c>
      <c r="G34" s="30"/>
      <c r="H34" s="30"/>
    </row>
    <row r="35" spans="1:8" x14ac:dyDescent="0.2">
      <c r="A35" s="39">
        <v>34</v>
      </c>
      <c r="B35" s="44">
        <v>42796</v>
      </c>
      <c r="C35" s="39">
        <v>78</v>
      </c>
      <c r="D35" s="39">
        <v>54</v>
      </c>
      <c r="E35" s="39">
        <v>45144.84</v>
      </c>
      <c r="F35" s="39">
        <v>38882.379999999997</v>
      </c>
      <c r="G35" s="30"/>
      <c r="H35" s="30"/>
    </row>
    <row r="36" spans="1:8" x14ac:dyDescent="0.2">
      <c r="A36" s="39">
        <v>35</v>
      </c>
      <c r="B36" s="44">
        <v>42796</v>
      </c>
      <c r="C36" s="39">
        <v>99</v>
      </c>
      <c r="D36" s="39">
        <v>3</v>
      </c>
      <c r="E36" s="39">
        <v>717.26495726495705</v>
      </c>
      <c r="F36" s="39">
        <v>588.15726495726506</v>
      </c>
      <c r="G36" s="30"/>
      <c r="H36" s="30"/>
    </row>
    <row r="37" spans="1:8" x14ac:dyDescent="0.2">
      <c r="A37" s="39"/>
      <c r="B37" s="44"/>
      <c r="C37" s="39"/>
      <c r="D37" s="39"/>
      <c r="E37" s="39"/>
      <c r="F37" s="39"/>
      <c r="G37" s="30"/>
      <c r="H37" s="30"/>
    </row>
    <row r="38" spans="1:8" x14ac:dyDescent="0.2">
      <c r="A38" s="30"/>
      <c r="B38" s="44"/>
      <c r="C38" s="39"/>
      <c r="D38" s="39"/>
      <c r="E38" s="39"/>
      <c r="F38" s="30"/>
      <c r="G38" s="30"/>
      <c r="H38" s="30"/>
    </row>
    <row r="39" spans="1:8" x14ac:dyDescent="0.2">
      <c r="A39" s="30"/>
      <c r="B39" s="33"/>
      <c r="C39" s="34"/>
      <c r="D39" s="34"/>
      <c r="E39" s="34"/>
      <c r="F39" s="34"/>
      <c r="G39" s="30"/>
      <c r="H39" s="30"/>
    </row>
    <row r="40" spans="1:8" x14ac:dyDescent="0.2">
      <c r="A40" s="30"/>
      <c r="B40" s="33"/>
      <c r="C40" s="34"/>
      <c r="D40" s="34"/>
      <c r="E40" s="34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2017-03-03T06:11:17Z</dcterms:modified>
</cp:coreProperties>
</file>