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J4" l="1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H34"/>
  <c r="H30"/>
  <c r="H41"/>
  <c r="G31" l="1"/>
  <c r="L31" s="1"/>
  <c r="K31"/>
  <c r="G41"/>
  <c r="L41" s="1"/>
  <c r="K41"/>
  <c r="H36" l="1"/>
  <c r="H32"/>
  <c r="K32" l="1"/>
  <c r="K36"/>
  <c r="G36"/>
  <c r="L36" s="1"/>
  <c r="G32"/>
  <c r="L32" s="1"/>
  <c r="H33" l="1"/>
  <c r="H42" l="1"/>
  <c r="K39" l="1"/>
  <c r="K40"/>
  <c r="K35"/>
  <c r="K3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<sst xmlns="http://schemas.openxmlformats.org/spreadsheetml/2006/main" count="117" uniqueCount="77">
  <si>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</si>
  <si>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</si>
  <si>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</si>
  <si>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</si>
  <si>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</si>
  <si>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</si>
  <si>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</si>
  <si>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</si>
  <si>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</si>
  <si>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</si>
  <si>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</si>
  <si>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</si>
  <si>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</si>
  <si>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</si>
  <si>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</si>
  <si>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</si>
  <si>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</si>
  <si>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</si>
  <si>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</si>
  <si>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</si>
  <si>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</si>
  <si>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</si>
  <si>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</si>
  <si>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</si>
  <si>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</si>
  <si>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</si>
  <si>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</si>
  <si>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</si>
  <si>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</si>
  <si>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</si>
  <si>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</si>
  <si>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</si>
  <si>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</si>
  <si>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</si>
  <si>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</si>
  <si>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</si>
  <si>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</si>
  <si>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</si>
  <si>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</si>
  <si>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</si>
  <si>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9" type="noConversion"/>
  </si>
  <si>
    <t>COST</t>
    <phoneticPr fontId="49" type="noConversion"/>
  </si>
  <si>
    <t>成本</t>
    <phoneticPr fontId="49" type="noConversion"/>
  </si>
  <si>
    <t>销售金额差异</t>
    <phoneticPr fontId="49" type="noConversion"/>
  </si>
  <si>
    <t>销售成本差异</t>
    <phoneticPr fontId="49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</si>
  <si>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</si>
  <si>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</si>
  <si>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</si>
  <si>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</si>
  <si>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</si>
  <si>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</si>
  <si>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</si>
  <si>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</si>
  <si>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</si>
  <si>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</si>
  <si>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</si>
  <si>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</si>
  <si>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</si>
  <si>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</si>
  <si>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</si>
  <si>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</si>
  <si>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</si>
  <si>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9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</si>
  <si>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9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</si>
  <si>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9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</si>
  <si>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9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</si>
  <si>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</si>
  <si>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</si>
  <si>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</si>
  <si>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</si>
  <si>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9" type="noConversion"/>
  </si>
  <si>
    <t>TRAN_DATE</t>
  </si>
  <si>
    <t>NOTAX_AMT</t>
  </si>
  <si>
    <t xml:space="preserve">   </t>
  </si>
  <si>
    <t>74-赠品</t>
  </si>
  <si>
    <t>40-原材料</t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</si>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</sst>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6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  <font>
      <b/>
      <sz val="10"/>
      <color rgb="FF333399"/>
      <name val="Arial"/>
      <family val="2"/>
    </font>
    <font>
      <sz val="8"/>
      <color rgb="FF333399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5">
    <xf numFmtId="0" fontId="0" fillId="0" borderId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45" fillId="8" borderId="8" applyNumberFormat="0" applyFont="0" applyAlignment="0" applyProtection="0">
      <alignment vertical="center"/>
    </xf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  <xf numFmtId="0" fontId="57" fillId="0" borderId="0" applyNumberFormat="0" applyFill="0" applyBorder="0" applyAlignment="0" applyProtection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8" fillId="0" borderId="0"/>
    <xf numFmtId="43" fontId="58" fillId="0" borderId="0" applyFont="0" applyFill="0" applyBorder="0" applyAlignment="0" applyProtection="0"/>
    <xf numFmtId="41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9" fontId="58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61" fillId="38" borderId="21">
      <alignment vertical="center"/>
    </xf>
    <xf numFmtId="0" fontId="80" fillId="0" borderId="0"/>
    <xf numFmtId="180" fontId="82" fillId="0" borderId="0" applyFont="0" applyFill="0" applyBorder="0" applyAlignment="0" applyProtection="0"/>
    <xf numFmtId="181" fontId="82" fillId="0" borderId="0" applyFont="0" applyFill="0" applyBorder="0" applyAlignment="0" applyProtection="0"/>
    <xf numFmtId="178" fontId="82" fillId="0" borderId="0" applyFont="0" applyFill="0" applyBorder="0" applyAlignment="0" applyProtection="0"/>
    <xf numFmtId="179" fontId="82" fillId="0" borderId="0" applyFont="0" applyFill="0" applyBorder="0" applyAlignment="0" applyProtection="0"/>
    <xf numFmtId="0" fontId="44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0" borderId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1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7" fillId="0" borderId="3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9" fillId="3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91" fillId="5" borderId="4" applyNumberFormat="0" applyAlignment="0" applyProtection="0">
      <alignment vertical="center"/>
    </xf>
    <xf numFmtId="0" fontId="92" fillId="6" borderId="5" applyNumberFormat="0" applyAlignment="0" applyProtection="0">
      <alignment vertical="center"/>
    </xf>
    <xf numFmtId="0" fontId="93" fillId="6" borderId="4" applyNumberFormat="0" applyAlignment="0" applyProtection="0">
      <alignment vertical="center"/>
    </xf>
    <xf numFmtId="0" fontId="94" fillId="0" borderId="6" applyNumberFormat="0" applyFill="0" applyAlignment="0" applyProtection="0">
      <alignment vertical="center"/>
    </xf>
    <xf numFmtId="0" fontId="95" fillId="7" borderId="7" applyNumberForma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9" applyNumberFormat="0" applyFill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8" borderId="8" applyNumberFormat="0" applyFon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8" borderId="8" applyNumberFormat="0" applyFont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8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7">
    <xf numFmtId="0" fontId="0" fillId="0" borderId="0" xfId="0"/>
    <xf numFmtId="0" fontId="46" fillId="0" borderId="0" xfId="0" applyFont="1"/>
    <xf numFmtId="177" fontId="46" fillId="0" borderId="0" xfId="0" applyNumberFormat="1" applyFont="1"/>
    <xf numFmtId="0" fontId="0" fillId="0" borderId="0" xfId="0" applyAlignment="1"/>
    <xf numFmtId="0" fontId="46" fillId="0" borderId="0" xfId="0" applyNumberFormat="1" applyFont="1"/>
    <xf numFmtId="0" fontId="47" fillId="0" borderId="18" xfId="0" applyFont="1" applyBorder="1" applyAlignment="1">
      <alignment wrapText="1"/>
    </xf>
    <xf numFmtId="0" fontId="47" fillId="0" borderId="18" xfId="0" applyNumberFormat="1" applyFont="1" applyBorder="1" applyAlignment="1">
      <alignment wrapText="1"/>
    </xf>
    <xf numFmtId="0" fontId="46" fillId="0" borderId="18" xfId="0" applyFont="1" applyBorder="1" applyAlignment="1">
      <alignment wrapText="1"/>
    </xf>
    <xf numFmtId="0" fontId="46" fillId="0" borderId="18" xfId="0" applyFont="1" applyBorder="1" applyAlignment="1">
      <alignment horizontal="right" vertical="center" wrapText="1"/>
    </xf>
    <xf numFmtId="49" fontId="47" fillId="36" borderId="18" xfId="0" applyNumberFormat="1" applyFont="1" applyFill="1" applyBorder="1" applyAlignment="1">
      <alignment vertical="center" wrapText="1"/>
    </xf>
    <xf numFmtId="49" fontId="50" fillId="37" borderId="18" xfId="0" applyNumberFormat="1" applyFont="1" applyFill="1" applyBorder="1" applyAlignment="1">
      <alignment horizontal="center" vertical="center" wrapText="1"/>
    </xf>
    <xf numFmtId="0" fontId="47" fillId="33" borderId="18" xfId="0" applyFont="1" applyFill="1" applyBorder="1" applyAlignment="1">
      <alignment vertical="center" wrapText="1"/>
    </xf>
    <xf numFmtId="0" fontId="47" fillId="33" borderId="18" xfId="0" applyNumberFormat="1" applyFont="1" applyFill="1" applyBorder="1" applyAlignment="1">
      <alignment vertical="center" wrapText="1"/>
    </xf>
    <xf numFmtId="0" fontId="47" fillId="36" borderId="18" xfId="0" applyFont="1" applyFill="1" applyBorder="1" applyAlignment="1">
      <alignment vertical="center" wrapText="1"/>
    </xf>
    <xf numFmtId="0" fontId="47" fillId="37" borderId="18" xfId="0" applyFont="1" applyFill="1" applyBorder="1" applyAlignment="1">
      <alignment vertical="center" wrapText="1"/>
    </xf>
    <xf numFmtId="4" fontId="47" fillId="36" borderId="18" xfId="0" applyNumberFormat="1" applyFont="1" applyFill="1" applyBorder="1" applyAlignment="1">
      <alignment horizontal="right" vertical="top" wrapText="1"/>
    </xf>
    <xf numFmtId="4" fontId="47" fillId="37" borderId="18" xfId="0" applyNumberFormat="1" applyFont="1" applyFill="1" applyBorder="1" applyAlignment="1">
      <alignment horizontal="right" vertical="top" wrapText="1"/>
    </xf>
    <xf numFmtId="177" fontId="46" fillId="36" borderId="18" xfId="0" applyNumberFormat="1" applyFont="1" applyFill="1" applyBorder="1" applyAlignment="1">
      <alignment horizontal="center" vertical="center"/>
    </xf>
    <xf numFmtId="177" fontId="46" fillId="37" borderId="18" xfId="0" applyNumberFormat="1" applyFont="1" applyFill="1" applyBorder="1" applyAlignment="1">
      <alignment horizontal="center" vertical="center"/>
    </xf>
    <xf numFmtId="177" fontId="51" fillId="0" borderId="18" xfId="0" applyNumberFormat="1" applyFont="1" applyBorder="1"/>
    <xf numFmtId="177" fontId="46" fillId="36" borderId="18" xfId="0" applyNumberFormat="1" applyFont="1" applyFill="1" applyBorder="1"/>
    <xf numFmtId="177" fontId="46" fillId="37" borderId="18" xfId="0" applyNumberFormat="1" applyFont="1" applyFill="1" applyBorder="1"/>
    <xf numFmtId="177" fontId="46" fillId="0" borderId="18" xfId="0" applyNumberFormat="1" applyFont="1" applyBorder="1"/>
    <xf numFmtId="49" fontId="47" fillId="0" borderId="18" xfId="0" applyNumberFormat="1" applyFont="1" applyFill="1" applyBorder="1" applyAlignment="1">
      <alignment vertical="center" wrapText="1"/>
    </xf>
    <xf numFmtId="0" fontId="47" fillId="0" borderId="18" xfId="0" applyFont="1" applyFill="1" applyBorder="1" applyAlignment="1">
      <alignment vertical="center" wrapText="1"/>
    </xf>
    <xf numFmtId="4" fontId="47" fillId="0" borderId="18" xfId="0" applyNumberFormat="1" applyFont="1" applyFill="1" applyBorder="1" applyAlignment="1">
      <alignment horizontal="right" vertical="top" wrapText="1"/>
    </xf>
    <xf numFmtId="0" fontId="46" fillId="0" borderId="0" xfId="0" applyFont="1" applyFill="1"/>
    <xf numFmtId="176" fontId="47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6" fillId="0" borderId="0" xfId="0" applyNumberFormat="1" applyFont="1" applyAlignment="1"/>
    <xf numFmtId="1" fontId="56" fillId="0" borderId="0" xfId="0" applyNumberFormat="1" applyFont="1" applyAlignment="1"/>
    <xf numFmtId="0" fontId="46" fillId="0" borderId="0" xfId="0" applyFont="1"/>
    <xf numFmtId="1" fontId="79" fillId="0" borderId="0" xfId="0" applyNumberFormat="1" applyFont="1" applyAlignment="1"/>
    <xf numFmtId="0" fontId="79" fillId="0" borderId="0" xfId="0" applyNumberFormat="1" applyFont="1" applyAlignment="1"/>
    <xf numFmtId="0" fontId="46" fillId="0" borderId="0" xfId="0" applyFont="1"/>
    <xf numFmtId="0" fontId="46" fillId="0" borderId="0" xfId="0" applyFont="1"/>
    <xf numFmtId="0" fontId="80" fillId="0" borderId="0" xfId="110"/>
    <xf numFmtId="0" fontId="81" fillId="0" borderId="0" xfId="110" applyNumberFormat="1" applyFont="1"/>
    <xf numFmtId="0" fontId="83" fillId="0" borderId="0" xfId="0" applyNumberFormat="1" applyFont="1" applyAlignment="1"/>
    <xf numFmtId="49" fontId="47" fillId="33" borderId="0" xfId="0" applyNumberFormat="1" applyFont="1" applyFill="1" applyBorder="1" applyAlignment="1">
      <alignment horizontal="left" vertical="top" wrapText="1"/>
    </xf>
    <xf numFmtId="49" fontId="47" fillId="33" borderId="0" xfId="0" applyNumberFormat="1" applyFont="1" applyFill="1" applyBorder="1" applyAlignment="1">
      <alignment horizontal="left" vertical="top"/>
    </xf>
    <xf numFmtId="0" fontId="102" fillId="0" borderId="0" xfId="110" applyNumberFormat="1" applyFont="1"/>
    <xf numFmtId="0" fontId="103" fillId="0" borderId="0" xfId="110" applyFont="1"/>
    <xf numFmtId="14" fontId="103" fillId="0" borderId="0" xfId="110" applyNumberFormat="1" applyFont="1"/>
    <xf numFmtId="49" fontId="47" fillId="33" borderId="18" xfId="0" applyNumberFormat="1" applyFont="1" applyFill="1" applyBorder="1" applyAlignment="1">
      <alignment horizontal="left" vertical="top" wrapText="1"/>
    </xf>
    <xf numFmtId="49" fontId="47" fillId="33" borderId="22" xfId="0" applyNumberFormat="1" applyFont="1" applyFill="1" applyBorder="1" applyAlignment="1">
      <alignment horizontal="left" vertical="top" wrapText="1"/>
    </xf>
    <xf numFmtId="49" fontId="47" fillId="33" borderId="23" xfId="0" applyNumberFormat="1" applyFont="1" applyFill="1" applyBorder="1" applyAlignment="1">
      <alignment horizontal="left" vertical="top" wrapText="1"/>
    </xf>
    <xf numFmtId="0" fontId="47" fillId="33" borderId="18" xfId="0" applyFont="1" applyFill="1" applyBorder="1" applyAlignment="1">
      <alignment vertical="center" wrapText="1"/>
    </xf>
    <xf numFmtId="49" fontId="48" fillId="33" borderId="18" xfId="0" applyNumberFormat="1" applyFont="1" applyFill="1" applyBorder="1" applyAlignment="1">
      <alignment horizontal="left" vertical="top" wrapText="1"/>
    </xf>
    <xf numFmtId="14" fontId="47" fillId="33" borderId="18" xfId="0" applyNumberFormat="1" applyFont="1" applyFill="1" applyBorder="1" applyAlignment="1">
      <alignment vertical="center" wrapText="1"/>
    </xf>
    <xf numFmtId="49" fontId="47" fillId="33" borderId="13" xfId="0" applyNumberFormat="1" applyFont="1" applyFill="1" applyBorder="1" applyAlignment="1">
      <alignment horizontal="left" vertical="top" wrapText="1"/>
    </xf>
    <xf numFmtId="49" fontId="47" fillId="33" borderId="15" xfId="0" applyNumberFormat="1" applyFont="1" applyFill="1" applyBorder="1" applyAlignment="1">
      <alignment horizontal="left" vertical="top" wrapText="1"/>
    </xf>
    <xf numFmtId="0" fontId="46" fillId="0" borderId="0" xfId="0" applyFont="1" applyAlignment="1">
      <alignment wrapText="1"/>
    </xf>
    <xf numFmtId="0" fontId="104" fillId="0" borderId="0" xfId="0" applyFont="1" applyAlignment="1">
      <alignment horizontal="left" wrapText="1"/>
    </xf>
    <xf numFmtId="0" fontId="46" fillId="0" borderId="0" xfId="0" applyFont="1" applyAlignment="1">
      <alignment horizontal="right" vertical="center" wrapText="1"/>
    </xf>
    <xf numFmtId="0" fontId="46" fillId="0" borderId="0" xfId="0" applyFont="1" applyAlignment="1">
      <alignment vertical="center"/>
    </xf>
    <xf numFmtId="0" fontId="105" fillId="0" borderId="19" xfId="0" applyFont="1" applyBorder="1" applyAlignment="1">
      <alignment horizontal="left" vertical="center" wrapText="1"/>
    </xf>
    <xf numFmtId="0" fontId="46" fillId="0" borderId="19" xfId="0" applyFont="1" applyBorder="1" applyAlignment="1">
      <alignment wrapText="1"/>
    </xf>
    <xf numFmtId="0" fontId="47" fillId="0" borderId="10" xfId="0" applyFont="1" applyBorder="1" applyAlignment="1">
      <alignment wrapText="1"/>
    </xf>
    <xf numFmtId="0" fontId="46" fillId="0" borderId="11" xfId="0" applyFont="1" applyBorder="1" applyAlignment="1">
      <alignment wrapText="1"/>
    </xf>
    <xf numFmtId="0" fontId="46" fillId="0" borderId="11" xfId="0" applyFont="1" applyBorder="1" applyAlignment="1">
      <alignment horizontal="right" vertical="center" wrapText="1"/>
    </xf>
    <xf numFmtId="49" fontId="47" fillId="33" borderId="10" xfId="0" applyNumberFormat="1" applyFont="1" applyFill="1" applyBorder="1" applyAlignment="1">
      <alignment vertical="center" wrapText="1"/>
    </xf>
    <xf numFmtId="49" fontId="47" fillId="33" borderId="12" xfId="0" applyNumberFormat="1" applyFont="1" applyFill="1" applyBorder="1" applyAlignment="1">
      <alignment vertical="center" wrapText="1"/>
    </xf>
    <xf numFmtId="0" fontId="47" fillId="33" borderId="10" xfId="0" applyFont="1" applyFill="1" applyBorder="1" applyAlignment="1">
      <alignment vertical="center" wrapText="1"/>
    </xf>
    <xf numFmtId="0" fontId="47" fillId="33" borderId="13" xfId="0" applyFont="1" applyFill="1" applyBorder="1" applyAlignment="1">
      <alignment vertical="center" wrapText="1"/>
    </xf>
    <xf numFmtId="0" fontId="47" fillId="33" borderId="15" xfId="0" applyFont="1" applyFill="1" applyBorder="1" applyAlignment="1">
      <alignment vertical="center" wrapText="1"/>
    </xf>
    <xf numFmtId="0" fontId="47" fillId="33" borderId="12" xfId="0" applyFont="1" applyFill="1" applyBorder="1" applyAlignment="1">
      <alignment vertical="center" wrapText="1"/>
    </xf>
    <xf numFmtId="49" fontId="48" fillId="33" borderId="13" xfId="0" applyNumberFormat="1" applyFont="1" applyFill="1" applyBorder="1" applyAlignment="1">
      <alignment horizontal="left" vertical="top" wrapText="1"/>
    </xf>
    <xf numFmtId="49" fontId="48" fillId="33" borderId="14" xfId="0" applyNumberFormat="1" applyFont="1" applyFill="1" applyBorder="1" applyAlignment="1">
      <alignment horizontal="left" vertical="top" wrapText="1"/>
    </xf>
    <xf numFmtId="49" fontId="48" fillId="33" borderId="15" xfId="0" applyNumberFormat="1" applyFont="1" applyFill="1" applyBorder="1" applyAlignment="1">
      <alignment horizontal="left" vertical="top" wrapText="1"/>
    </xf>
    <xf numFmtId="4" fontId="48" fillId="34" borderId="10" xfId="0" applyNumberFormat="1" applyFont="1" applyFill="1" applyBorder="1" applyAlignment="1">
      <alignment horizontal="right" vertical="top" wrapText="1"/>
    </xf>
    <xf numFmtId="0" fontId="48" fillId="34" borderId="10" xfId="0" applyFont="1" applyFill="1" applyBorder="1" applyAlignment="1">
      <alignment horizontal="right" vertical="top" wrapText="1"/>
    </xf>
    <xf numFmtId="176" fontId="48" fillId="34" borderId="10" xfId="0" applyNumberFormat="1" applyFont="1" applyFill="1" applyBorder="1" applyAlignment="1">
      <alignment horizontal="right" vertical="top" wrapText="1"/>
    </xf>
    <xf numFmtId="176" fontId="48" fillId="34" borderId="12" xfId="0" applyNumberFormat="1" applyFont="1" applyFill="1" applyBorder="1" applyAlignment="1">
      <alignment horizontal="right" vertical="top" wrapText="1"/>
    </xf>
    <xf numFmtId="14" fontId="47" fillId="33" borderId="12" xfId="0" applyNumberFormat="1" applyFont="1" applyFill="1" applyBorder="1" applyAlignment="1">
      <alignment vertical="center" wrapText="1"/>
    </xf>
    <xf numFmtId="4" fontId="47" fillId="35" borderId="10" xfId="0" applyNumberFormat="1" applyFont="1" applyFill="1" applyBorder="1" applyAlignment="1">
      <alignment horizontal="right" vertical="top" wrapText="1"/>
    </xf>
    <xf numFmtId="0" fontId="47" fillId="35" borderId="10" xfId="0" applyFont="1" applyFill="1" applyBorder="1" applyAlignment="1">
      <alignment horizontal="right" vertical="top" wrapText="1"/>
    </xf>
    <xf numFmtId="176" fontId="47" fillId="35" borderId="10" xfId="0" applyNumberFormat="1" applyFont="1" applyFill="1" applyBorder="1" applyAlignment="1">
      <alignment horizontal="right" vertical="top" wrapText="1"/>
    </xf>
    <xf numFmtId="176" fontId="47" fillId="35" borderId="12" xfId="0" applyNumberFormat="1" applyFont="1" applyFill="1" applyBorder="1" applyAlignment="1">
      <alignment horizontal="right" vertical="top" wrapText="1"/>
    </xf>
    <xf numFmtId="14" fontId="47" fillId="33" borderId="16" xfId="0" applyNumberFormat="1" applyFont="1" applyFill="1" applyBorder="1" applyAlignment="1">
      <alignment vertical="center" wrapText="1"/>
    </xf>
    <xf numFmtId="0" fontId="47" fillId="35" borderId="12" xfId="0" applyFont="1" applyFill="1" applyBorder="1" applyAlignment="1">
      <alignment horizontal="right" vertical="top" wrapText="1"/>
    </xf>
    <xf numFmtId="14" fontId="47" fillId="33" borderId="17" xfId="0" applyNumberFormat="1" applyFont="1" applyFill="1" applyBorder="1" applyAlignment="1">
      <alignment vertical="center" wrapText="1"/>
    </xf>
    <xf numFmtId="4" fontId="47" fillId="35" borderId="13" xfId="0" applyNumberFormat="1" applyFont="1" applyFill="1" applyBorder="1" applyAlignment="1">
      <alignment horizontal="right" vertical="top" wrapText="1"/>
    </xf>
    <xf numFmtId="0" fontId="47" fillId="35" borderId="13" xfId="0" applyFont="1" applyFill="1" applyBorder="1" applyAlignment="1">
      <alignment horizontal="right" vertical="top" wrapText="1"/>
    </xf>
    <xf numFmtId="176" fontId="47" fillId="35" borderId="13" xfId="0" applyNumberFormat="1" applyFont="1" applyFill="1" applyBorder="1" applyAlignment="1">
      <alignment horizontal="right" vertical="top" wrapText="1"/>
    </xf>
    <xf numFmtId="176" fontId="47" fillId="35" borderId="20" xfId="0" applyNumberFormat="1" applyFont="1" applyFill="1" applyBorder="1" applyAlignment="1">
      <alignment horizontal="right" vertical="top" wrapText="1"/>
    </xf>
  </cellXfs>
  <cellStyles count="565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27" xfId="525"/>
    <cellStyle name="20% - 着色 1 28" xfId="539"/>
    <cellStyle name="20% - 着色 1 29" xfId="553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27" xfId="527"/>
    <cellStyle name="20% - 着色 2 28" xfId="541"/>
    <cellStyle name="20% - 着色 2 29" xfId="555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27" xfId="529"/>
    <cellStyle name="20% - 着色 3 28" xfId="543"/>
    <cellStyle name="20% - 着色 3 29" xfId="557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27" xfId="531"/>
    <cellStyle name="20% - 着色 4 28" xfId="545"/>
    <cellStyle name="20% - 着色 4 29" xfId="559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27" xfId="533"/>
    <cellStyle name="20% - 着色 5 28" xfId="547"/>
    <cellStyle name="20% - 着色 5 29" xfId="561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27" xfId="535"/>
    <cellStyle name="20% - 着色 6 28" xfId="549"/>
    <cellStyle name="20% - 着色 6 29" xfId="563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27" xfId="526"/>
    <cellStyle name="40% - 着色 1 28" xfId="540"/>
    <cellStyle name="40% - 着色 1 29" xfId="554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27" xfId="528"/>
    <cellStyle name="40% - 着色 2 28" xfId="542"/>
    <cellStyle name="40% - 着色 2 29" xfId="556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27" xfId="530"/>
    <cellStyle name="40% - 着色 3 28" xfId="544"/>
    <cellStyle name="40% - 着色 3 29" xfId="558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27" xfId="532"/>
    <cellStyle name="40% - 着色 4 28" xfId="546"/>
    <cellStyle name="40% - 着色 4 29" xfId="560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27" xfId="534"/>
    <cellStyle name="40% - 着色 5 28" xfId="548"/>
    <cellStyle name="40% - 着色 5 29" xfId="562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27" xfId="536"/>
    <cellStyle name="40% - 着色 6 28" xfId="550"/>
    <cellStyle name="40% - 着色 6 29" xfId="564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38" xfId="523"/>
    <cellStyle name="常规 39" xfId="537"/>
    <cellStyle name="常规 4" xfId="47"/>
    <cellStyle name="常规 4 2" xfId="56"/>
    <cellStyle name="常规 40" xfId="551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43" xfId="524"/>
    <cellStyle name="注释 44" xfId="538"/>
    <cellStyle name="注释 45" xfId="552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1194" Type="http://schemas.openxmlformats.org/officeDocument/2006/relationships/image" Target="cid:9ac09d8313" TargetMode="External"/><Relationship Id="rId1208" Type="http://schemas.openxmlformats.org/officeDocument/2006/relationships/image" Target="cid:d42bbc0b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1219" Type="http://schemas.openxmlformats.org/officeDocument/2006/relationships/hyperlink" Target="cid:6e6ac4f5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1210" Type="http://schemas.openxmlformats.org/officeDocument/2006/relationships/image" Target="cid:d8b5218c13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1221" Type="http://schemas.openxmlformats.org/officeDocument/2006/relationships/hyperlink" Target="cid:7305e755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1187" Type="http://schemas.openxmlformats.org/officeDocument/2006/relationships/hyperlink" Target="cid:90524727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1203" Type="http://schemas.openxmlformats.org/officeDocument/2006/relationships/hyperlink" Target="cid:b3fbef782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1214" Type="http://schemas.openxmlformats.org/officeDocument/2006/relationships/image" Target="cid:e2e6056e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1225" Type="http://schemas.openxmlformats.org/officeDocument/2006/relationships/hyperlink" Target="cid:97105181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1207" Type="http://schemas.openxmlformats.org/officeDocument/2006/relationships/hyperlink" Target="cid:d42bbbe3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1218" Type="http://schemas.openxmlformats.org/officeDocument/2006/relationships/image" Target="cid:5eb39c2213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79" Type="http://schemas.openxmlformats.org/officeDocument/2006/relationships/hyperlink" Target="cid:de0c4be72" TargetMode="External"/><Relationship Id="rId434" Type="http://schemas.openxmlformats.org/officeDocument/2006/relationships/image" Target="cid:c4a27cc213" TargetMode="External"/><Relationship Id="rId641" Type="http://schemas.openxmlformats.org/officeDocument/2006/relationships/hyperlink" Target="cid:cffdcdd2" TargetMode="External"/><Relationship Id="rId739" Type="http://schemas.openxmlformats.org/officeDocument/2006/relationships/hyperlink" Target="cid:7052b1372" TargetMode="External"/><Relationship Id="rId1064" Type="http://schemas.openxmlformats.org/officeDocument/2006/relationships/image" Target="cid:8465a72813" TargetMode="External"/><Relationship Id="rId280" Type="http://schemas.openxmlformats.org/officeDocument/2006/relationships/image" Target="cid:c022960213" TargetMode="External"/><Relationship Id="rId501" Type="http://schemas.openxmlformats.org/officeDocument/2006/relationships/hyperlink" Target="cid:36f12ed32" TargetMode="External"/><Relationship Id="rId946" Type="http://schemas.openxmlformats.org/officeDocument/2006/relationships/image" Target="cid:a198408913" TargetMode="External"/><Relationship Id="rId1131" Type="http://schemas.openxmlformats.org/officeDocument/2006/relationships/hyperlink" Target="cid:150206b0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378" Type="http://schemas.openxmlformats.org/officeDocument/2006/relationships/image" Target="cid:51e44aa513" TargetMode="External"/><Relationship Id="rId585" Type="http://schemas.openxmlformats.org/officeDocument/2006/relationships/hyperlink" Target="cid:61b2a1cb2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652" Type="http://schemas.openxmlformats.org/officeDocument/2006/relationships/image" Target="cid:312c577b13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42" Type="http://schemas.openxmlformats.org/officeDocument/2006/relationships/image" Target="cid:293558c8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1153" Type="http://schemas.openxmlformats.org/officeDocument/2006/relationships/hyperlink" Target="cid:4817efe5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195" Type="http://schemas.openxmlformats.org/officeDocument/2006/relationships/hyperlink" Target="cid:a0015f002" TargetMode="External"/><Relationship Id="rId1209" Type="http://schemas.openxmlformats.org/officeDocument/2006/relationships/hyperlink" Target="cid:d8b52161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1220" Type="http://schemas.openxmlformats.org/officeDocument/2006/relationships/image" Target="cid:6e6ac521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1175" Type="http://schemas.openxmlformats.org/officeDocument/2006/relationships/hyperlink" Target="cid:7c14b1bd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1144" Type="http://schemas.openxmlformats.org/officeDocument/2006/relationships/image" Target="cid:3890216d13" TargetMode="External"/><Relationship Id="rId1186" Type="http://schemas.openxmlformats.org/officeDocument/2006/relationships/image" Target="cid:902674b1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1211" Type="http://schemas.openxmlformats.org/officeDocument/2006/relationships/hyperlink" Target="cid:dd340277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1155" Type="http://schemas.openxmlformats.org/officeDocument/2006/relationships/hyperlink" Target="cid:4d2dc4142" TargetMode="External"/><Relationship Id="rId1197" Type="http://schemas.openxmlformats.org/officeDocument/2006/relationships/hyperlink" Target="cid:a5cd9618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1222" Type="http://schemas.openxmlformats.org/officeDocument/2006/relationships/image" Target="cid:7305e780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1166" Type="http://schemas.openxmlformats.org/officeDocument/2006/relationships/image" Target="cid:66f905f5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1135" Type="http://schemas.openxmlformats.org/officeDocument/2006/relationships/hyperlink" Target="cid:1ede0b3d2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1202" Type="http://schemas.openxmlformats.org/officeDocument/2006/relationships/image" Target="cid:af32f192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1146" Type="http://schemas.openxmlformats.org/officeDocument/2006/relationships/image" Target="cid:389430f0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188" Type="http://schemas.openxmlformats.org/officeDocument/2006/relationships/image" Target="cid:9052474d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1213" Type="http://schemas.openxmlformats.org/officeDocument/2006/relationships/hyperlink" Target="cid:e2e6051d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1157" Type="http://schemas.openxmlformats.org/officeDocument/2006/relationships/hyperlink" Target="cid:619a8be22" TargetMode="External"/><Relationship Id="rId1199" Type="http://schemas.openxmlformats.org/officeDocument/2006/relationships/hyperlink" Target="cid:aa1172c6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224" Type="http://schemas.openxmlformats.org/officeDocument/2006/relationships/image" Target="cid:7846f03a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1179" Type="http://schemas.openxmlformats.org/officeDocument/2006/relationships/hyperlink" Target="cid:809932f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1190" Type="http://schemas.openxmlformats.org/officeDocument/2006/relationships/image" Target="cid:9065d88813" TargetMode="External"/><Relationship Id="rId1204" Type="http://schemas.openxmlformats.org/officeDocument/2006/relationships/image" Target="cid:b3fbefa0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48" Type="http://schemas.openxmlformats.org/officeDocument/2006/relationships/image" Target="cid:3898a486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1215" Type="http://schemas.openxmlformats.org/officeDocument/2006/relationships/hyperlink" Target="cid:2b1c3ff3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1159" Type="http://schemas.openxmlformats.org/officeDocument/2006/relationships/hyperlink" Target="cid:619d6237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1170" Type="http://schemas.openxmlformats.org/officeDocument/2006/relationships/image" Target="cid:6c7e62be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1226" Type="http://schemas.openxmlformats.org/officeDocument/2006/relationships/image" Target="cid:971051a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139" Type="http://schemas.openxmlformats.org/officeDocument/2006/relationships/hyperlink" Target="cid:290c8d84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1192" Type="http://schemas.openxmlformats.org/officeDocument/2006/relationships/image" Target="cid:956df94913" TargetMode="External"/><Relationship Id="rId1206" Type="http://schemas.openxmlformats.org/officeDocument/2006/relationships/image" Target="cid:c0d4e5ed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1217" Type="http://schemas.openxmlformats.org/officeDocument/2006/relationships/hyperlink" Target="cid:5eb39bfa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1201" Type="http://schemas.openxmlformats.org/officeDocument/2006/relationships/hyperlink" Target="cid:af32f16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1212" Type="http://schemas.openxmlformats.org/officeDocument/2006/relationships/image" Target="cid:dd3402b713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1223" Type="http://schemas.openxmlformats.org/officeDocument/2006/relationships/hyperlink" Target="cid:7846f0112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1205" Type="http://schemas.openxmlformats.org/officeDocument/2006/relationships/hyperlink" Target="cid:c0d4e5c8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1216" Type="http://schemas.openxmlformats.org/officeDocument/2006/relationships/image" Target="cid:2b1c401a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837" Type="http://schemas.openxmlformats.org/officeDocument/2006/relationships/hyperlink" Target="cid:72220ad6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76" Type="http://schemas.openxmlformats.org/officeDocument/2006/relationships/image" Target="cid:cfe0646113" TargetMode="External"/><Relationship Id="rId683" Type="http://schemas.openxmlformats.org/officeDocument/2006/relationships/hyperlink" Target="cid:a2dc87c6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336" Type="http://schemas.openxmlformats.org/officeDocument/2006/relationships/image" Target="cid:9876b3db13" TargetMode="External"/><Relationship Id="rId543" Type="http://schemas.openxmlformats.org/officeDocument/2006/relationships/hyperlink" Target="cid:c7314bce2" TargetMode="External"/><Relationship Id="rId988" Type="http://schemas.openxmlformats.org/officeDocument/2006/relationships/image" Target="cid:e4e34c2d13" TargetMode="External"/><Relationship Id="rId1173" Type="http://schemas.openxmlformats.org/officeDocument/2006/relationships/hyperlink" Target="cid:76a349a22" TargetMode="External"/><Relationship Id="rId182" Type="http://schemas.openxmlformats.org/officeDocument/2006/relationships/image" Target="cid:482d451d13" TargetMode="External"/><Relationship Id="rId403" Type="http://schemas.openxmlformats.org/officeDocument/2006/relationships/hyperlink" Target="cid:43f40bc72" TargetMode="External"/><Relationship Id="rId750" Type="http://schemas.openxmlformats.org/officeDocument/2006/relationships/image" Target="cid:8f467b5c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1" name="Picture 2" descr="cid:af32f19213">
          <a:hlinkClick xmlns:r="http://schemas.openxmlformats.org/officeDocument/2006/relationships" r:id="rId1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3" name="Picture 2" descr="cid:b3fbefa013">
          <a:hlinkClick xmlns:r="http://schemas.openxmlformats.org/officeDocument/2006/relationships" r:id="rId1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5" name="Picture 2" descr="cid:c0d4e5ed13">
          <a:hlinkClick xmlns:r="http://schemas.openxmlformats.org/officeDocument/2006/relationships" r:id="rId1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7" name="Picture 2" descr="cid:d42bbc0b13">
          <a:hlinkClick xmlns:r="http://schemas.openxmlformats.org/officeDocument/2006/relationships" r:id="rId1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9" name="Picture 2" descr="cid:d8b5218c13">
          <a:hlinkClick xmlns:r="http://schemas.openxmlformats.org/officeDocument/2006/relationships" r:id="rId1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1" name="Picture 2" descr="cid:dd3402b713">
          <a:hlinkClick xmlns:r="http://schemas.openxmlformats.org/officeDocument/2006/relationships" r:id="rId1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2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3" name="Picture 2" descr="cid:e2e6056e13">
          <a:hlinkClick xmlns:r="http://schemas.openxmlformats.org/officeDocument/2006/relationships" r:id="rId1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5" name="Picture 2" descr="cid:2b1c401a13">
          <a:hlinkClick xmlns:r="http://schemas.openxmlformats.org/officeDocument/2006/relationships" r:id="rId1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7" name="Picture 2" descr="cid:5eb39c2213">
          <a:hlinkClick xmlns:r="http://schemas.openxmlformats.org/officeDocument/2006/relationships" r:id="rId1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9" name="Picture 2" descr="cid:6e6ac52113">
          <a:hlinkClick xmlns:r="http://schemas.openxmlformats.org/officeDocument/2006/relationships" r:id="rId1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1" name="Picture 2" descr="cid:7305e78013">
          <a:hlinkClick xmlns:r="http://schemas.openxmlformats.org/officeDocument/2006/relationships" r:id="rId1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3" name="Picture 2" descr="cid:7846f03a13">
          <a:hlinkClick xmlns:r="http://schemas.openxmlformats.org/officeDocument/2006/relationships" r:id="rId1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5" name="Picture 2" descr="cid:971051aa13">
          <a:hlinkClick xmlns:r="http://schemas.openxmlformats.org/officeDocument/2006/relationships" r:id="rId1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6" cstate="print"/>
        <a:srcRect/>
        <a:stretch>
          <a:fillRect/>
        </a:stretch>
      </xdr:blipFill>
      <xdr:spPr bwMode="auto">
        <a:xfrm>
          <a:off x="196691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5" sqref="M5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48" t="s">
        <v>4</v>
      </c>
      <c r="D2" s="48"/>
      <c r="E2" s="13"/>
      <c r="F2" s="24"/>
      <c r="G2" s="14"/>
      <c r="H2" s="24"/>
      <c r="I2" s="20"/>
      <c r="J2" s="21"/>
      <c r="K2" s="22"/>
      <c r="L2" s="22"/>
    </row>
    <row r="3" spans="1:13">
      <c r="A3" s="49" t="s">
        <v>5</v>
      </c>
      <c r="B3" s="49"/>
      <c r="C3" s="49"/>
      <c r="D3" s="49"/>
      <c r="E3" s="15">
        <f>SUM(E4:E42)</f>
        <v>20655062.1195</v>
      </c>
      <c r="F3" s="25">
        <f>RA!I7</f>
        <v>53533.316800000102</v>
      </c>
      <c r="G3" s="16">
        <f>SUM(G4:G42)</f>
        <v>20601528.802700005</v>
      </c>
      <c r="H3" s="27">
        <f>RA!J7</f>
        <v>0.25917770902978998</v>
      </c>
      <c r="I3" s="20">
        <f>SUM(I4:I42)</f>
        <v>20655071.499017559</v>
      </c>
      <c r="J3" s="21">
        <f>SUM(J4:J42)</f>
        <v>20601528.758237444</v>
      </c>
      <c r="K3" s="22">
        <f>E3-I3</f>
        <v>-9.3795175589621067</v>
      </c>
      <c r="L3" s="22">
        <f>G3-J3</f>
        <v>4.446256160736084E-2</v>
      </c>
    </row>
    <row r="4" spans="1:13">
      <c r="A4" s="50">
        <f>RA!A8</f>
        <v>42797</v>
      </c>
      <c r="B4" s="12">
        <v>12</v>
      </c>
      <c r="C4" s="45" t="s">
        <v>6</v>
      </c>
      <c r="D4" s="45"/>
      <c r="E4" s="15">
        <f>IFERROR(VLOOKUP(C4,RA!B:D,3,0),0)</f>
        <v>577504.39989999996</v>
      </c>
      <c r="F4" s="25">
        <f>IFERROR(VLOOKUP(C4,RA!B:I,8,0),0)</f>
        <v>155958.1539</v>
      </c>
      <c r="G4" s="16">
        <f t="shared" ref="G4:G42" si="0">E4-F4</f>
        <v>421546.24599999993</v>
      </c>
      <c r="H4" s="27">
        <f>RA!J8</f>
        <v>27.005535183282699</v>
      </c>
      <c r="I4" s="20">
        <f>IFERROR(VLOOKUP(B4,RMS!C:E,3,FALSE),0)</f>
        <v>577505.02027350396</v>
      </c>
      <c r="J4" s="21">
        <f>IFERROR(VLOOKUP(B4,RMS!C:F,4,FALSE),0)</f>
        <v>421546.24286581198</v>
      </c>
      <c r="K4" s="22">
        <f t="shared" ref="K4:K42" si="1">E4-I4</f>
        <v>-0.62037350400350988</v>
      </c>
      <c r="L4" s="22">
        <f t="shared" ref="L4:L42" si="2">G4-J4</f>
        <v>3.1341879512183368E-3</v>
      </c>
    </row>
    <row r="5" spans="1:13">
      <c r="A5" s="50"/>
      <c r="B5" s="12">
        <v>13</v>
      </c>
      <c r="C5" s="45" t="s">
        <v>7</v>
      </c>
      <c r="D5" s="45"/>
      <c r="E5" s="15">
        <f>IFERROR(VLOOKUP(C5,RA!B:D,3,0),0)</f>
        <v>75248.044999999998</v>
      </c>
      <c r="F5" s="25">
        <f>IFERROR(VLOOKUP(C5,RA!B:I,8,0),0)</f>
        <v>17815.239300000001</v>
      </c>
      <c r="G5" s="16">
        <f t="shared" si="0"/>
        <v>57432.805699999997</v>
      </c>
      <c r="H5" s="27">
        <f>RA!J9</f>
        <v>23.675351698505899</v>
      </c>
      <c r="I5" s="20">
        <f>IFERROR(VLOOKUP(B5,RMS!C:E,3,FALSE),0)</f>
        <v>75248.087773504303</v>
      </c>
      <c r="J5" s="21">
        <f>IFERROR(VLOOKUP(B5,RMS!C:F,4,FALSE),0)</f>
        <v>57432.802774358999</v>
      </c>
      <c r="K5" s="22">
        <f t="shared" si="1"/>
        <v>-4.277350430493243E-2</v>
      </c>
      <c r="L5" s="22">
        <f t="shared" si="2"/>
        <v>2.9256409980007447E-3</v>
      </c>
      <c r="M5" s="32"/>
    </row>
    <row r="6" spans="1:13">
      <c r="A6" s="50"/>
      <c r="B6" s="12">
        <v>14</v>
      </c>
      <c r="C6" s="45" t="s">
        <v>8</v>
      </c>
      <c r="D6" s="45"/>
      <c r="E6" s="15">
        <f>IFERROR(VLOOKUP(C6,RA!B:D,3,0),0)</f>
        <v>115776.3939</v>
      </c>
      <c r="F6" s="25">
        <f>IFERROR(VLOOKUP(C6,RA!B:I,8,0),0)</f>
        <v>30609.673500000001</v>
      </c>
      <c r="G6" s="16">
        <f t="shared" si="0"/>
        <v>85166.720399999991</v>
      </c>
      <c r="H6" s="27">
        <f>RA!J10</f>
        <v>26.438613666304601</v>
      </c>
      <c r="I6" s="20">
        <f>IFERROR(VLOOKUP(B6,RMS!C:E,3,FALSE),0)</f>
        <v>115778.595586264</v>
      </c>
      <c r="J6" s="21">
        <f>IFERROR(VLOOKUP(B6,RMS!C:F,4,FALSE),0)</f>
        <v>85166.718694861906</v>
      </c>
      <c r="K6" s="22">
        <f>E6-I6</f>
        <v>-2.2016862640011823</v>
      </c>
      <c r="L6" s="22">
        <f t="shared" si="2"/>
        <v>1.7051380855264142E-3</v>
      </c>
      <c r="M6" s="32"/>
    </row>
    <row r="7" spans="1:13">
      <c r="A7" s="50"/>
      <c r="B7" s="12">
        <v>15</v>
      </c>
      <c r="C7" s="45" t="s">
        <v>9</v>
      </c>
      <c r="D7" s="45"/>
      <c r="E7" s="15">
        <f>IFERROR(VLOOKUP(C7,RA!B:D,3,0),0)</f>
        <v>43024.236499999999</v>
      </c>
      <c r="F7" s="25">
        <f>IFERROR(VLOOKUP(C7,RA!B:I,8,0),0)</f>
        <v>10690.7276</v>
      </c>
      <c r="G7" s="16">
        <f t="shared" si="0"/>
        <v>32333.508900000001</v>
      </c>
      <c r="H7" s="27">
        <f>RA!J11</f>
        <v>24.848151808574201</v>
      </c>
      <c r="I7" s="20">
        <f>IFERROR(VLOOKUP(B7,RMS!C:E,3,FALSE),0)</f>
        <v>43024.264025073702</v>
      </c>
      <c r="J7" s="21">
        <f>IFERROR(VLOOKUP(B7,RMS!C:F,4,FALSE),0)</f>
        <v>32333.510386725698</v>
      </c>
      <c r="K7" s="22">
        <f t="shared" si="1"/>
        <v>-2.7525073703145608E-2</v>
      </c>
      <c r="L7" s="22">
        <f t="shared" si="2"/>
        <v>-1.4867256977595389E-3</v>
      </c>
      <c r="M7" s="32"/>
    </row>
    <row r="8" spans="1:13">
      <c r="A8" s="50"/>
      <c r="B8" s="12">
        <v>16</v>
      </c>
      <c r="C8" s="45" t="s">
        <v>10</v>
      </c>
      <c r="D8" s="45"/>
      <c r="E8" s="15">
        <f>IFERROR(VLOOKUP(C8,RA!B:D,3,0),0)</f>
        <v>182702.2254</v>
      </c>
      <c r="F8" s="25">
        <f>IFERROR(VLOOKUP(C8,RA!B:I,8,0),0)</f>
        <v>28680.133300000001</v>
      </c>
      <c r="G8" s="16">
        <f t="shared" si="0"/>
        <v>154022.09210000001</v>
      </c>
      <c r="H8" s="27">
        <f>RA!J12</f>
        <v>15.697747105821501</v>
      </c>
      <c r="I8" s="20">
        <f>IFERROR(VLOOKUP(B8,RMS!C:E,3,FALSE),0)</f>
        <v>182702.224422222</v>
      </c>
      <c r="J8" s="21">
        <f>IFERROR(VLOOKUP(B8,RMS!C:F,4,FALSE),0)</f>
        <v>154022.08984529899</v>
      </c>
      <c r="K8" s="22">
        <f t="shared" si="1"/>
        <v>9.7777799237519503E-4</v>
      </c>
      <c r="L8" s="22">
        <f t="shared" si="2"/>
        <v>2.254701015772298E-3</v>
      </c>
      <c r="M8" s="32"/>
    </row>
    <row r="9" spans="1:13">
      <c r="A9" s="50"/>
      <c r="B9" s="12">
        <v>17</v>
      </c>
      <c r="C9" s="45" t="s">
        <v>11</v>
      </c>
      <c r="D9" s="45"/>
      <c r="E9" s="15">
        <f>IFERROR(VLOOKUP(C9,RA!B:D,3,0),0)</f>
        <v>524842.32819999999</v>
      </c>
      <c r="F9" s="25">
        <f>IFERROR(VLOOKUP(C9,RA!B:I,8,0),0)</f>
        <v>-54451.913699999997</v>
      </c>
      <c r="G9" s="16">
        <f t="shared" si="0"/>
        <v>579294.24190000002</v>
      </c>
      <c r="H9" s="27">
        <f>RA!J13</f>
        <v>-10.3749089534658</v>
      </c>
      <c r="I9" s="20">
        <f>IFERROR(VLOOKUP(B9,RMS!C:E,3,FALSE),0)</f>
        <v>524842.19978803396</v>
      </c>
      <c r="J9" s="21">
        <f>IFERROR(VLOOKUP(B9,RMS!C:F,4,FALSE),0)</f>
        <v>579294.24901880301</v>
      </c>
      <c r="K9" s="22">
        <f t="shared" si="1"/>
        <v>0.12841196602676064</v>
      </c>
      <c r="L9" s="22">
        <f t="shared" si="2"/>
        <v>-7.1188029833137989E-3</v>
      </c>
      <c r="M9" s="32"/>
    </row>
    <row r="10" spans="1:13">
      <c r="A10" s="50"/>
      <c r="B10" s="12">
        <v>18</v>
      </c>
      <c r="C10" s="45" t="s">
        <v>12</v>
      </c>
      <c r="D10" s="45"/>
      <c r="E10" s="15">
        <f>IFERROR(VLOOKUP(C10,RA!B:D,3,0),0)</f>
        <v>88082.656499999997</v>
      </c>
      <c r="F10" s="25">
        <f>IFERROR(VLOOKUP(C10,RA!B:I,8,0),0)</f>
        <v>15437.092199999999</v>
      </c>
      <c r="G10" s="16">
        <f t="shared" si="0"/>
        <v>72645.564299999998</v>
      </c>
      <c r="H10" s="27">
        <f>RA!J14</f>
        <v>17.525688726247701</v>
      </c>
      <c r="I10" s="20">
        <f>IFERROR(VLOOKUP(B10,RMS!C:E,3,FALSE),0)</f>
        <v>88082.6638025641</v>
      </c>
      <c r="J10" s="21">
        <f>IFERROR(VLOOKUP(B10,RMS!C:F,4,FALSE),0)</f>
        <v>72645.564036752097</v>
      </c>
      <c r="K10" s="22">
        <f t="shared" si="1"/>
        <v>-7.3025641031563282E-3</v>
      </c>
      <c r="L10" s="22">
        <f t="shared" si="2"/>
        <v>2.6324790087528527E-4</v>
      </c>
      <c r="M10" s="32"/>
    </row>
    <row r="11" spans="1:13">
      <c r="A11" s="50"/>
      <c r="B11" s="12">
        <v>19</v>
      </c>
      <c r="C11" s="45" t="s">
        <v>13</v>
      </c>
      <c r="D11" s="45"/>
      <c r="E11" s="15">
        <f>IFERROR(VLOOKUP(C11,RA!B:D,3,0),0)</f>
        <v>95688.485700000005</v>
      </c>
      <c r="F11" s="25">
        <f>IFERROR(VLOOKUP(C11,RA!B:I,8,0),0)</f>
        <v>-16409.608899999999</v>
      </c>
      <c r="G11" s="16">
        <f t="shared" si="0"/>
        <v>112098.09460000001</v>
      </c>
      <c r="H11" s="27">
        <f>RA!J15</f>
        <v>-17.148990058685801</v>
      </c>
      <c r="I11" s="20">
        <f>IFERROR(VLOOKUP(B11,RMS!C:E,3,FALSE),0)</f>
        <v>95688.533444444402</v>
      </c>
      <c r="J11" s="21">
        <f>IFERROR(VLOOKUP(B11,RMS!C:F,4,FALSE),0)</f>
        <v>112098.09437265</v>
      </c>
      <c r="K11" s="22">
        <f t="shared" si="1"/>
        <v>-4.7744444396812469E-2</v>
      </c>
      <c r="L11" s="22">
        <f t="shared" si="2"/>
        <v>2.2735001402907073E-4</v>
      </c>
      <c r="M11" s="32"/>
    </row>
    <row r="12" spans="1:13">
      <c r="A12" s="50"/>
      <c r="B12" s="12">
        <v>21</v>
      </c>
      <c r="C12" s="45" t="s">
        <v>14</v>
      </c>
      <c r="D12" s="45"/>
      <c r="E12" s="15">
        <f>IFERROR(VLOOKUP(C12,RA!B:D,3,0),0)</f>
        <v>3213503.8596000001</v>
      </c>
      <c r="F12" s="25">
        <f>IFERROR(VLOOKUP(C12,RA!B:I,8,0),0)</f>
        <v>-1166447.0181</v>
      </c>
      <c r="G12" s="16">
        <f t="shared" si="0"/>
        <v>4379950.8777000001</v>
      </c>
      <c r="H12" s="27">
        <f>RA!J16</f>
        <v>-36.298292115485197</v>
      </c>
      <c r="I12" s="20">
        <f>IFERROR(VLOOKUP(B12,RMS!C:E,3,FALSE),0)</f>
        <v>3213503.6393359001</v>
      </c>
      <c r="J12" s="21">
        <f>IFERROR(VLOOKUP(B12,RMS!C:F,4,FALSE),0)</f>
        <v>4379950.8777743597</v>
      </c>
      <c r="K12" s="22">
        <f t="shared" si="1"/>
        <v>0.22026410000398755</v>
      </c>
      <c r="L12" s="22">
        <f t="shared" si="2"/>
        <v>-7.4359588325023651E-5</v>
      </c>
      <c r="M12" s="32"/>
    </row>
    <row r="13" spans="1:13">
      <c r="A13" s="50"/>
      <c r="B13" s="12">
        <v>22</v>
      </c>
      <c r="C13" s="45" t="s">
        <v>15</v>
      </c>
      <c r="D13" s="45"/>
      <c r="E13" s="15">
        <f>IFERROR(VLOOKUP(C13,RA!B:D,3,0),0)</f>
        <v>520354.96740000002</v>
      </c>
      <c r="F13" s="25">
        <f>IFERROR(VLOOKUP(C13,RA!B:I,8,0),0)</f>
        <v>79775.527600000001</v>
      </c>
      <c r="G13" s="16">
        <f t="shared" si="0"/>
        <v>440579.43980000005</v>
      </c>
      <c r="H13" s="27">
        <f>RA!J17</f>
        <v>15.330982232879499</v>
      </c>
      <c r="I13" s="20">
        <f>IFERROR(VLOOKUP(B13,RMS!C:E,3,FALSE),0)</f>
        <v>520354.97229316202</v>
      </c>
      <c r="J13" s="21">
        <f>IFERROR(VLOOKUP(B13,RMS!C:F,4,FALSE),0)</f>
        <v>440579.446003419</v>
      </c>
      <c r="K13" s="22">
        <f t="shared" si="1"/>
        <v>-4.8931619967333972E-3</v>
      </c>
      <c r="L13" s="22">
        <f t="shared" si="2"/>
        <v>-6.2034189468249679E-3</v>
      </c>
      <c r="M13" s="32"/>
    </row>
    <row r="14" spans="1:13">
      <c r="A14" s="50"/>
      <c r="B14" s="12">
        <v>23</v>
      </c>
      <c r="C14" s="45" t="s">
        <v>16</v>
      </c>
      <c r="D14" s="45"/>
      <c r="E14" s="15">
        <f>IFERROR(VLOOKUP(C14,RA!B:D,3,0),0)</f>
        <v>1617037.7009000001</v>
      </c>
      <c r="F14" s="25">
        <f>IFERROR(VLOOKUP(C14,RA!B:I,8,0),0)</f>
        <v>231953.6728</v>
      </c>
      <c r="G14" s="16">
        <f t="shared" si="0"/>
        <v>1385084.0281</v>
      </c>
      <c r="H14" s="27">
        <f>RA!J18</f>
        <v>14.344357751887999</v>
      </c>
      <c r="I14" s="20">
        <f>IFERROR(VLOOKUP(B14,RMS!C:E,3,FALSE),0)</f>
        <v>1617038.1610341901</v>
      </c>
      <c r="J14" s="21">
        <f>IFERROR(VLOOKUP(B14,RMS!C:F,4,FALSE),0)</f>
        <v>1385083.99429316</v>
      </c>
      <c r="K14" s="22">
        <f t="shared" si="1"/>
        <v>-0.46013419004157186</v>
      </c>
      <c r="L14" s="22">
        <f t="shared" si="2"/>
        <v>3.380683995783329E-2</v>
      </c>
      <c r="M14" s="32"/>
    </row>
    <row r="15" spans="1:13">
      <c r="A15" s="50"/>
      <c r="B15" s="12">
        <v>24</v>
      </c>
      <c r="C15" s="45" t="s">
        <v>17</v>
      </c>
      <c r="D15" s="45"/>
      <c r="E15" s="15">
        <f>IFERROR(VLOOKUP(C15,RA!B:D,3,0),0)</f>
        <v>502370.58470000001</v>
      </c>
      <c r="F15" s="25">
        <f>IFERROR(VLOOKUP(C15,RA!B:I,8,0),0)</f>
        <v>66627.843800000002</v>
      </c>
      <c r="G15" s="16">
        <f t="shared" si="0"/>
        <v>435742.74089999998</v>
      </c>
      <c r="H15" s="27">
        <f>RA!J19</f>
        <v>13.262688108976</v>
      </c>
      <c r="I15" s="20">
        <f>IFERROR(VLOOKUP(B15,RMS!C:E,3,FALSE),0)</f>
        <v>502370.60634187999</v>
      </c>
      <c r="J15" s="21">
        <f>IFERROR(VLOOKUP(B15,RMS!C:F,4,FALSE),0)</f>
        <v>435742.742461538</v>
      </c>
      <c r="K15" s="22">
        <f t="shared" si="1"/>
        <v>-2.1641879982780665E-2</v>
      </c>
      <c r="L15" s="22">
        <f t="shared" si="2"/>
        <v>-1.5615380252711475E-3</v>
      </c>
      <c r="M15" s="32"/>
    </row>
    <row r="16" spans="1:13">
      <c r="A16" s="50"/>
      <c r="B16" s="12">
        <v>25</v>
      </c>
      <c r="C16" s="45" t="s">
        <v>18</v>
      </c>
      <c r="D16" s="45"/>
      <c r="E16" s="15">
        <f>IFERROR(VLOOKUP(C16,RA!B:D,3,0),0)</f>
        <v>981545.84400000004</v>
      </c>
      <c r="F16" s="25">
        <f>IFERROR(VLOOKUP(C16,RA!B:I,8,0),0)</f>
        <v>109933.2879</v>
      </c>
      <c r="G16" s="16">
        <f t="shared" si="0"/>
        <v>871612.55610000005</v>
      </c>
      <c r="H16" s="27">
        <f>RA!J20</f>
        <v>11.2000156255565</v>
      </c>
      <c r="I16" s="20">
        <f>IFERROR(VLOOKUP(B16,RMS!C:E,3,FALSE),0)</f>
        <v>981545.99390427303</v>
      </c>
      <c r="J16" s="21">
        <f>IFERROR(VLOOKUP(B16,RMS!C:F,4,FALSE),0)</f>
        <v>871612.55610000005</v>
      </c>
      <c r="K16" s="22">
        <f t="shared" si="1"/>
        <v>-0.14990427298471332</v>
      </c>
      <c r="L16" s="22">
        <f t="shared" si="2"/>
        <v>0</v>
      </c>
      <c r="M16" s="32"/>
    </row>
    <row r="17" spans="1:13">
      <c r="A17" s="50"/>
      <c r="B17" s="12">
        <v>26</v>
      </c>
      <c r="C17" s="45" t="s">
        <v>19</v>
      </c>
      <c r="D17" s="45"/>
      <c r="E17" s="15">
        <f>IFERROR(VLOOKUP(C17,RA!B:D,3,0),0)</f>
        <v>359761.88059999997</v>
      </c>
      <c r="F17" s="25">
        <f>IFERROR(VLOOKUP(C17,RA!B:I,8,0),0)</f>
        <v>48993.695500000002</v>
      </c>
      <c r="G17" s="16">
        <f t="shared" si="0"/>
        <v>310768.1851</v>
      </c>
      <c r="H17" s="27">
        <f>RA!J21</f>
        <v>13.6183676320264</v>
      </c>
      <c r="I17" s="20">
        <f>IFERROR(VLOOKUP(B17,RMS!C:E,3,FALSE),0)</f>
        <v>359761.23930983298</v>
      </c>
      <c r="J17" s="21">
        <f>IFERROR(VLOOKUP(B17,RMS!C:F,4,FALSE),0)</f>
        <v>310768.18500737502</v>
      </c>
      <c r="K17" s="22">
        <f t="shared" si="1"/>
        <v>0.64129016699735075</v>
      </c>
      <c r="L17" s="22">
        <f t="shared" si="2"/>
        <v>9.2624977696686983E-5</v>
      </c>
      <c r="M17" s="32"/>
    </row>
    <row r="18" spans="1:13">
      <c r="A18" s="50"/>
      <c r="B18" s="12">
        <v>27</v>
      </c>
      <c r="C18" s="45" t="s">
        <v>20</v>
      </c>
      <c r="D18" s="45"/>
      <c r="E18" s="15">
        <f>IFERROR(VLOOKUP(C18,RA!B:D,3,0),0)</f>
        <v>1195042.6523</v>
      </c>
      <c r="F18" s="25">
        <f>IFERROR(VLOOKUP(C18,RA!B:I,8,0),0)</f>
        <v>59797.545400000003</v>
      </c>
      <c r="G18" s="16">
        <f t="shared" si="0"/>
        <v>1135245.1069</v>
      </c>
      <c r="H18" s="27">
        <f>RA!J22</f>
        <v>5.0038000974201697</v>
      </c>
      <c r="I18" s="20">
        <f>IFERROR(VLOOKUP(B18,RMS!C:E,3,FALSE),0)</f>
        <v>1195044.42562205</v>
      </c>
      <c r="J18" s="21">
        <f>IFERROR(VLOOKUP(B18,RMS!C:F,4,FALSE),0)</f>
        <v>1135245.10994028</v>
      </c>
      <c r="K18" s="22">
        <f t="shared" si="1"/>
        <v>-1.7733220499940217</v>
      </c>
      <c r="L18" s="22">
        <f t="shared" si="2"/>
        <v>-3.0402799602597952E-3</v>
      </c>
      <c r="M18" s="32"/>
    </row>
    <row r="19" spans="1:13">
      <c r="A19" s="50"/>
      <c r="B19" s="12">
        <v>29</v>
      </c>
      <c r="C19" s="45" t="s">
        <v>21</v>
      </c>
      <c r="D19" s="45"/>
      <c r="E19" s="15">
        <f>IFERROR(VLOOKUP(C19,RA!B:D,3,0),0)</f>
        <v>2852368.6586000002</v>
      </c>
      <c r="F19" s="25">
        <f>IFERROR(VLOOKUP(C19,RA!B:I,8,0),0)</f>
        <v>-190156.59340000001</v>
      </c>
      <c r="G19" s="16">
        <f t="shared" si="0"/>
        <v>3042525.2520000003</v>
      </c>
      <c r="H19" s="27">
        <f>RA!J23</f>
        <v>-6.6666204884375899</v>
      </c>
      <c r="I19" s="20">
        <f>IFERROR(VLOOKUP(B19,RMS!C:E,3,FALSE),0)</f>
        <v>2852370.3595914501</v>
      </c>
      <c r="J19" s="21">
        <f>IFERROR(VLOOKUP(B19,RMS!C:F,4,FALSE),0)</f>
        <v>3042525.2749546999</v>
      </c>
      <c r="K19" s="22">
        <f t="shared" si="1"/>
        <v>-1.7009914498776197</v>
      </c>
      <c r="L19" s="22">
        <f t="shared" si="2"/>
        <v>-2.2954699583351612E-2</v>
      </c>
      <c r="M19" s="32"/>
    </row>
    <row r="20" spans="1:13">
      <c r="A20" s="50"/>
      <c r="B20" s="12">
        <v>31</v>
      </c>
      <c r="C20" s="45" t="s">
        <v>22</v>
      </c>
      <c r="D20" s="45"/>
      <c r="E20" s="15">
        <f>IFERROR(VLOOKUP(C20,RA!B:D,3,0),0)</f>
        <v>275306.58769999997</v>
      </c>
      <c r="F20" s="25">
        <f>IFERROR(VLOOKUP(C20,RA!B:I,8,0),0)</f>
        <v>36375.511400000003</v>
      </c>
      <c r="G20" s="16">
        <f t="shared" si="0"/>
        <v>238931.07629999996</v>
      </c>
      <c r="H20" s="27">
        <f>RA!J24</f>
        <v>13.2127282909911</v>
      </c>
      <c r="I20" s="20">
        <f>IFERROR(VLOOKUP(B20,RMS!C:E,3,FALSE),0)</f>
        <v>275306.63372083002</v>
      </c>
      <c r="J20" s="21">
        <f>IFERROR(VLOOKUP(B20,RMS!C:F,4,FALSE),0)</f>
        <v>238931.08728887301</v>
      </c>
      <c r="K20" s="22">
        <f t="shared" si="1"/>
        <v>-4.6020830050110817E-2</v>
      </c>
      <c r="L20" s="22">
        <f t="shared" si="2"/>
        <v>-1.0988873051246628E-2</v>
      </c>
      <c r="M20" s="32"/>
    </row>
    <row r="21" spans="1:13">
      <c r="A21" s="50"/>
      <c r="B21" s="12">
        <v>32</v>
      </c>
      <c r="C21" s="45" t="s">
        <v>23</v>
      </c>
      <c r="D21" s="45"/>
      <c r="E21" s="15">
        <f>IFERROR(VLOOKUP(C21,RA!B:D,3,0),0)</f>
        <v>330376.41379999998</v>
      </c>
      <c r="F21" s="25">
        <f>IFERROR(VLOOKUP(C21,RA!B:I,8,0),0)</f>
        <v>26146.930499999999</v>
      </c>
      <c r="G21" s="16">
        <f t="shared" si="0"/>
        <v>304229.48329999996</v>
      </c>
      <c r="H21" s="27">
        <f>RA!J25</f>
        <v>7.9142848604890297</v>
      </c>
      <c r="I21" s="20">
        <f>IFERROR(VLOOKUP(B21,RMS!C:E,3,FALSE),0)</f>
        <v>330376.40479053801</v>
      </c>
      <c r="J21" s="21">
        <f>IFERROR(VLOOKUP(B21,RMS!C:F,4,FALSE),0)</f>
        <v>304229.47204930801</v>
      </c>
      <c r="K21" s="22">
        <f t="shared" si="1"/>
        <v>9.009461966343224E-3</v>
      </c>
      <c r="L21" s="22">
        <f t="shared" si="2"/>
        <v>1.1250691954046488E-2</v>
      </c>
      <c r="M21" s="32"/>
    </row>
    <row r="22" spans="1:13">
      <c r="A22" s="50"/>
      <c r="B22" s="12">
        <v>33</v>
      </c>
      <c r="C22" s="45" t="s">
        <v>24</v>
      </c>
      <c r="D22" s="45"/>
      <c r="E22" s="15">
        <f>IFERROR(VLOOKUP(C22,RA!B:D,3,0),0)</f>
        <v>668489.89210000006</v>
      </c>
      <c r="F22" s="25">
        <f>IFERROR(VLOOKUP(C22,RA!B:I,8,0),0)</f>
        <v>152006.37880000001</v>
      </c>
      <c r="G22" s="16">
        <f t="shared" si="0"/>
        <v>516483.51330000005</v>
      </c>
      <c r="H22" s="27">
        <f>RA!J26</f>
        <v>22.738769964417202</v>
      </c>
      <c r="I22" s="20">
        <f>IFERROR(VLOOKUP(B22,RMS!C:E,3,FALSE),0)</f>
        <v>668489.88278411597</v>
      </c>
      <c r="J22" s="21">
        <f>IFERROR(VLOOKUP(B22,RMS!C:F,4,FALSE),0)</f>
        <v>516483.50658696902</v>
      </c>
      <c r="K22" s="22">
        <f t="shared" si="1"/>
        <v>9.3158840900287032E-3</v>
      </c>
      <c r="L22" s="22">
        <f t="shared" si="2"/>
        <v>6.713031034450978E-3</v>
      </c>
      <c r="M22" s="32"/>
    </row>
    <row r="23" spans="1:13">
      <c r="A23" s="50"/>
      <c r="B23" s="12">
        <v>34</v>
      </c>
      <c r="C23" s="45" t="s">
        <v>25</v>
      </c>
      <c r="D23" s="45"/>
      <c r="E23" s="15">
        <f>IFERROR(VLOOKUP(C23,RA!B:D,3,0),0)</f>
        <v>281375.44329999998</v>
      </c>
      <c r="F23" s="25">
        <f>IFERROR(VLOOKUP(C23,RA!B:I,8,0),0)</f>
        <v>65174.538099999998</v>
      </c>
      <c r="G23" s="16">
        <f t="shared" si="0"/>
        <v>216200.90519999998</v>
      </c>
      <c r="H23" s="27">
        <f>RA!J27</f>
        <v>23.1628379988056</v>
      </c>
      <c r="I23" s="20">
        <f>IFERROR(VLOOKUP(B23,RMS!C:E,3,FALSE),0)</f>
        <v>281375.31634017098</v>
      </c>
      <c r="J23" s="21">
        <f>IFERROR(VLOOKUP(B23,RMS!C:F,4,FALSE),0)</f>
        <v>216200.919589645</v>
      </c>
      <c r="K23" s="22">
        <f t="shared" si="1"/>
        <v>0.12695982900913805</v>
      </c>
      <c r="L23" s="22">
        <f t="shared" si="2"/>
        <v>-1.4389645017217845E-2</v>
      </c>
      <c r="M23" s="32"/>
    </row>
    <row r="24" spans="1:13">
      <c r="A24" s="50"/>
      <c r="B24" s="12">
        <v>35</v>
      </c>
      <c r="C24" s="45" t="s">
        <v>26</v>
      </c>
      <c r="D24" s="45"/>
      <c r="E24" s="15">
        <f>IFERROR(VLOOKUP(C24,RA!B:D,3,0),0)</f>
        <v>885799.38729999994</v>
      </c>
      <c r="F24" s="25">
        <f>IFERROR(VLOOKUP(C24,RA!B:I,8,0),0)</f>
        <v>31229.888800000001</v>
      </c>
      <c r="G24" s="16">
        <f t="shared" si="0"/>
        <v>854569.49849999999</v>
      </c>
      <c r="H24" s="27">
        <f>RA!J28</f>
        <v>3.5256164372829</v>
      </c>
      <c r="I24" s="20">
        <f>IFERROR(VLOOKUP(B24,RMS!C:E,3,FALSE),0)</f>
        <v>885799.45402035397</v>
      </c>
      <c r="J24" s="21">
        <f>IFERROR(VLOOKUP(B24,RMS!C:F,4,FALSE),0)</f>
        <v>854569.50167433603</v>
      </c>
      <c r="K24" s="22">
        <f t="shared" si="1"/>
        <v>-6.6720354021526873E-2</v>
      </c>
      <c r="L24" s="22">
        <f t="shared" si="2"/>
        <v>-3.1743360450491309E-3</v>
      </c>
      <c r="M24" s="32"/>
    </row>
    <row r="25" spans="1:13">
      <c r="A25" s="50"/>
      <c r="B25" s="12">
        <v>36</v>
      </c>
      <c r="C25" s="45" t="s">
        <v>27</v>
      </c>
      <c r="D25" s="45"/>
      <c r="E25" s="15">
        <f>IFERROR(VLOOKUP(C25,RA!B:D,3,0),0)</f>
        <v>775738.72620000003</v>
      </c>
      <c r="F25" s="25">
        <f>IFERROR(VLOOKUP(C25,RA!B:I,8,0),0)</f>
        <v>109658.2775</v>
      </c>
      <c r="G25" s="16">
        <f t="shared" si="0"/>
        <v>666080.44870000007</v>
      </c>
      <c r="H25" s="27">
        <f>RA!J29</f>
        <v>14.135980813690599</v>
      </c>
      <c r="I25" s="20">
        <f>IFERROR(VLOOKUP(B25,RMS!C:E,3,FALSE),0)</f>
        <v>775742.13381061901</v>
      </c>
      <c r="J25" s="21">
        <f>IFERROR(VLOOKUP(B25,RMS!C:F,4,FALSE),0)</f>
        <v>666080.42222535203</v>
      </c>
      <c r="K25" s="22">
        <f t="shared" si="1"/>
        <v>-3.4076106189750135</v>
      </c>
      <c r="L25" s="22">
        <f t="shared" si="2"/>
        <v>2.6474648038856685E-2</v>
      </c>
      <c r="M25" s="32"/>
    </row>
    <row r="26" spans="1:13">
      <c r="A26" s="50"/>
      <c r="B26" s="12">
        <v>37</v>
      </c>
      <c r="C26" s="45" t="s">
        <v>63</v>
      </c>
      <c r="D26" s="45"/>
      <c r="E26" s="15">
        <f>IFERROR(VLOOKUP(C26,RA!B:D,3,0),0)</f>
        <v>1328149.0999</v>
      </c>
      <c r="F26" s="25">
        <f>IFERROR(VLOOKUP(C26,RA!B:I,8,0),0)</f>
        <v>133061.36720000001</v>
      </c>
      <c r="G26" s="16">
        <f t="shared" si="0"/>
        <v>1195087.7327000001</v>
      </c>
      <c r="H26" s="27">
        <f>RA!J30</f>
        <v>10.018556441443099</v>
      </c>
      <c r="I26" s="20">
        <f>IFERROR(VLOOKUP(B26,RMS!C:E,3,FALSE),0)</f>
        <v>1328149.3138292001</v>
      </c>
      <c r="J26" s="21">
        <f>IFERROR(VLOOKUP(B26,RMS!C:F,4,FALSE),0)</f>
        <v>1195087.7129878199</v>
      </c>
      <c r="K26" s="22">
        <f t="shared" si="1"/>
        <v>-0.21392920007929206</v>
      </c>
      <c r="L26" s="22">
        <f t="shared" si="2"/>
        <v>1.9712180132046342E-2</v>
      </c>
      <c r="M26" s="32"/>
    </row>
    <row r="27" spans="1:13">
      <c r="A27" s="50"/>
      <c r="B27" s="12">
        <v>38</v>
      </c>
      <c r="C27" s="45" t="s">
        <v>29</v>
      </c>
      <c r="D27" s="45"/>
      <c r="E27" s="15">
        <f>IFERROR(VLOOKUP(C27,RA!B:D,3,0),0)</f>
        <v>803717.652</v>
      </c>
      <c r="F27" s="25">
        <f>IFERROR(VLOOKUP(C27,RA!B:I,8,0),0)</f>
        <v>24213.138999999999</v>
      </c>
      <c r="G27" s="16">
        <f t="shared" si="0"/>
        <v>779504.51300000004</v>
      </c>
      <c r="H27" s="27">
        <f>RA!J31</f>
        <v>3.0126424298069301</v>
      </c>
      <c r="I27" s="20">
        <f>IFERROR(VLOOKUP(B27,RMS!C:E,3,FALSE),0)</f>
        <v>803717.55848495604</v>
      </c>
      <c r="J27" s="21">
        <f>IFERROR(VLOOKUP(B27,RMS!C:F,4,FALSE),0)</f>
        <v>779504.47714778804</v>
      </c>
      <c r="K27" s="22">
        <f t="shared" si="1"/>
        <v>9.3515043961815536E-2</v>
      </c>
      <c r="L27" s="22">
        <f t="shared" si="2"/>
        <v>3.5852211993187666E-2</v>
      </c>
      <c r="M27" s="32"/>
    </row>
    <row r="28" spans="1:13">
      <c r="A28" s="50"/>
      <c r="B28" s="12">
        <v>39</v>
      </c>
      <c r="C28" s="45" t="s">
        <v>30</v>
      </c>
      <c r="D28" s="45"/>
      <c r="E28" s="15">
        <f>IFERROR(VLOOKUP(C28,RA!B:D,3,0),0)</f>
        <v>161015.6004</v>
      </c>
      <c r="F28" s="25">
        <f>IFERROR(VLOOKUP(C28,RA!B:I,8,0),0)</f>
        <v>40370.750099999997</v>
      </c>
      <c r="G28" s="16">
        <f t="shared" si="0"/>
        <v>120644.85029999999</v>
      </c>
      <c r="H28" s="27">
        <f>RA!J32</f>
        <v>25.072570607885002</v>
      </c>
      <c r="I28" s="20">
        <f>IFERROR(VLOOKUP(B28,RMS!C:E,3,FALSE),0)</f>
        <v>161015.41972126899</v>
      </c>
      <c r="J28" s="21">
        <f>IFERROR(VLOOKUP(B28,RMS!C:F,4,FALSE),0)</f>
        <v>120644.856006512</v>
      </c>
      <c r="K28" s="22">
        <f t="shared" si="1"/>
        <v>0.18067873100517318</v>
      </c>
      <c r="L28" s="22">
        <f t="shared" si="2"/>
        <v>-5.7065120054176077E-3</v>
      </c>
      <c r="M28" s="32"/>
    </row>
    <row r="29" spans="1:13">
      <c r="A29" s="50"/>
      <c r="B29" s="12">
        <v>40</v>
      </c>
      <c r="C29" s="45" t="s">
        <v>64</v>
      </c>
      <c r="D29" s="45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50"/>
      <c r="B30" s="12">
        <v>42</v>
      </c>
      <c r="C30" s="45" t="s">
        <v>31</v>
      </c>
      <c r="D30" s="45"/>
      <c r="E30" s="15">
        <f>IFERROR(VLOOKUP(C30,RA!B:D,3,0),0)</f>
        <v>133006.7078</v>
      </c>
      <c r="F30" s="25">
        <f>IFERROR(VLOOKUP(C30,RA!B:I,8,0),0)</f>
        <v>20698.472300000001</v>
      </c>
      <c r="G30" s="16">
        <f t="shared" si="0"/>
        <v>112308.23550000001</v>
      </c>
      <c r="H30" s="27">
        <f>RA!J34</f>
        <v>15.561976265982</v>
      </c>
      <c r="I30" s="20">
        <f>IFERROR(VLOOKUP(B30,RMS!C:E,3,FALSE),0)</f>
        <v>133006.70819999999</v>
      </c>
      <c r="J30" s="21">
        <f>IFERROR(VLOOKUP(B30,RMS!C:F,4,FALSE),0)</f>
        <v>112308.25900000001</v>
      </c>
      <c r="K30" s="22">
        <f t="shared" si="1"/>
        <v>-3.9999998989515007E-4</v>
      </c>
      <c r="L30" s="22">
        <f t="shared" si="2"/>
        <v>-2.3499999995692633E-2</v>
      </c>
      <c r="M30" s="32"/>
    </row>
    <row r="31" spans="1:13" s="36" customFormat="1" ht="12" thickBot="1">
      <c r="A31" s="50"/>
      <c r="B31" s="12">
        <v>43</v>
      </c>
      <c r="C31" s="41" t="s">
        <v>70</v>
      </c>
      <c r="D31" s="40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0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50"/>
      <c r="B32" s="12">
        <v>70</v>
      </c>
      <c r="C32" s="51" t="s">
        <v>61</v>
      </c>
      <c r="D32" s="52"/>
      <c r="E32" s="15">
        <f>IFERROR(VLOOKUP(C32,RA!B:D,3,0),0)</f>
        <v>241035.98</v>
      </c>
      <c r="F32" s="25">
        <f>IFERROR(VLOOKUP(C32,RA!B:I,8,0),0)</f>
        <v>22175.97</v>
      </c>
      <c r="G32" s="16">
        <f t="shared" si="0"/>
        <v>218860.01</v>
      </c>
      <c r="H32" s="27">
        <f>RA!J34</f>
        <v>15.561976265982</v>
      </c>
      <c r="I32" s="20">
        <f>IFERROR(VLOOKUP(B32,RMS!C:E,3,FALSE),0)</f>
        <v>241035.98</v>
      </c>
      <c r="J32" s="21">
        <f>IFERROR(VLOOKUP(B32,RMS!C:F,4,FALSE),0)</f>
        <v>218860.01</v>
      </c>
      <c r="K32" s="22">
        <f t="shared" si="1"/>
        <v>0</v>
      </c>
      <c r="L32" s="22">
        <f t="shared" si="2"/>
        <v>0</v>
      </c>
    </row>
    <row r="33" spans="1:13">
      <c r="A33" s="50"/>
      <c r="B33" s="12">
        <v>71</v>
      </c>
      <c r="C33" s="45" t="s">
        <v>35</v>
      </c>
      <c r="D33" s="45"/>
      <c r="E33" s="15">
        <f>IFERROR(VLOOKUP(C33,RA!B:D,3,0),0)</f>
        <v>138752.74</v>
      </c>
      <c r="F33" s="25">
        <f>IFERROR(VLOOKUP(C33,RA!B:I,8,0),0)</f>
        <v>-13330.06</v>
      </c>
      <c r="G33" s="16">
        <f t="shared" si="0"/>
        <v>152082.79999999999</v>
      </c>
      <c r="H33" s="27">
        <f>RA!J34</f>
        <v>15.561976265982</v>
      </c>
      <c r="I33" s="20">
        <f>IFERROR(VLOOKUP(B33,RMS!C:E,3,FALSE),0)</f>
        <v>138752.74</v>
      </c>
      <c r="J33" s="21">
        <f>IFERROR(VLOOKUP(B33,RMS!C:F,4,FALSE),0)</f>
        <v>152082.79999999999</v>
      </c>
      <c r="K33" s="22">
        <f t="shared" si="1"/>
        <v>0</v>
      </c>
      <c r="L33" s="22">
        <f t="shared" si="2"/>
        <v>0</v>
      </c>
      <c r="M33" s="32"/>
    </row>
    <row r="34" spans="1:13">
      <c r="A34" s="50"/>
      <c r="B34" s="12">
        <v>72</v>
      </c>
      <c r="C34" s="45" t="s">
        <v>36</v>
      </c>
      <c r="D34" s="45"/>
      <c r="E34" s="15">
        <f>IFERROR(VLOOKUP(C34,RA!B:D,3,0),0)</f>
        <v>922844.82</v>
      </c>
      <c r="F34" s="25">
        <f>IFERROR(VLOOKUP(C34,RA!B:I,8,0),0)</f>
        <v>759.14</v>
      </c>
      <c r="G34" s="16">
        <f t="shared" si="0"/>
        <v>922085.67999999993</v>
      </c>
      <c r="H34" s="27">
        <f>RA!J35</f>
        <v>0</v>
      </c>
      <c r="I34" s="20">
        <f>IFERROR(VLOOKUP(B34,RMS!C:E,3,FALSE),0)</f>
        <v>922844.82</v>
      </c>
      <c r="J34" s="21">
        <f>IFERROR(VLOOKUP(B34,RMS!C:F,4,FALSE),0)</f>
        <v>922085.68</v>
      </c>
      <c r="K34" s="22">
        <f t="shared" si="1"/>
        <v>0</v>
      </c>
      <c r="L34" s="22">
        <f t="shared" si="2"/>
        <v>0</v>
      </c>
      <c r="M34" s="32"/>
    </row>
    <row r="35" spans="1:13">
      <c r="A35" s="50"/>
      <c r="B35" s="12">
        <v>73</v>
      </c>
      <c r="C35" s="45" t="s">
        <v>37</v>
      </c>
      <c r="D35" s="45"/>
      <c r="E35" s="15">
        <f>IFERROR(VLOOKUP(C35,RA!B:D,3,0),0)</f>
        <v>198737.27</v>
      </c>
      <c r="F35" s="25">
        <f>IFERROR(VLOOKUP(C35,RA!B:I,8,0),0)</f>
        <v>-22558.5</v>
      </c>
      <c r="G35" s="16">
        <f t="shared" si="0"/>
        <v>221295.77</v>
      </c>
      <c r="H35" s="27">
        <f>RA!J34</f>
        <v>15.561976265982</v>
      </c>
      <c r="I35" s="20">
        <f>IFERROR(VLOOKUP(B35,RMS!C:E,3,FALSE),0)</f>
        <v>198737.27</v>
      </c>
      <c r="J35" s="21">
        <f>IFERROR(VLOOKUP(B35,RMS!C:F,4,FALSE),0)</f>
        <v>221295.77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50"/>
      <c r="B36" s="12">
        <v>74</v>
      </c>
      <c r="C36" s="45" t="s">
        <v>62</v>
      </c>
      <c r="D36" s="45"/>
      <c r="E36" s="15">
        <f>IFERROR(VLOOKUP(C36,RA!B:D,3,0),0)</f>
        <v>2.57</v>
      </c>
      <c r="F36" s="25">
        <f>IFERROR(VLOOKUP(C36,RA!B:I,8,0),0)</f>
        <v>2.57</v>
      </c>
      <c r="G36" s="16">
        <f t="shared" si="0"/>
        <v>0</v>
      </c>
      <c r="H36" s="27">
        <f>RA!J35</f>
        <v>0</v>
      </c>
      <c r="I36" s="20">
        <f>IFERROR(VLOOKUP(B36,RMS!C:E,3,FALSE),0)</f>
        <v>2.57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50"/>
      <c r="B37" s="12">
        <v>75</v>
      </c>
      <c r="C37" s="45" t="s">
        <v>32</v>
      </c>
      <c r="D37" s="45"/>
      <c r="E37" s="15">
        <f>IFERROR(VLOOKUP(C37,RA!B:D,3,0),0)</f>
        <v>25452.307199999999</v>
      </c>
      <c r="F37" s="25">
        <f>IFERROR(VLOOKUP(C37,RA!B:I,8,0),0)</f>
        <v>1786.298</v>
      </c>
      <c r="G37" s="16">
        <f t="shared" si="0"/>
        <v>23666.0092</v>
      </c>
      <c r="H37" s="27">
        <f>RA!J35</f>
        <v>0</v>
      </c>
      <c r="I37" s="20">
        <f>IFERROR(VLOOKUP(B37,RMS!C:E,3,FALSE),0)</f>
        <v>25452.307692307699</v>
      </c>
      <c r="J37" s="21">
        <f>IFERROR(VLOOKUP(B37,RMS!C:F,4,FALSE),0)</f>
        <v>23666.009401709402</v>
      </c>
      <c r="K37" s="22">
        <f t="shared" si="1"/>
        <v>-4.9230769946007058E-4</v>
      </c>
      <c r="L37" s="22">
        <f t="shared" si="2"/>
        <v>-2.0170940115349367E-4</v>
      </c>
      <c r="M37" s="32"/>
    </row>
    <row r="38" spans="1:13">
      <c r="A38" s="50"/>
      <c r="B38" s="12">
        <v>76</v>
      </c>
      <c r="C38" s="45" t="s">
        <v>33</v>
      </c>
      <c r="D38" s="45"/>
      <c r="E38" s="15">
        <f>IFERROR(VLOOKUP(C38,RA!B:D,3,0),0)</f>
        <v>341566.435</v>
      </c>
      <c r="F38" s="25">
        <f>IFERROR(VLOOKUP(C38,RA!B:I,8,0),0)</f>
        <v>15099.0998</v>
      </c>
      <c r="G38" s="16">
        <f t="shared" si="0"/>
        <v>326467.33519999997</v>
      </c>
      <c r="H38" s="27">
        <f>RA!J36</f>
        <v>9.2002737516614808</v>
      </c>
      <c r="I38" s="20">
        <f>IFERROR(VLOOKUP(B38,RMS!C:E,3,FALSE),0)</f>
        <v>341566.43155726499</v>
      </c>
      <c r="J38" s="21">
        <f>IFERROR(VLOOKUP(B38,RMS!C:F,4,FALSE),0)</f>
        <v>326467.33492307703</v>
      </c>
      <c r="K38" s="22">
        <f t="shared" si="1"/>
        <v>3.442735003773123E-3</v>
      </c>
      <c r="L38" s="22">
        <f t="shared" si="2"/>
        <v>2.7692294679582119E-4</v>
      </c>
      <c r="M38" s="32"/>
    </row>
    <row r="39" spans="1:13">
      <c r="A39" s="50"/>
      <c r="B39" s="12">
        <v>77</v>
      </c>
      <c r="C39" s="45" t="s">
        <v>38</v>
      </c>
      <c r="D39" s="45"/>
      <c r="E39" s="15">
        <f>IFERROR(VLOOKUP(C39,RA!B:D,3,0),0)</f>
        <v>167931.14</v>
      </c>
      <c r="F39" s="25">
        <f>IFERROR(VLOOKUP(C39,RA!B:I,8,0),0)</f>
        <v>-22192.61</v>
      </c>
      <c r="G39" s="16">
        <f t="shared" si="0"/>
        <v>190123.75</v>
      </c>
      <c r="H39" s="27">
        <f>RA!J37</f>
        <v>-9.6070607326385105</v>
      </c>
      <c r="I39" s="20">
        <f>IFERROR(VLOOKUP(B39,RMS!C:E,3,FALSE),0)</f>
        <v>167931.14</v>
      </c>
      <c r="J39" s="21">
        <f>IFERROR(VLOOKUP(B39,RMS!C:F,4,FALSE),0)</f>
        <v>190123.75</v>
      </c>
      <c r="K39" s="22">
        <f t="shared" si="1"/>
        <v>0</v>
      </c>
      <c r="L39" s="22">
        <f t="shared" si="2"/>
        <v>0</v>
      </c>
      <c r="M39" s="32"/>
    </row>
    <row r="40" spans="1:13">
      <c r="A40" s="50"/>
      <c r="B40" s="12">
        <v>78</v>
      </c>
      <c r="C40" s="45" t="s">
        <v>39</v>
      </c>
      <c r="D40" s="45"/>
      <c r="E40" s="15">
        <f>IFERROR(VLOOKUP(C40,RA!B:D,3,0),0)</f>
        <v>27468.01</v>
      </c>
      <c r="F40" s="25">
        <f>IFERROR(VLOOKUP(C40,RA!B:I,8,0),0)</f>
        <v>3440.96</v>
      </c>
      <c r="G40" s="16">
        <f t="shared" si="0"/>
        <v>24027.05</v>
      </c>
      <c r="H40" s="27">
        <f>RA!J38</f>
        <v>8.2260850746283004E-2</v>
      </c>
      <c r="I40" s="20">
        <f>IFERROR(VLOOKUP(B40,RMS!C:E,3,FALSE),0)</f>
        <v>27468.01</v>
      </c>
      <c r="J40" s="21">
        <f>IFERROR(VLOOKUP(B40,RMS!C:F,4,FALSE),0)</f>
        <v>24027.05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50"/>
      <c r="B41" s="12">
        <v>9101</v>
      </c>
      <c r="C41" s="46" t="s">
        <v>65</v>
      </c>
      <c r="D41" s="47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-11.3509157089659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50"/>
      <c r="B42" s="12">
        <v>99</v>
      </c>
      <c r="C42" s="45" t="s">
        <v>34</v>
      </c>
      <c r="D42" s="45"/>
      <c r="E42" s="15">
        <f>IFERROR(VLOOKUP(C42,RA!B:D,3,0),0)</f>
        <v>3440.4176000000002</v>
      </c>
      <c r="F42" s="25">
        <f>IFERROR(VLOOKUP(C42,RA!B:I,8,0),0)</f>
        <v>607.73659999999995</v>
      </c>
      <c r="G42" s="16">
        <f t="shared" si="0"/>
        <v>2832.6810000000005</v>
      </c>
      <c r="H42" s="27">
        <f>RA!J39</f>
        <v>-11.3509157089659</v>
      </c>
      <c r="I42" s="20">
        <f>VLOOKUP(B42,RMS!C:E,3,FALSE)</f>
        <v>3440.4175175856599</v>
      </c>
      <c r="J42" s="21">
        <f>IFERROR(VLOOKUP(B42,RMS!C:F,4,FALSE),0)</f>
        <v>2832.6808259587001</v>
      </c>
      <c r="K42" s="22">
        <f t="shared" si="1"/>
        <v>8.2414340340619674E-5</v>
      </c>
      <c r="L42" s="22">
        <f t="shared" si="2"/>
        <v>1.7404130039722077E-4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9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" style="56" customWidth="1"/>
    <col min="2" max="3" width="9.140625" style="56"/>
    <col min="4" max="4" width="13.140625" style="56" bestFit="1" customWidth="1"/>
    <col min="5" max="5" width="12" style="56" bestFit="1" customWidth="1"/>
    <col min="6" max="7" width="14" style="56" bestFit="1" customWidth="1"/>
    <col min="8" max="8" width="10.42578125" style="56" bestFit="1" customWidth="1"/>
    <col min="9" max="9" width="14" style="56" bestFit="1" customWidth="1"/>
    <col min="10" max="10" width="9.140625" style="56"/>
    <col min="11" max="11" width="14" style="56" bestFit="1" customWidth="1"/>
    <col min="12" max="12" width="12" style="56" bestFit="1" customWidth="1"/>
    <col min="13" max="13" width="14" style="56" bestFit="1" customWidth="1"/>
    <col min="14" max="15" width="15.85546875" style="56" bestFit="1" customWidth="1"/>
    <col min="16" max="17" width="10.5703125" style="56" bestFit="1" customWidth="1"/>
    <col min="18" max="18" width="12" style="56" bestFit="1" customWidth="1"/>
    <col min="19" max="20" width="9.140625" style="56"/>
    <col min="21" max="21" width="12" style="56" bestFit="1" customWidth="1"/>
    <col min="22" max="22" width="41.140625" style="56" bestFit="1" customWidth="1"/>
    <col min="23" max="16384" width="9.140625" style="56"/>
  </cols>
  <sheetData>
    <row r="1" spans="1:23" ht="12.75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4" t="s">
        <v>45</v>
      </c>
      <c r="W1" s="55"/>
    </row>
    <row r="2" spans="1:23" ht="12.7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4"/>
      <c r="W2" s="55"/>
    </row>
    <row r="3" spans="1:23" ht="23.25" thickBot="1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7" t="s">
        <v>46</v>
      </c>
      <c r="W3" s="55"/>
    </row>
    <row r="4" spans="1:23" ht="12.75" thickTop="1" thickBot="1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W4" s="55"/>
    </row>
    <row r="5" spans="1:23" ht="22.5" thickTop="1" thickBot="1">
      <c r="A5" s="59"/>
      <c r="B5" s="60"/>
      <c r="C5" s="61"/>
      <c r="D5" s="62" t="s">
        <v>0</v>
      </c>
      <c r="E5" s="62" t="s">
        <v>66</v>
      </c>
      <c r="F5" s="62" t="s">
        <v>67</v>
      </c>
      <c r="G5" s="62" t="s">
        <v>47</v>
      </c>
      <c r="H5" s="62" t="s">
        <v>48</v>
      </c>
      <c r="I5" s="62" t="s">
        <v>1</v>
      </c>
      <c r="J5" s="62" t="s">
        <v>2</v>
      </c>
      <c r="K5" s="62" t="s">
        <v>49</v>
      </c>
      <c r="L5" s="62" t="s">
        <v>50</v>
      </c>
      <c r="M5" s="62" t="s">
        <v>51</v>
      </c>
      <c r="N5" s="62" t="s">
        <v>52</v>
      </c>
      <c r="O5" s="62" t="s">
        <v>53</v>
      </c>
      <c r="P5" s="62" t="s">
        <v>68</v>
      </c>
      <c r="Q5" s="62" t="s">
        <v>69</v>
      </c>
      <c r="R5" s="62" t="s">
        <v>54</v>
      </c>
      <c r="S5" s="62" t="s">
        <v>55</v>
      </c>
      <c r="T5" s="62" t="s">
        <v>56</v>
      </c>
      <c r="U5" s="63" t="s">
        <v>57</v>
      </c>
    </row>
    <row r="6" spans="1:23" ht="12" thickBot="1">
      <c r="A6" s="64" t="s">
        <v>3</v>
      </c>
      <c r="B6" s="65" t="s">
        <v>4</v>
      </c>
      <c r="C6" s="66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7"/>
    </row>
    <row r="7" spans="1:23" ht="12" thickBot="1">
      <c r="A7" s="68" t="s">
        <v>5</v>
      </c>
      <c r="B7" s="69"/>
      <c r="C7" s="70"/>
      <c r="D7" s="71">
        <v>20655062.1195</v>
      </c>
      <c r="E7" s="72"/>
      <c r="F7" s="72"/>
      <c r="G7" s="71">
        <v>11687133.999399999</v>
      </c>
      <c r="H7" s="73">
        <v>76.733338734375806</v>
      </c>
      <c r="I7" s="71">
        <v>53533.316800000102</v>
      </c>
      <c r="J7" s="73">
        <v>0.25917770902978998</v>
      </c>
      <c r="K7" s="71">
        <v>1092027.9495000001</v>
      </c>
      <c r="L7" s="73">
        <v>9.3438472559317205</v>
      </c>
      <c r="M7" s="73">
        <v>-0.95097807082271901</v>
      </c>
      <c r="N7" s="71">
        <v>48903047.967</v>
      </c>
      <c r="O7" s="71">
        <v>1980284390.559</v>
      </c>
      <c r="P7" s="71">
        <v>949982</v>
      </c>
      <c r="Q7" s="71">
        <v>820387</v>
      </c>
      <c r="R7" s="73">
        <v>15.7968129675385</v>
      </c>
      <c r="S7" s="71">
        <v>21.7425826168285</v>
      </c>
      <c r="T7" s="71">
        <v>17.881985414079001</v>
      </c>
      <c r="U7" s="74">
        <v>17.755927484720701</v>
      </c>
    </row>
    <row r="8" spans="1:23" ht="12" thickBot="1">
      <c r="A8" s="75">
        <v>42797</v>
      </c>
      <c r="B8" s="51" t="s">
        <v>6</v>
      </c>
      <c r="C8" s="52"/>
      <c r="D8" s="76">
        <v>577504.39989999996</v>
      </c>
      <c r="E8" s="77"/>
      <c r="F8" s="77"/>
      <c r="G8" s="76">
        <v>466956.73259999999</v>
      </c>
      <c r="H8" s="78">
        <v>23.674070761218999</v>
      </c>
      <c r="I8" s="76">
        <v>155958.1539</v>
      </c>
      <c r="J8" s="78">
        <v>27.005535183282699</v>
      </c>
      <c r="K8" s="76">
        <v>125215.86259999999</v>
      </c>
      <c r="L8" s="78">
        <v>26.8153029731046</v>
      </c>
      <c r="M8" s="78">
        <v>0.245514351470035</v>
      </c>
      <c r="N8" s="76">
        <v>1730881.2982000001</v>
      </c>
      <c r="O8" s="76">
        <v>81473058.914700001</v>
      </c>
      <c r="P8" s="76">
        <v>22298</v>
      </c>
      <c r="Q8" s="76">
        <v>20649</v>
      </c>
      <c r="R8" s="78">
        <v>7.9858588793646303</v>
      </c>
      <c r="S8" s="76">
        <v>25.8993811059288</v>
      </c>
      <c r="T8" s="76">
        <v>28.556430708508898</v>
      </c>
      <c r="U8" s="79">
        <v>-10.259123921582299</v>
      </c>
    </row>
    <row r="9" spans="1:23" ht="12" thickBot="1">
      <c r="A9" s="80"/>
      <c r="B9" s="51" t="s">
        <v>7</v>
      </c>
      <c r="C9" s="52"/>
      <c r="D9" s="76">
        <v>75248.044999999998</v>
      </c>
      <c r="E9" s="77"/>
      <c r="F9" s="77"/>
      <c r="G9" s="76">
        <v>55499.638500000001</v>
      </c>
      <c r="H9" s="78">
        <v>35.582946184415199</v>
      </c>
      <c r="I9" s="76">
        <v>17815.239300000001</v>
      </c>
      <c r="J9" s="78">
        <v>23.675351698505899</v>
      </c>
      <c r="K9" s="76">
        <v>12863.5396</v>
      </c>
      <c r="L9" s="78">
        <v>23.177699797089701</v>
      </c>
      <c r="M9" s="78">
        <v>0.38494068149018701</v>
      </c>
      <c r="N9" s="76">
        <v>205637.46520000001</v>
      </c>
      <c r="O9" s="76">
        <v>11458535.273800001</v>
      </c>
      <c r="P9" s="76">
        <v>4760</v>
      </c>
      <c r="Q9" s="76">
        <v>3771</v>
      </c>
      <c r="R9" s="78">
        <v>26.2264651286131</v>
      </c>
      <c r="S9" s="76">
        <v>15.808412815126101</v>
      </c>
      <c r="T9" s="76">
        <v>17.6165429594272</v>
      </c>
      <c r="U9" s="79">
        <v>-11.437771555225799</v>
      </c>
    </row>
    <row r="10" spans="1:23" ht="12" thickBot="1">
      <c r="A10" s="80"/>
      <c r="B10" s="51" t="s">
        <v>8</v>
      </c>
      <c r="C10" s="52"/>
      <c r="D10" s="76">
        <v>115776.3939</v>
      </c>
      <c r="E10" s="77"/>
      <c r="F10" s="77"/>
      <c r="G10" s="76">
        <v>85057.6826</v>
      </c>
      <c r="H10" s="78">
        <v>36.115151931026197</v>
      </c>
      <c r="I10" s="76">
        <v>30609.673500000001</v>
      </c>
      <c r="J10" s="78">
        <v>26.438613666304601</v>
      </c>
      <c r="K10" s="76">
        <v>24212.936600000001</v>
      </c>
      <c r="L10" s="78">
        <v>28.466489868841101</v>
      </c>
      <c r="M10" s="78">
        <v>0.26418674470076497</v>
      </c>
      <c r="N10" s="76">
        <v>306026.18430000002</v>
      </c>
      <c r="O10" s="76">
        <v>17791045.711199999</v>
      </c>
      <c r="P10" s="76">
        <v>101496</v>
      </c>
      <c r="Q10" s="76">
        <v>88445</v>
      </c>
      <c r="R10" s="78">
        <v>14.756063090055999</v>
      </c>
      <c r="S10" s="76">
        <v>1.1406990807519499</v>
      </c>
      <c r="T10" s="76">
        <v>1.07033791395783</v>
      </c>
      <c r="U10" s="79">
        <v>6.1682496270393896</v>
      </c>
    </row>
    <row r="11" spans="1:23" ht="12" thickBot="1">
      <c r="A11" s="80"/>
      <c r="B11" s="51" t="s">
        <v>9</v>
      </c>
      <c r="C11" s="52"/>
      <c r="D11" s="76">
        <v>43024.236499999999</v>
      </c>
      <c r="E11" s="77"/>
      <c r="F11" s="77"/>
      <c r="G11" s="76">
        <v>37849.640599999999</v>
      </c>
      <c r="H11" s="78">
        <v>13.6714531973654</v>
      </c>
      <c r="I11" s="76">
        <v>10690.7276</v>
      </c>
      <c r="J11" s="78">
        <v>24.848151808574201</v>
      </c>
      <c r="K11" s="76">
        <v>8393.89</v>
      </c>
      <c r="L11" s="78">
        <v>22.176934488514</v>
      </c>
      <c r="M11" s="78">
        <v>0.27363208238373399</v>
      </c>
      <c r="N11" s="76">
        <v>130138.91</v>
      </c>
      <c r="O11" s="76">
        <v>5649542.2023</v>
      </c>
      <c r="P11" s="76">
        <v>1937</v>
      </c>
      <c r="Q11" s="76">
        <v>1850</v>
      </c>
      <c r="R11" s="78">
        <v>4.7027027027027</v>
      </c>
      <c r="S11" s="76">
        <v>22.211789623128599</v>
      </c>
      <c r="T11" s="76">
        <v>23.210455621621598</v>
      </c>
      <c r="U11" s="79">
        <v>-4.4961077672606198</v>
      </c>
    </row>
    <row r="12" spans="1:23" ht="12" thickBot="1">
      <c r="A12" s="80"/>
      <c r="B12" s="51" t="s">
        <v>10</v>
      </c>
      <c r="C12" s="52"/>
      <c r="D12" s="76">
        <v>182702.2254</v>
      </c>
      <c r="E12" s="77"/>
      <c r="F12" s="77"/>
      <c r="G12" s="76">
        <v>103874.5509</v>
      </c>
      <c r="H12" s="78">
        <v>75.887379360019906</v>
      </c>
      <c r="I12" s="76">
        <v>28680.133300000001</v>
      </c>
      <c r="J12" s="78">
        <v>15.697747105821501</v>
      </c>
      <c r="K12" s="76">
        <v>17186.158299999999</v>
      </c>
      <c r="L12" s="78">
        <v>16.545109606822901</v>
      </c>
      <c r="M12" s="78">
        <v>0.66879257128685998</v>
      </c>
      <c r="N12" s="76">
        <v>513041.10840000003</v>
      </c>
      <c r="O12" s="76">
        <v>20780135.518300001</v>
      </c>
      <c r="P12" s="76">
        <v>1197</v>
      </c>
      <c r="Q12" s="76">
        <v>1092</v>
      </c>
      <c r="R12" s="78">
        <v>9.6153846153846292</v>
      </c>
      <c r="S12" s="76">
        <v>152.63343809523801</v>
      </c>
      <c r="T12" s="76">
        <v>164.731586996337</v>
      </c>
      <c r="U12" s="79">
        <v>-7.9262768709632798</v>
      </c>
    </row>
    <row r="13" spans="1:23" ht="12" thickBot="1">
      <c r="A13" s="80"/>
      <c r="B13" s="51" t="s">
        <v>11</v>
      </c>
      <c r="C13" s="52"/>
      <c r="D13" s="76">
        <v>524842.32819999999</v>
      </c>
      <c r="E13" s="77"/>
      <c r="F13" s="77"/>
      <c r="G13" s="76">
        <v>216498.92480000001</v>
      </c>
      <c r="H13" s="78">
        <v>142.42260264564601</v>
      </c>
      <c r="I13" s="76">
        <v>-54451.913699999997</v>
      </c>
      <c r="J13" s="78">
        <v>-10.3749089534658</v>
      </c>
      <c r="K13" s="76">
        <v>45010.366600000001</v>
      </c>
      <c r="L13" s="78">
        <v>20.790110916985</v>
      </c>
      <c r="M13" s="78">
        <v>-2.20976383471625</v>
      </c>
      <c r="N13" s="76">
        <v>1216986.2474</v>
      </c>
      <c r="O13" s="76">
        <v>27480438.421999998</v>
      </c>
      <c r="P13" s="76">
        <v>16171</v>
      </c>
      <c r="Q13" s="76">
        <v>15276</v>
      </c>
      <c r="R13" s="78">
        <v>5.8588635768525696</v>
      </c>
      <c r="S13" s="76">
        <v>32.455774423350398</v>
      </c>
      <c r="T13" s="76">
        <v>34.381788583398802</v>
      </c>
      <c r="U13" s="79">
        <v>-5.9342726965180104</v>
      </c>
    </row>
    <row r="14" spans="1:23" ht="12" thickBot="1">
      <c r="A14" s="80"/>
      <c r="B14" s="51" t="s">
        <v>12</v>
      </c>
      <c r="C14" s="52"/>
      <c r="D14" s="76">
        <v>88082.656499999997</v>
      </c>
      <c r="E14" s="77"/>
      <c r="F14" s="77"/>
      <c r="G14" s="76">
        <v>101762.0788</v>
      </c>
      <c r="H14" s="78">
        <v>-13.4425539074188</v>
      </c>
      <c r="I14" s="76">
        <v>15437.092199999999</v>
      </c>
      <c r="J14" s="78">
        <v>17.525688726247701</v>
      </c>
      <c r="K14" s="76">
        <v>21295.858499999998</v>
      </c>
      <c r="L14" s="78">
        <v>20.927106394764401</v>
      </c>
      <c r="M14" s="78">
        <v>-0.27511294273485098</v>
      </c>
      <c r="N14" s="76">
        <v>242491.86900000001</v>
      </c>
      <c r="O14" s="76">
        <v>8853969.9321999997</v>
      </c>
      <c r="P14" s="76">
        <v>1588</v>
      </c>
      <c r="Q14" s="76">
        <v>1389</v>
      </c>
      <c r="R14" s="78">
        <v>14.326853851691901</v>
      </c>
      <c r="S14" s="76">
        <v>55.467667821158699</v>
      </c>
      <c r="T14" s="76">
        <v>58.635446652267802</v>
      </c>
      <c r="U14" s="79">
        <v>-5.7110366372763597</v>
      </c>
    </row>
    <row r="15" spans="1:23" ht="12" thickBot="1">
      <c r="A15" s="80"/>
      <c r="B15" s="51" t="s">
        <v>13</v>
      </c>
      <c r="C15" s="52"/>
      <c r="D15" s="76">
        <v>95688.485700000005</v>
      </c>
      <c r="E15" s="77"/>
      <c r="F15" s="77"/>
      <c r="G15" s="76">
        <v>91654.195999999996</v>
      </c>
      <c r="H15" s="78">
        <v>4.4016421244914996</v>
      </c>
      <c r="I15" s="76">
        <v>-16409.608899999999</v>
      </c>
      <c r="J15" s="78">
        <v>-17.148990058685801</v>
      </c>
      <c r="K15" s="76">
        <v>-3649.2856999999999</v>
      </c>
      <c r="L15" s="78">
        <v>-3.9815806141597698</v>
      </c>
      <c r="M15" s="78">
        <v>3.4966632511124001</v>
      </c>
      <c r="N15" s="76">
        <v>261410.11249999999</v>
      </c>
      <c r="O15" s="76">
        <v>10199556.827099999</v>
      </c>
      <c r="P15" s="76">
        <v>3862</v>
      </c>
      <c r="Q15" s="76">
        <v>3207</v>
      </c>
      <c r="R15" s="78">
        <v>20.424072341752399</v>
      </c>
      <c r="S15" s="76">
        <v>24.7769253495598</v>
      </c>
      <c r="T15" s="76">
        <v>24.787680449017799</v>
      </c>
      <c r="U15" s="79">
        <v>-4.3407724349264001E-2</v>
      </c>
    </row>
    <row r="16" spans="1:23" ht="12" thickBot="1">
      <c r="A16" s="80"/>
      <c r="B16" s="51" t="s">
        <v>14</v>
      </c>
      <c r="C16" s="52"/>
      <c r="D16" s="76">
        <v>3213503.8596000001</v>
      </c>
      <c r="E16" s="77"/>
      <c r="F16" s="77"/>
      <c r="G16" s="76">
        <v>562688.03989999997</v>
      </c>
      <c r="H16" s="78">
        <v>471.09866066659202</v>
      </c>
      <c r="I16" s="76">
        <v>-1166447.0181</v>
      </c>
      <c r="J16" s="78">
        <v>-36.298292115485197</v>
      </c>
      <c r="K16" s="76">
        <v>19624.8662</v>
      </c>
      <c r="L16" s="78">
        <v>3.48769918825495</v>
      </c>
      <c r="M16" s="78">
        <v>-60.437195964169199</v>
      </c>
      <c r="N16" s="76">
        <v>4398920.7537000002</v>
      </c>
      <c r="O16" s="76">
        <v>122260511.7458</v>
      </c>
      <c r="P16" s="76">
        <v>42635</v>
      </c>
      <c r="Q16" s="76">
        <v>29683</v>
      </c>
      <c r="R16" s="78">
        <v>43.634403530640398</v>
      </c>
      <c r="S16" s="76">
        <v>75.372437190102005</v>
      </c>
      <c r="T16" s="76">
        <v>20.2731549540141</v>
      </c>
      <c r="U16" s="79">
        <v>73.102694154785297</v>
      </c>
    </row>
    <row r="17" spans="1:21" ht="12" thickBot="1">
      <c r="A17" s="80"/>
      <c r="B17" s="51" t="s">
        <v>15</v>
      </c>
      <c r="C17" s="52"/>
      <c r="D17" s="76">
        <v>520354.96740000002</v>
      </c>
      <c r="E17" s="77"/>
      <c r="F17" s="77"/>
      <c r="G17" s="76">
        <v>433302.79499999998</v>
      </c>
      <c r="H17" s="78">
        <v>20.090378692341499</v>
      </c>
      <c r="I17" s="76">
        <v>79775.527600000001</v>
      </c>
      <c r="J17" s="78">
        <v>15.330982232879499</v>
      </c>
      <c r="K17" s="76">
        <v>53976.699500000002</v>
      </c>
      <c r="L17" s="78">
        <v>12.457039308966401</v>
      </c>
      <c r="M17" s="78">
        <v>0.47796231223808</v>
      </c>
      <c r="N17" s="76">
        <v>1449569.7349</v>
      </c>
      <c r="O17" s="76">
        <v>154850864.88659999</v>
      </c>
      <c r="P17" s="76">
        <v>10089</v>
      </c>
      <c r="Q17" s="76">
        <v>8763</v>
      </c>
      <c r="R17" s="78">
        <v>15.1318041766518</v>
      </c>
      <c r="S17" s="76">
        <v>51.576466190901002</v>
      </c>
      <c r="T17" s="76">
        <v>53.596792160219103</v>
      </c>
      <c r="U17" s="79">
        <v>-3.9171469441901099</v>
      </c>
    </row>
    <row r="18" spans="1:21" ht="12" customHeight="1" thickBot="1">
      <c r="A18" s="80"/>
      <c r="B18" s="51" t="s">
        <v>16</v>
      </c>
      <c r="C18" s="52"/>
      <c r="D18" s="76">
        <v>1617037.7009000001</v>
      </c>
      <c r="E18" s="77"/>
      <c r="F18" s="77"/>
      <c r="G18" s="76">
        <v>967312.9621</v>
      </c>
      <c r="H18" s="78">
        <v>67.167996734942193</v>
      </c>
      <c r="I18" s="76">
        <v>231953.6728</v>
      </c>
      <c r="J18" s="78">
        <v>14.344357751887999</v>
      </c>
      <c r="K18" s="76">
        <v>140445.3842</v>
      </c>
      <c r="L18" s="78">
        <v>14.519125629734001</v>
      </c>
      <c r="M18" s="78">
        <v>0.65155782172013899</v>
      </c>
      <c r="N18" s="76">
        <v>4080132.9355000001</v>
      </c>
      <c r="O18" s="76">
        <v>271984599.93769997</v>
      </c>
      <c r="P18" s="76">
        <v>70744</v>
      </c>
      <c r="Q18" s="76">
        <v>57301</v>
      </c>
      <c r="R18" s="78">
        <v>23.460323554562802</v>
      </c>
      <c r="S18" s="76">
        <v>22.8575950031098</v>
      </c>
      <c r="T18" s="76">
        <v>21.834153281792599</v>
      </c>
      <c r="U18" s="79">
        <v>4.4774689602205404</v>
      </c>
    </row>
    <row r="19" spans="1:21" ht="12" customHeight="1" thickBot="1">
      <c r="A19" s="80"/>
      <c r="B19" s="51" t="s">
        <v>17</v>
      </c>
      <c r="C19" s="52"/>
      <c r="D19" s="76">
        <v>502370.58470000001</v>
      </c>
      <c r="E19" s="77"/>
      <c r="F19" s="77"/>
      <c r="G19" s="76">
        <v>368692.94809999998</v>
      </c>
      <c r="H19" s="78">
        <v>36.2571720693022</v>
      </c>
      <c r="I19" s="76">
        <v>66627.843800000002</v>
      </c>
      <c r="J19" s="78">
        <v>13.262688108976</v>
      </c>
      <c r="K19" s="76">
        <v>36193.6466</v>
      </c>
      <c r="L19" s="78">
        <v>9.8167450141149004</v>
      </c>
      <c r="M19" s="78">
        <v>0.840871259432588</v>
      </c>
      <c r="N19" s="76">
        <v>1411692.8025</v>
      </c>
      <c r="O19" s="76">
        <v>62571770.550800003</v>
      </c>
      <c r="P19" s="76">
        <v>11752</v>
      </c>
      <c r="Q19" s="76">
        <v>9884</v>
      </c>
      <c r="R19" s="78">
        <v>18.8992310805342</v>
      </c>
      <c r="S19" s="76">
        <v>42.747667180054499</v>
      </c>
      <c r="T19" s="76">
        <v>44.743986301092697</v>
      </c>
      <c r="U19" s="79">
        <v>-4.6700071670102199</v>
      </c>
    </row>
    <row r="20" spans="1:21" ht="12" thickBot="1">
      <c r="A20" s="80"/>
      <c r="B20" s="51" t="s">
        <v>18</v>
      </c>
      <c r="C20" s="52"/>
      <c r="D20" s="76">
        <v>981545.84400000004</v>
      </c>
      <c r="E20" s="77"/>
      <c r="F20" s="77"/>
      <c r="G20" s="76">
        <v>661068.03720000002</v>
      </c>
      <c r="H20" s="78">
        <v>48.478793220347796</v>
      </c>
      <c r="I20" s="76">
        <v>109933.2879</v>
      </c>
      <c r="J20" s="78">
        <v>11.2000156255565</v>
      </c>
      <c r="K20" s="76">
        <v>63626.878100000002</v>
      </c>
      <c r="L20" s="78">
        <v>9.6248607585833508</v>
      </c>
      <c r="M20" s="78">
        <v>0.72778063583792296</v>
      </c>
      <c r="N20" s="76">
        <v>2766798.9981999998</v>
      </c>
      <c r="O20" s="76">
        <v>112550794.4471</v>
      </c>
      <c r="P20" s="76">
        <v>41259</v>
      </c>
      <c r="Q20" s="76">
        <v>37029</v>
      </c>
      <c r="R20" s="78">
        <v>11.4234788949202</v>
      </c>
      <c r="S20" s="76">
        <v>23.789860248673001</v>
      </c>
      <c r="T20" s="76">
        <v>23.607180391044899</v>
      </c>
      <c r="U20" s="79">
        <v>0.76788957866346597</v>
      </c>
    </row>
    <row r="21" spans="1:21" ht="12" customHeight="1" thickBot="1">
      <c r="A21" s="80"/>
      <c r="B21" s="51" t="s">
        <v>19</v>
      </c>
      <c r="C21" s="52"/>
      <c r="D21" s="76">
        <v>359761.88059999997</v>
      </c>
      <c r="E21" s="77"/>
      <c r="F21" s="77"/>
      <c r="G21" s="76">
        <v>247021.364</v>
      </c>
      <c r="H21" s="78">
        <v>45.639986264507897</v>
      </c>
      <c r="I21" s="76">
        <v>48993.695500000002</v>
      </c>
      <c r="J21" s="78">
        <v>13.6183676320264</v>
      </c>
      <c r="K21" s="76">
        <v>35538.804900000003</v>
      </c>
      <c r="L21" s="78">
        <v>14.3869357388861</v>
      </c>
      <c r="M21" s="78">
        <v>0.37859715986116399</v>
      </c>
      <c r="N21" s="76">
        <v>951770.0307</v>
      </c>
      <c r="O21" s="76">
        <v>41393835.247900002</v>
      </c>
      <c r="P21" s="76">
        <v>29315</v>
      </c>
      <c r="Q21" s="76">
        <v>24912</v>
      </c>
      <c r="R21" s="78">
        <v>17.674213230571599</v>
      </c>
      <c r="S21" s="76">
        <v>12.2722797407471</v>
      </c>
      <c r="T21" s="76">
        <v>12.363874867533699</v>
      </c>
      <c r="U21" s="79">
        <v>-0.74635787907065498</v>
      </c>
    </row>
    <row r="22" spans="1:21" ht="12" customHeight="1" thickBot="1">
      <c r="A22" s="80"/>
      <c r="B22" s="51" t="s">
        <v>20</v>
      </c>
      <c r="C22" s="52"/>
      <c r="D22" s="76">
        <v>1195042.6523</v>
      </c>
      <c r="E22" s="77"/>
      <c r="F22" s="77"/>
      <c r="G22" s="76">
        <v>822277.64800000004</v>
      </c>
      <c r="H22" s="78">
        <v>45.3332284060821</v>
      </c>
      <c r="I22" s="76">
        <v>59797.545400000003</v>
      </c>
      <c r="J22" s="78">
        <v>5.0038000974201697</v>
      </c>
      <c r="K22" s="76">
        <v>62651.314700000003</v>
      </c>
      <c r="L22" s="78">
        <v>7.6192408795721001</v>
      </c>
      <c r="M22" s="78">
        <v>-4.5550030572623003E-2</v>
      </c>
      <c r="N22" s="76">
        <v>3193416.0608000001</v>
      </c>
      <c r="O22" s="76">
        <v>120726043.5328</v>
      </c>
      <c r="P22" s="76">
        <v>72903</v>
      </c>
      <c r="Q22" s="76">
        <v>61286</v>
      </c>
      <c r="R22" s="78">
        <v>18.9553894853637</v>
      </c>
      <c r="S22" s="76">
        <v>16.3922287464165</v>
      </c>
      <c r="T22" s="76">
        <v>16.3960752064093</v>
      </c>
      <c r="U22" s="79">
        <v>-2.3465143467222001E-2</v>
      </c>
    </row>
    <row r="23" spans="1:21" ht="12" thickBot="1">
      <c r="A23" s="80"/>
      <c r="B23" s="51" t="s">
        <v>21</v>
      </c>
      <c r="C23" s="52"/>
      <c r="D23" s="76">
        <v>2852368.6586000002</v>
      </c>
      <c r="E23" s="77"/>
      <c r="F23" s="77"/>
      <c r="G23" s="76">
        <v>2369085.2047000001</v>
      </c>
      <c r="H23" s="78">
        <v>20.399580941251902</v>
      </c>
      <c r="I23" s="76">
        <v>-190156.59340000001</v>
      </c>
      <c r="J23" s="78">
        <v>-6.6666204884375899</v>
      </c>
      <c r="K23" s="76">
        <v>21810.765200000002</v>
      </c>
      <c r="L23" s="78">
        <v>0.92064080923429403</v>
      </c>
      <c r="M23" s="78">
        <v>-9.71847418723301</v>
      </c>
      <c r="N23" s="76">
        <v>7202017.3200000003</v>
      </c>
      <c r="O23" s="76">
        <v>229785075.19710001</v>
      </c>
      <c r="P23" s="76">
        <v>75595</v>
      </c>
      <c r="Q23" s="76">
        <v>66217</v>
      </c>
      <c r="R23" s="78">
        <v>14.162526239485301</v>
      </c>
      <c r="S23" s="76">
        <v>37.732239679872997</v>
      </c>
      <c r="T23" s="76">
        <v>36.409760119002698</v>
      </c>
      <c r="U23" s="79">
        <v>3.50490607525682</v>
      </c>
    </row>
    <row r="24" spans="1:21" ht="12" thickBot="1">
      <c r="A24" s="80"/>
      <c r="B24" s="51" t="s">
        <v>22</v>
      </c>
      <c r="C24" s="52"/>
      <c r="D24" s="76">
        <v>275306.58769999997</v>
      </c>
      <c r="E24" s="77"/>
      <c r="F24" s="77"/>
      <c r="G24" s="76">
        <v>172288.8517</v>
      </c>
      <c r="H24" s="78">
        <v>59.793616930816199</v>
      </c>
      <c r="I24" s="76">
        <v>36375.511400000003</v>
      </c>
      <c r="J24" s="78">
        <v>13.2127282909911</v>
      </c>
      <c r="K24" s="76">
        <v>27703.954399999999</v>
      </c>
      <c r="L24" s="78">
        <v>16.079946047954301</v>
      </c>
      <c r="M24" s="78">
        <v>0.31300791485564999</v>
      </c>
      <c r="N24" s="76">
        <v>729411.74170000001</v>
      </c>
      <c r="O24" s="76">
        <v>28944420.994899999</v>
      </c>
      <c r="P24" s="76">
        <v>25499</v>
      </c>
      <c r="Q24" s="76">
        <v>22429</v>
      </c>
      <c r="R24" s="78">
        <v>13.6876365419769</v>
      </c>
      <c r="S24" s="76">
        <v>10.796760174908799</v>
      </c>
      <c r="T24" s="76">
        <v>10.438944973026</v>
      </c>
      <c r="U24" s="79">
        <v>3.3140978968336601</v>
      </c>
    </row>
    <row r="25" spans="1:21" ht="12" thickBot="1">
      <c r="A25" s="80"/>
      <c r="B25" s="51" t="s">
        <v>23</v>
      </c>
      <c r="C25" s="52"/>
      <c r="D25" s="76">
        <v>330376.41379999998</v>
      </c>
      <c r="E25" s="77"/>
      <c r="F25" s="77"/>
      <c r="G25" s="76">
        <v>181103.63699999999</v>
      </c>
      <c r="H25" s="78">
        <v>82.423953087148703</v>
      </c>
      <c r="I25" s="76">
        <v>26146.930499999999</v>
      </c>
      <c r="J25" s="78">
        <v>7.9142848604890297</v>
      </c>
      <c r="K25" s="76">
        <v>17045.7935</v>
      </c>
      <c r="L25" s="78">
        <v>9.4121762446990491</v>
      </c>
      <c r="M25" s="78">
        <v>0.53392275343474105</v>
      </c>
      <c r="N25" s="76">
        <v>858344.54709999997</v>
      </c>
      <c r="O25" s="76">
        <v>40855813.259199999</v>
      </c>
      <c r="P25" s="76">
        <v>18024</v>
      </c>
      <c r="Q25" s="76">
        <v>15483</v>
      </c>
      <c r="R25" s="78">
        <v>16.4115481495834</v>
      </c>
      <c r="S25" s="76">
        <v>18.329805470483802</v>
      </c>
      <c r="T25" s="76">
        <v>16.9088472970355</v>
      </c>
      <c r="U25" s="79">
        <v>7.7521726880107398</v>
      </c>
    </row>
    <row r="26" spans="1:21" ht="12" thickBot="1">
      <c r="A26" s="80"/>
      <c r="B26" s="51" t="s">
        <v>24</v>
      </c>
      <c r="C26" s="52"/>
      <c r="D26" s="76">
        <v>668489.89210000006</v>
      </c>
      <c r="E26" s="77"/>
      <c r="F26" s="77"/>
      <c r="G26" s="76">
        <v>435218.95630000002</v>
      </c>
      <c r="H26" s="78">
        <v>53.598523782866799</v>
      </c>
      <c r="I26" s="76">
        <v>152006.37880000001</v>
      </c>
      <c r="J26" s="78">
        <v>22.738769964417202</v>
      </c>
      <c r="K26" s="76">
        <v>89584.401199999993</v>
      </c>
      <c r="L26" s="78">
        <v>20.583754430551199</v>
      </c>
      <c r="M26" s="78">
        <v>0.69679516482608395</v>
      </c>
      <c r="N26" s="76">
        <v>1859870.4628999999</v>
      </c>
      <c r="O26" s="76">
        <v>69772413.6505</v>
      </c>
      <c r="P26" s="76">
        <v>41956</v>
      </c>
      <c r="Q26" s="76">
        <v>36481</v>
      </c>
      <c r="R26" s="78">
        <v>15.0078122858474</v>
      </c>
      <c r="S26" s="76">
        <v>15.9331178401182</v>
      </c>
      <c r="T26" s="76">
        <v>15.0287978947946</v>
      </c>
      <c r="U26" s="79">
        <v>5.6757249547647701</v>
      </c>
    </row>
    <row r="27" spans="1:21" ht="12" thickBot="1">
      <c r="A27" s="80"/>
      <c r="B27" s="51" t="s">
        <v>25</v>
      </c>
      <c r="C27" s="52"/>
      <c r="D27" s="76">
        <v>281375.44329999998</v>
      </c>
      <c r="E27" s="77"/>
      <c r="F27" s="77"/>
      <c r="G27" s="76">
        <v>160464.25349999999</v>
      </c>
      <c r="H27" s="78">
        <v>75.350856756392801</v>
      </c>
      <c r="I27" s="76">
        <v>65174.538099999998</v>
      </c>
      <c r="J27" s="78">
        <v>23.1628379988056</v>
      </c>
      <c r="K27" s="76">
        <v>43999.0936</v>
      </c>
      <c r="L27" s="78">
        <v>27.419872426602499</v>
      </c>
      <c r="M27" s="78">
        <v>0.48127001643506601</v>
      </c>
      <c r="N27" s="76">
        <v>746955.31070000003</v>
      </c>
      <c r="O27" s="76">
        <v>20183468.332199998</v>
      </c>
      <c r="P27" s="76">
        <v>33799</v>
      </c>
      <c r="Q27" s="76">
        <v>28333</v>
      </c>
      <c r="R27" s="78">
        <v>19.291991670490201</v>
      </c>
      <c r="S27" s="76">
        <v>8.3249635580934402</v>
      </c>
      <c r="T27" s="76">
        <v>8.2621810891892906</v>
      </c>
      <c r="U27" s="79">
        <v>0.75414707182850105</v>
      </c>
    </row>
    <row r="28" spans="1:21" ht="12" thickBot="1">
      <c r="A28" s="80"/>
      <c r="B28" s="51" t="s">
        <v>26</v>
      </c>
      <c r="C28" s="52"/>
      <c r="D28" s="76">
        <v>885799.38729999994</v>
      </c>
      <c r="E28" s="77"/>
      <c r="F28" s="77"/>
      <c r="G28" s="76">
        <v>598801.48800000001</v>
      </c>
      <c r="H28" s="78">
        <v>47.928721797030697</v>
      </c>
      <c r="I28" s="76">
        <v>31229.888800000001</v>
      </c>
      <c r="J28" s="78">
        <v>3.5256164372829</v>
      </c>
      <c r="K28" s="76">
        <v>24552.717700000001</v>
      </c>
      <c r="L28" s="78">
        <v>4.1003100680337701</v>
      </c>
      <c r="M28" s="78">
        <v>0.27195242423204302</v>
      </c>
      <c r="N28" s="76">
        <v>2390066.1381000001</v>
      </c>
      <c r="O28" s="76">
        <v>81978955.483999997</v>
      </c>
      <c r="P28" s="76">
        <v>39688</v>
      </c>
      <c r="Q28" s="76">
        <v>35181</v>
      </c>
      <c r="R28" s="78">
        <v>12.810892242972001</v>
      </c>
      <c r="S28" s="76">
        <v>22.3190734554525</v>
      </c>
      <c r="T28" s="76">
        <v>21.806507472783601</v>
      </c>
      <c r="U28" s="79">
        <v>2.2965379082244199</v>
      </c>
    </row>
    <row r="29" spans="1:21" ht="12" thickBot="1">
      <c r="A29" s="80"/>
      <c r="B29" s="51" t="s">
        <v>27</v>
      </c>
      <c r="C29" s="52"/>
      <c r="D29" s="76">
        <v>775738.72620000003</v>
      </c>
      <c r="E29" s="77"/>
      <c r="F29" s="77"/>
      <c r="G29" s="76">
        <v>563474.09329999995</v>
      </c>
      <c r="H29" s="78">
        <v>37.670699580324403</v>
      </c>
      <c r="I29" s="76">
        <v>109658.2775</v>
      </c>
      <c r="J29" s="78">
        <v>14.135980813690599</v>
      </c>
      <c r="K29" s="76">
        <v>71608.013500000001</v>
      </c>
      <c r="L29" s="78">
        <v>12.708306264912</v>
      </c>
      <c r="M29" s="78">
        <v>0.53136879715284902</v>
      </c>
      <c r="N29" s="76">
        <v>2149160.7984000002</v>
      </c>
      <c r="O29" s="76">
        <v>54983291.6228</v>
      </c>
      <c r="P29" s="76">
        <v>116887</v>
      </c>
      <c r="Q29" s="76">
        <v>104883</v>
      </c>
      <c r="R29" s="78">
        <v>11.4451341018087</v>
      </c>
      <c r="S29" s="76">
        <v>6.6366552841633402</v>
      </c>
      <c r="T29" s="76">
        <v>6.5046527492539301</v>
      </c>
      <c r="U29" s="79">
        <v>1.9889918830709501</v>
      </c>
    </row>
    <row r="30" spans="1:21" ht="12" thickBot="1">
      <c r="A30" s="80"/>
      <c r="B30" s="51" t="s">
        <v>28</v>
      </c>
      <c r="C30" s="52"/>
      <c r="D30" s="76">
        <v>1328149.0999</v>
      </c>
      <c r="E30" s="77"/>
      <c r="F30" s="77"/>
      <c r="G30" s="76">
        <v>673376.74670000002</v>
      </c>
      <c r="H30" s="78">
        <v>97.237149397989398</v>
      </c>
      <c r="I30" s="76">
        <v>133061.36720000001</v>
      </c>
      <c r="J30" s="78">
        <v>10.018556441443099</v>
      </c>
      <c r="K30" s="76">
        <v>62764.692600000002</v>
      </c>
      <c r="L30" s="78">
        <v>9.3208880329754908</v>
      </c>
      <c r="M30" s="78">
        <v>1.1200034874384099</v>
      </c>
      <c r="N30" s="76">
        <v>3548370.7514</v>
      </c>
      <c r="O30" s="76">
        <v>97109451.864399999</v>
      </c>
      <c r="P30" s="76">
        <v>92546</v>
      </c>
      <c r="Q30" s="76">
        <v>82756</v>
      </c>
      <c r="R30" s="78">
        <v>11.829957948668399</v>
      </c>
      <c r="S30" s="76">
        <v>14.3512318187712</v>
      </c>
      <c r="T30" s="76">
        <v>13.9378551331626</v>
      </c>
      <c r="U30" s="79">
        <v>2.8804265085312402</v>
      </c>
    </row>
    <row r="31" spans="1:21" ht="12" thickBot="1">
      <c r="A31" s="80"/>
      <c r="B31" s="51" t="s">
        <v>29</v>
      </c>
      <c r="C31" s="52"/>
      <c r="D31" s="76">
        <v>803717.652</v>
      </c>
      <c r="E31" s="77"/>
      <c r="F31" s="77"/>
      <c r="G31" s="76">
        <v>526901.26320000004</v>
      </c>
      <c r="H31" s="78">
        <v>52.536672073782199</v>
      </c>
      <c r="I31" s="76">
        <v>24213.138999999999</v>
      </c>
      <c r="J31" s="78">
        <v>3.0126424298069301</v>
      </c>
      <c r="K31" s="76">
        <v>23424.132799999999</v>
      </c>
      <c r="L31" s="78">
        <v>4.4456399018175699</v>
      </c>
      <c r="M31" s="78">
        <v>3.3683475360078E-2</v>
      </c>
      <c r="N31" s="76">
        <v>2054474.0201000001</v>
      </c>
      <c r="O31" s="76">
        <v>98266835.423899993</v>
      </c>
      <c r="P31" s="76">
        <v>34935</v>
      </c>
      <c r="Q31" s="76">
        <v>30707</v>
      </c>
      <c r="R31" s="78">
        <v>13.7688474940567</v>
      </c>
      <c r="S31" s="76">
        <v>23.006087075998298</v>
      </c>
      <c r="T31" s="76">
        <v>24.2999029472107</v>
      </c>
      <c r="U31" s="79">
        <v>-5.6237980276196602</v>
      </c>
    </row>
    <row r="32" spans="1:21" ht="12" thickBot="1">
      <c r="A32" s="80"/>
      <c r="B32" s="51" t="s">
        <v>30</v>
      </c>
      <c r="C32" s="52"/>
      <c r="D32" s="76">
        <v>161015.6004</v>
      </c>
      <c r="E32" s="77"/>
      <c r="F32" s="77"/>
      <c r="G32" s="76">
        <v>81757.661399999997</v>
      </c>
      <c r="H32" s="78">
        <v>96.942522135301701</v>
      </c>
      <c r="I32" s="76">
        <v>40370.750099999997</v>
      </c>
      <c r="J32" s="78">
        <v>25.072570607885002</v>
      </c>
      <c r="K32" s="76">
        <v>22808.464800000002</v>
      </c>
      <c r="L32" s="78">
        <v>27.8976482563627</v>
      </c>
      <c r="M32" s="78">
        <v>0.76998980220711699</v>
      </c>
      <c r="N32" s="76">
        <v>441252.9951</v>
      </c>
      <c r="O32" s="76">
        <v>12212965.3226</v>
      </c>
      <c r="P32" s="76">
        <v>28584</v>
      </c>
      <c r="Q32" s="76">
        <v>25163</v>
      </c>
      <c r="R32" s="78">
        <v>13.595358264118</v>
      </c>
      <c r="S32" s="76">
        <v>5.6330674643157002</v>
      </c>
      <c r="T32" s="76">
        <v>5.5934914040456203</v>
      </c>
      <c r="U32" s="79">
        <v>0.70256677238085696</v>
      </c>
    </row>
    <row r="33" spans="1:21" ht="12" thickBot="1">
      <c r="A33" s="80"/>
      <c r="B33" s="51" t="s">
        <v>75</v>
      </c>
      <c r="C33" s="52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6">
        <v>45.476900000000001</v>
      </c>
      <c r="P33" s="77"/>
      <c r="Q33" s="77"/>
      <c r="R33" s="77"/>
      <c r="S33" s="77"/>
      <c r="T33" s="77"/>
      <c r="U33" s="81"/>
    </row>
    <row r="34" spans="1:21" ht="12" customHeight="1" thickBot="1">
      <c r="A34" s="80"/>
      <c r="B34" s="51" t="s">
        <v>31</v>
      </c>
      <c r="C34" s="52"/>
      <c r="D34" s="76">
        <v>133006.7078</v>
      </c>
      <c r="E34" s="77"/>
      <c r="F34" s="77"/>
      <c r="G34" s="76">
        <v>78617.940300000002</v>
      </c>
      <c r="H34" s="78">
        <v>69.1811147588663</v>
      </c>
      <c r="I34" s="76">
        <v>20698.472300000001</v>
      </c>
      <c r="J34" s="78">
        <v>15.561976265982</v>
      </c>
      <c r="K34" s="76">
        <v>14950.6186</v>
      </c>
      <c r="L34" s="78">
        <v>19.016802708070902</v>
      </c>
      <c r="M34" s="78">
        <v>0.38445591140957902</v>
      </c>
      <c r="N34" s="76">
        <v>351640.70919999998</v>
      </c>
      <c r="O34" s="76">
        <v>20489651.024500001</v>
      </c>
      <c r="P34" s="76">
        <v>7918</v>
      </c>
      <c r="Q34" s="76">
        <v>6370</v>
      </c>
      <c r="R34" s="78">
        <v>24.3014128728414</v>
      </c>
      <c r="S34" s="76">
        <v>16.798018161151798</v>
      </c>
      <c r="T34" s="76">
        <v>16.484212605965499</v>
      </c>
      <c r="U34" s="79">
        <v>1.8681105840930201</v>
      </c>
    </row>
    <row r="35" spans="1:21" ht="12" customHeight="1" thickBot="1">
      <c r="A35" s="80"/>
      <c r="B35" s="51" t="s">
        <v>76</v>
      </c>
      <c r="C35" s="52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6">
        <v>11.9658</v>
      </c>
      <c r="P35" s="77"/>
      <c r="Q35" s="77"/>
      <c r="R35" s="77"/>
      <c r="S35" s="77"/>
      <c r="T35" s="77"/>
      <c r="U35" s="81"/>
    </row>
    <row r="36" spans="1:21" ht="12" customHeight="1" thickBot="1">
      <c r="A36" s="80"/>
      <c r="B36" s="51" t="s">
        <v>61</v>
      </c>
      <c r="C36" s="52"/>
      <c r="D36" s="76">
        <v>241035.98</v>
      </c>
      <c r="E36" s="77"/>
      <c r="F36" s="77"/>
      <c r="G36" s="76">
        <v>80955.81</v>
      </c>
      <c r="H36" s="78">
        <v>197.73771641590599</v>
      </c>
      <c r="I36" s="76">
        <v>22175.97</v>
      </c>
      <c r="J36" s="78">
        <v>9.2002737516614808</v>
      </c>
      <c r="K36" s="76">
        <v>2514.0500000000002</v>
      </c>
      <c r="L36" s="78">
        <v>3.10545963285402</v>
      </c>
      <c r="M36" s="78">
        <v>7.8208150195899</v>
      </c>
      <c r="N36" s="76">
        <v>539275.04</v>
      </c>
      <c r="O36" s="76">
        <v>34855204.159999996</v>
      </c>
      <c r="P36" s="76">
        <v>145</v>
      </c>
      <c r="Q36" s="76">
        <v>95</v>
      </c>
      <c r="R36" s="78">
        <v>52.631578947368403</v>
      </c>
      <c r="S36" s="76">
        <v>1662.31710344828</v>
      </c>
      <c r="T36" s="76">
        <v>1290.85621052632</v>
      </c>
      <c r="U36" s="79">
        <v>22.345970702666101</v>
      </c>
    </row>
    <row r="37" spans="1:21" ht="12" customHeight="1" thickBot="1">
      <c r="A37" s="80"/>
      <c r="B37" s="51" t="s">
        <v>35</v>
      </c>
      <c r="C37" s="52"/>
      <c r="D37" s="76">
        <v>138752.74</v>
      </c>
      <c r="E37" s="77"/>
      <c r="F37" s="77"/>
      <c r="G37" s="76">
        <v>52517.78</v>
      </c>
      <c r="H37" s="78">
        <v>164.20145710652699</v>
      </c>
      <c r="I37" s="76">
        <v>-13330.06</v>
      </c>
      <c r="J37" s="78">
        <v>-9.6070607326385105</v>
      </c>
      <c r="K37" s="76">
        <v>-5247.4</v>
      </c>
      <c r="L37" s="78">
        <v>-9.9916637755822908</v>
      </c>
      <c r="M37" s="78">
        <v>1.5403171094256201</v>
      </c>
      <c r="N37" s="76">
        <v>334493.2</v>
      </c>
      <c r="O37" s="76">
        <v>28714301.690000001</v>
      </c>
      <c r="P37" s="76">
        <v>69</v>
      </c>
      <c r="Q37" s="76">
        <v>43</v>
      </c>
      <c r="R37" s="78">
        <v>60.465116279069797</v>
      </c>
      <c r="S37" s="76">
        <v>2010.9092753623199</v>
      </c>
      <c r="T37" s="76">
        <v>2003.0776744186001</v>
      </c>
      <c r="U37" s="79">
        <v>0.38945570740893398</v>
      </c>
    </row>
    <row r="38" spans="1:21" ht="12" customHeight="1" thickBot="1">
      <c r="A38" s="80"/>
      <c r="B38" s="51" t="s">
        <v>36</v>
      </c>
      <c r="C38" s="52"/>
      <c r="D38" s="76">
        <v>922844.82</v>
      </c>
      <c r="E38" s="77"/>
      <c r="F38" s="77"/>
      <c r="G38" s="76">
        <v>1708.55</v>
      </c>
      <c r="H38" s="78">
        <v>53913.334113722201</v>
      </c>
      <c r="I38" s="76">
        <v>759.14</v>
      </c>
      <c r="J38" s="78">
        <v>8.2260850746283004E-2</v>
      </c>
      <c r="K38" s="76">
        <v>-482.9</v>
      </c>
      <c r="L38" s="78">
        <v>-28.263732404670598</v>
      </c>
      <c r="M38" s="78">
        <v>-2.5720439014288701</v>
      </c>
      <c r="N38" s="76">
        <v>974498.7</v>
      </c>
      <c r="O38" s="76">
        <v>8385249.3499999996</v>
      </c>
      <c r="P38" s="76">
        <v>384</v>
      </c>
      <c r="Q38" s="76">
        <v>11</v>
      </c>
      <c r="R38" s="78">
        <v>3390.9090909090901</v>
      </c>
      <c r="S38" s="76">
        <v>2403.24171875</v>
      </c>
      <c r="T38" s="76">
        <v>2247.78818181818</v>
      </c>
      <c r="U38" s="79">
        <v>6.4684936067385799</v>
      </c>
    </row>
    <row r="39" spans="1:21" ht="12" customHeight="1" thickBot="1">
      <c r="A39" s="80"/>
      <c r="B39" s="51" t="s">
        <v>37</v>
      </c>
      <c r="C39" s="52"/>
      <c r="D39" s="76">
        <v>198737.27</v>
      </c>
      <c r="E39" s="77"/>
      <c r="F39" s="77"/>
      <c r="G39" s="76">
        <v>62159.07</v>
      </c>
      <c r="H39" s="78">
        <v>219.723686342154</v>
      </c>
      <c r="I39" s="76">
        <v>-22558.5</v>
      </c>
      <c r="J39" s="78">
        <v>-11.3509157089659</v>
      </c>
      <c r="K39" s="76">
        <v>-9399.09</v>
      </c>
      <c r="L39" s="78">
        <v>-15.121027389888599</v>
      </c>
      <c r="M39" s="78">
        <v>1.40007277300249</v>
      </c>
      <c r="N39" s="76">
        <v>412609.92</v>
      </c>
      <c r="O39" s="76">
        <v>19004581.5</v>
      </c>
      <c r="P39" s="76">
        <v>126</v>
      </c>
      <c r="Q39" s="76">
        <v>91</v>
      </c>
      <c r="R39" s="78">
        <v>38.461538461538503</v>
      </c>
      <c r="S39" s="76">
        <v>1577.27992063492</v>
      </c>
      <c r="T39" s="76">
        <v>1357.58032967033</v>
      </c>
      <c r="U39" s="79">
        <v>13.9290171700248</v>
      </c>
    </row>
    <row r="40" spans="1:21" ht="12" customHeight="1" thickBot="1">
      <c r="A40" s="80"/>
      <c r="B40" s="51" t="s">
        <v>74</v>
      </c>
      <c r="C40" s="52"/>
      <c r="D40" s="76">
        <v>2.57</v>
      </c>
      <c r="E40" s="77"/>
      <c r="F40" s="77"/>
      <c r="G40" s="76">
        <v>47.06</v>
      </c>
      <c r="H40" s="78">
        <v>-94.538886527836794</v>
      </c>
      <c r="I40" s="76">
        <v>2.57</v>
      </c>
      <c r="J40" s="78">
        <v>100</v>
      </c>
      <c r="K40" s="76">
        <v>-3905.94</v>
      </c>
      <c r="L40" s="78">
        <v>-8299.9150021249498</v>
      </c>
      <c r="M40" s="78">
        <v>-1.00065797221668</v>
      </c>
      <c r="N40" s="76">
        <v>2.57</v>
      </c>
      <c r="O40" s="76">
        <v>13.03</v>
      </c>
      <c r="P40" s="76">
        <v>2</v>
      </c>
      <c r="Q40" s="77"/>
      <c r="R40" s="77"/>
      <c r="S40" s="76">
        <v>1.2849999999999999</v>
      </c>
      <c r="T40" s="77"/>
      <c r="U40" s="81"/>
    </row>
    <row r="41" spans="1:21" ht="12" customHeight="1" thickBot="1">
      <c r="A41" s="80"/>
      <c r="B41" s="51" t="s">
        <v>32</v>
      </c>
      <c r="C41" s="52"/>
      <c r="D41" s="76">
        <v>25452.307199999999</v>
      </c>
      <c r="E41" s="77"/>
      <c r="F41" s="77"/>
      <c r="G41" s="76">
        <v>65918.8033</v>
      </c>
      <c r="H41" s="78">
        <v>-61.388396139163497</v>
      </c>
      <c r="I41" s="76">
        <v>1786.298</v>
      </c>
      <c r="J41" s="78">
        <v>7.0182164075090201</v>
      </c>
      <c r="K41" s="76">
        <v>3514.4890999999998</v>
      </c>
      <c r="L41" s="78">
        <v>5.3315426313268697</v>
      </c>
      <c r="M41" s="78">
        <v>-0.49173323656061402</v>
      </c>
      <c r="N41" s="76">
        <v>50227.520799999998</v>
      </c>
      <c r="O41" s="76">
        <v>1901547.1617000001</v>
      </c>
      <c r="P41" s="76">
        <v>54</v>
      </c>
      <c r="Q41" s="76">
        <v>44</v>
      </c>
      <c r="R41" s="78">
        <v>22.727272727272702</v>
      </c>
      <c r="S41" s="76">
        <v>471.33902222222201</v>
      </c>
      <c r="T41" s="76">
        <v>187.25718409090899</v>
      </c>
      <c r="U41" s="79">
        <v>60.271232539150397</v>
      </c>
    </row>
    <row r="42" spans="1:21" ht="12" customHeight="1" thickBot="1">
      <c r="A42" s="80"/>
      <c r="B42" s="51" t="s">
        <v>33</v>
      </c>
      <c r="C42" s="52"/>
      <c r="D42" s="76">
        <v>341566.435</v>
      </c>
      <c r="E42" s="77"/>
      <c r="F42" s="77"/>
      <c r="G42" s="76">
        <v>269660.78080000001</v>
      </c>
      <c r="H42" s="78">
        <v>26.665225097501398</v>
      </c>
      <c r="I42" s="76">
        <v>15099.0998</v>
      </c>
      <c r="J42" s="78">
        <v>4.4205455375028304</v>
      </c>
      <c r="K42" s="76">
        <v>18938.933099999998</v>
      </c>
      <c r="L42" s="78">
        <v>7.02324344082</v>
      </c>
      <c r="M42" s="78">
        <v>-0.202748131572417</v>
      </c>
      <c r="N42" s="76">
        <v>928871.17290000001</v>
      </c>
      <c r="O42" s="76">
        <v>41371278.933700003</v>
      </c>
      <c r="P42" s="76">
        <v>1600</v>
      </c>
      <c r="Q42" s="76">
        <v>1453</v>
      </c>
      <c r="R42" s="78">
        <v>10.1169993117687</v>
      </c>
      <c r="S42" s="76">
        <v>213.479021875</v>
      </c>
      <c r="T42" s="76">
        <v>200.266200894701</v>
      </c>
      <c r="U42" s="79">
        <v>6.1892830800189698</v>
      </c>
    </row>
    <row r="43" spans="1:21" ht="12" thickBot="1">
      <c r="A43" s="80"/>
      <c r="B43" s="51" t="s">
        <v>38</v>
      </c>
      <c r="C43" s="52"/>
      <c r="D43" s="76">
        <v>167931.14</v>
      </c>
      <c r="E43" s="77"/>
      <c r="F43" s="77"/>
      <c r="G43" s="76">
        <v>31178.639999999999</v>
      </c>
      <c r="H43" s="78">
        <v>438.60957373381302</v>
      </c>
      <c r="I43" s="76">
        <v>-22192.61</v>
      </c>
      <c r="J43" s="78">
        <v>-13.215303605989901</v>
      </c>
      <c r="K43" s="76">
        <v>-3165.53</v>
      </c>
      <c r="L43" s="78">
        <v>-10.1528803052346</v>
      </c>
      <c r="M43" s="78">
        <v>6.0107091071637297</v>
      </c>
      <c r="N43" s="76">
        <v>303341</v>
      </c>
      <c r="O43" s="76">
        <v>13837473.810000001</v>
      </c>
      <c r="P43" s="76">
        <v>108</v>
      </c>
      <c r="Q43" s="76">
        <v>53</v>
      </c>
      <c r="R43" s="78">
        <v>103.77358490566</v>
      </c>
      <c r="S43" s="76">
        <v>1554.91796296296</v>
      </c>
      <c r="T43" s="76">
        <v>1367.2486792452801</v>
      </c>
      <c r="U43" s="79">
        <v>12.069400970844001</v>
      </c>
    </row>
    <row r="44" spans="1:21" ht="12" thickBot="1">
      <c r="A44" s="80"/>
      <c r="B44" s="51" t="s">
        <v>39</v>
      </c>
      <c r="C44" s="52"/>
      <c r="D44" s="76">
        <v>27468.01</v>
      </c>
      <c r="E44" s="77"/>
      <c r="F44" s="77"/>
      <c r="G44" s="76">
        <v>25984.3</v>
      </c>
      <c r="H44" s="78">
        <v>5.7100248996509597</v>
      </c>
      <c r="I44" s="76">
        <v>3440.96</v>
      </c>
      <c r="J44" s="78">
        <v>12.527154315147</v>
      </c>
      <c r="K44" s="76">
        <v>3579.89</v>
      </c>
      <c r="L44" s="78">
        <v>13.777126957431999</v>
      </c>
      <c r="M44" s="78">
        <v>-3.8808455008393999E-2</v>
      </c>
      <c r="N44" s="76">
        <v>153591</v>
      </c>
      <c r="O44" s="76">
        <v>6272548.8600000003</v>
      </c>
      <c r="P44" s="76">
        <v>51</v>
      </c>
      <c r="Q44" s="76">
        <v>54</v>
      </c>
      <c r="R44" s="78">
        <v>-5.5555555555555598</v>
      </c>
      <c r="S44" s="76">
        <v>538.58843137254905</v>
      </c>
      <c r="T44" s="76">
        <v>836.01555555555603</v>
      </c>
      <c r="U44" s="79">
        <v>-55.223452056895702</v>
      </c>
    </row>
    <row r="45" spans="1:21" ht="12" thickBot="1">
      <c r="A45" s="82"/>
      <c r="B45" s="51" t="s">
        <v>34</v>
      </c>
      <c r="C45" s="52"/>
      <c r="D45" s="83">
        <v>3440.4176000000002</v>
      </c>
      <c r="E45" s="84"/>
      <c r="F45" s="84"/>
      <c r="G45" s="83">
        <v>34395.8701</v>
      </c>
      <c r="H45" s="85">
        <v>-89.9975852042772</v>
      </c>
      <c r="I45" s="83">
        <v>607.73659999999995</v>
      </c>
      <c r="J45" s="85">
        <v>17.664617225536801</v>
      </c>
      <c r="K45" s="83">
        <v>2841.8787000000002</v>
      </c>
      <c r="L45" s="85">
        <v>8.2622672191101199</v>
      </c>
      <c r="M45" s="85">
        <v>-0.78614970441912302</v>
      </c>
      <c r="N45" s="83">
        <v>15658.5373</v>
      </c>
      <c r="O45" s="83">
        <v>1335089.2945000001</v>
      </c>
      <c r="P45" s="83">
        <v>6</v>
      </c>
      <c r="Q45" s="83">
        <v>3</v>
      </c>
      <c r="R45" s="85">
        <v>100</v>
      </c>
      <c r="S45" s="83">
        <v>573.40293333333295</v>
      </c>
      <c r="T45" s="83">
        <v>239.088333333333</v>
      </c>
      <c r="U45" s="86">
        <v>58.303608259648499</v>
      </c>
    </row>
  </sheetData>
  <mergeCells count="43">
    <mergeCell ref="B15:C15"/>
    <mergeCell ref="B34:C34"/>
    <mergeCell ref="B35:C35"/>
    <mergeCell ref="B36:C36"/>
    <mergeCell ref="A8:A45"/>
    <mergeCell ref="B45:C45"/>
    <mergeCell ref="B24:C24"/>
    <mergeCell ref="B40:C40"/>
    <mergeCell ref="B41:C41"/>
    <mergeCell ref="B42:C42"/>
    <mergeCell ref="B31:C31"/>
    <mergeCell ref="B32:C32"/>
    <mergeCell ref="B19:C19"/>
    <mergeCell ref="B20:C20"/>
    <mergeCell ref="B21:C21"/>
    <mergeCell ref="B22:C22"/>
    <mergeCell ref="B23:C23"/>
    <mergeCell ref="B43:C43"/>
    <mergeCell ref="B44:C44"/>
    <mergeCell ref="B37:C37"/>
    <mergeCell ref="B38:C38"/>
    <mergeCell ref="B39:C39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33:C33"/>
    <mergeCell ref="B25:C25"/>
    <mergeCell ref="B16:C16"/>
    <mergeCell ref="B17:C17"/>
    <mergeCell ref="B26:C26"/>
    <mergeCell ref="B27:C27"/>
    <mergeCell ref="B28:C28"/>
    <mergeCell ref="B29:C29"/>
    <mergeCell ref="B30:C30"/>
    <mergeCell ref="B18:C18"/>
    <mergeCell ref="B13:C13"/>
    <mergeCell ref="B14:C14"/>
  </mergeCells>
  <phoneticPr fontId="49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3" workbookViewId="0">
      <selection sqref="A1:F37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42" t="s">
        <v>73</v>
      </c>
      <c r="B1" s="42" t="s">
        <v>71</v>
      </c>
      <c r="C1" s="42" t="s">
        <v>58</v>
      </c>
      <c r="D1" s="42" t="s">
        <v>59</v>
      </c>
      <c r="E1" s="42" t="s">
        <v>72</v>
      </c>
      <c r="F1" s="42" t="s">
        <v>60</v>
      </c>
      <c r="G1" s="38"/>
      <c r="H1" s="38"/>
    </row>
    <row r="2" spans="1:8">
      <c r="A2" s="43">
        <v>1</v>
      </c>
      <c r="B2" s="44">
        <v>42797</v>
      </c>
      <c r="C2" s="43">
        <v>12</v>
      </c>
      <c r="D2" s="43">
        <v>46280</v>
      </c>
      <c r="E2" s="43">
        <v>577505.02027350396</v>
      </c>
      <c r="F2" s="43">
        <v>421546.24286581198</v>
      </c>
      <c r="G2" s="37"/>
      <c r="H2" s="37"/>
    </row>
    <row r="3" spans="1:8">
      <c r="A3" s="43">
        <v>2</v>
      </c>
      <c r="B3" s="44">
        <v>42797</v>
      </c>
      <c r="C3" s="43">
        <v>13</v>
      </c>
      <c r="D3" s="43">
        <v>8640</v>
      </c>
      <c r="E3" s="43">
        <v>75248.087773504303</v>
      </c>
      <c r="F3" s="43">
        <v>57432.802774358999</v>
      </c>
      <c r="G3" s="37"/>
      <c r="H3" s="37"/>
    </row>
    <row r="4" spans="1:8">
      <c r="A4" s="43">
        <v>3</v>
      </c>
      <c r="B4" s="44">
        <v>42797</v>
      </c>
      <c r="C4" s="43">
        <v>14</v>
      </c>
      <c r="D4" s="43">
        <v>113628</v>
      </c>
      <c r="E4" s="43">
        <v>115778.595586264</v>
      </c>
      <c r="F4" s="43">
        <v>85166.718694861906</v>
      </c>
      <c r="G4" s="37"/>
      <c r="H4" s="37"/>
    </row>
    <row r="5" spans="1:8">
      <c r="A5" s="43">
        <v>4</v>
      </c>
      <c r="B5" s="44">
        <v>42797</v>
      </c>
      <c r="C5" s="43">
        <v>15</v>
      </c>
      <c r="D5" s="43">
        <v>2519</v>
      </c>
      <c r="E5" s="43">
        <v>43024.264025073702</v>
      </c>
      <c r="F5" s="43">
        <v>32333.510386725698</v>
      </c>
      <c r="G5" s="37"/>
      <c r="H5" s="37"/>
    </row>
    <row r="6" spans="1:8">
      <c r="A6" s="43">
        <v>5</v>
      </c>
      <c r="B6" s="44">
        <v>42797</v>
      </c>
      <c r="C6" s="43">
        <v>16</v>
      </c>
      <c r="D6" s="43">
        <v>5990</v>
      </c>
      <c r="E6" s="43">
        <v>182702.224422222</v>
      </c>
      <c r="F6" s="43">
        <v>154022.08984529899</v>
      </c>
      <c r="G6" s="37"/>
      <c r="H6" s="37"/>
    </row>
    <row r="7" spans="1:8">
      <c r="A7" s="43">
        <v>6</v>
      </c>
      <c r="B7" s="44">
        <v>42797</v>
      </c>
      <c r="C7" s="43">
        <v>17</v>
      </c>
      <c r="D7" s="43">
        <v>37593</v>
      </c>
      <c r="E7" s="43">
        <v>524842.19978803396</v>
      </c>
      <c r="F7" s="43">
        <v>579294.24901880301</v>
      </c>
      <c r="G7" s="37"/>
      <c r="H7" s="37"/>
    </row>
    <row r="8" spans="1:8">
      <c r="A8" s="43">
        <v>7</v>
      </c>
      <c r="B8" s="44">
        <v>42797</v>
      </c>
      <c r="C8" s="43">
        <v>18</v>
      </c>
      <c r="D8" s="43">
        <v>46514</v>
      </c>
      <c r="E8" s="43">
        <v>88082.6638025641</v>
      </c>
      <c r="F8" s="43">
        <v>72645.564036752097</v>
      </c>
      <c r="G8" s="37"/>
      <c r="H8" s="37"/>
    </row>
    <row r="9" spans="1:8">
      <c r="A9" s="43">
        <v>8</v>
      </c>
      <c r="B9" s="44">
        <v>42797</v>
      </c>
      <c r="C9" s="43">
        <v>19</v>
      </c>
      <c r="D9" s="43">
        <v>17704</v>
      </c>
      <c r="E9" s="43">
        <v>95688.533444444402</v>
      </c>
      <c r="F9" s="43">
        <v>112098.09437265</v>
      </c>
      <c r="G9" s="37"/>
      <c r="H9" s="37"/>
    </row>
    <row r="10" spans="1:8">
      <c r="A10" s="43">
        <v>9</v>
      </c>
      <c r="B10" s="44">
        <v>42797</v>
      </c>
      <c r="C10" s="43">
        <v>21</v>
      </c>
      <c r="D10" s="43">
        <v>930547</v>
      </c>
      <c r="E10" s="43">
        <v>3213503.6393359001</v>
      </c>
      <c r="F10" s="43">
        <v>4379950.8777743597</v>
      </c>
      <c r="G10" s="37"/>
      <c r="H10" s="37"/>
    </row>
    <row r="11" spans="1:8">
      <c r="A11" s="43">
        <v>10</v>
      </c>
      <c r="B11" s="44">
        <v>42797</v>
      </c>
      <c r="C11" s="43">
        <v>22</v>
      </c>
      <c r="D11" s="43">
        <v>32663</v>
      </c>
      <c r="E11" s="43">
        <v>520354.97229316202</v>
      </c>
      <c r="F11" s="43">
        <v>440579.446003419</v>
      </c>
      <c r="G11" s="37"/>
      <c r="H11" s="37"/>
    </row>
    <row r="12" spans="1:8">
      <c r="A12" s="43">
        <v>11</v>
      </c>
      <c r="B12" s="44">
        <v>42797</v>
      </c>
      <c r="C12" s="43">
        <v>23</v>
      </c>
      <c r="D12" s="43">
        <v>163835.568</v>
      </c>
      <c r="E12" s="43">
        <v>1617038.1610341901</v>
      </c>
      <c r="F12" s="43">
        <v>1385083.99429316</v>
      </c>
      <c r="G12" s="37"/>
      <c r="H12" s="37"/>
    </row>
    <row r="13" spans="1:8">
      <c r="A13" s="43">
        <v>12</v>
      </c>
      <c r="B13" s="44">
        <v>42797</v>
      </c>
      <c r="C13" s="43">
        <v>24</v>
      </c>
      <c r="D13" s="43">
        <v>20131</v>
      </c>
      <c r="E13" s="43">
        <v>502370.60634187999</v>
      </c>
      <c r="F13" s="43">
        <v>435742.742461538</v>
      </c>
      <c r="G13" s="37"/>
      <c r="H13" s="37"/>
    </row>
    <row r="14" spans="1:8">
      <c r="A14" s="43">
        <v>13</v>
      </c>
      <c r="B14" s="44">
        <v>42797</v>
      </c>
      <c r="C14" s="43">
        <v>25</v>
      </c>
      <c r="D14" s="43">
        <v>81718</v>
      </c>
      <c r="E14" s="43">
        <v>981545.99390427303</v>
      </c>
      <c r="F14" s="43">
        <v>871612.55610000005</v>
      </c>
      <c r="G14" s="37"/>
      <c r="H14" s="37"/>
    </row>
    <row r="15" spans="1:8">
      <c r="A15" s="43">
        <v>14</v>
      </c>
      <c r="B15" s="44">
        <v>42797</v>
      </c>
      <c r="C15" s="43">
        <v>26</v>
      </c>
      <c r="D15" s="43">
        <v>61845</v>
      </c>
      <c r="E15" s="43">
        <v>359761.23930983298</v>
      </c>
      <c r="F15" s="43">
        <v>310768.18500737502</v>
      </c>
      <c r="G15" s="37"/>
      <c r="H15" s="37"/>
    </row>
    <row r="16" spans="1:8">
      <c r="A16" s="43">
        <v>15</v>
      </c>
      <c r="B16" s="44">
        <v>42797</v>
      </c>
      <c r="C16" s="43">
        <v>27</v>
      </c>
      <c r="D16" s="43">
        <v>150301.51199999999</v>
      </c>
      <c r="E16" s="43">
        <v>1195044.42562205</v>
      </c>
      <c r="F16" s="43">
        <v>1135245.10994028</v>
      </c>
      <c r="G16" s="37"/>
      <c r="H16" s="37"/>
    </row>
    <row r="17" spans="1:9">
      <c r="A17" s="43">
        <v>16</v>
      </c>
      <c r="B17" s="44">
        <v>42797</v>
      </c>
      <c r="C17" s="43">
        <v>29</v>
      </c>
      <c r="D17" s="43">
        <v>214622</v>
      </c>
      <c r="E17" s="43">
        <v>2852370.3595914501</v>
      </c>
      <c r="F17" s="43">
        <v>3042525.2749546999</v>
      </c>
      <c r="G17" s="37"/>
      <c r="H17" s="37"/>
    </row>
    <row r="18" spans="1:9">
      <c r="A18" s="43">
        <v>17</v>
      </c>
      <c r="B18" s="44">
        <v>42797</v>
      </c>
      <c r="C18" s="43">
        <v>31</v>
      </c>
      <c r="D18" s="43">
        <v>29070.335999999999</v>
      </c>
      <c r="E18" s="43">
        <v>275306.63372083002</v>
      </c>
      <c r="F18" s="43">
        <v>238931.08728887301</v>
      </c>
      <c r="G18" s="37"/>
      <c r="H18" s="37"/>
    </row>
    <row r="19" spans="1:9">
      <c r="A19" s="43">
        <v>18</v>
      </c>
      <c r="B19" s="44">
        <v>42797</v>
      </c>
      <c r="C19" s="43">
        <v>32</v>
      </c>
      <c r="D19" s="43">
        <v>17186.712</v>
      </c>
      <c r="E19" s="43">
        <v>330376.40479053801</v>
      </c>
      <c r="F19" s="43">
        <v>304229.47204930801</v>
      </c>
      <c r="G19" s="37"/>
      <c r="H19" s="37"/>
    </row>
    <row r="20" spans="1:9">
      <c r="A20" s="43">
        <v>19</v>
      </c>
      <c r="B20" s="44">
        <v>42797</v>
      </c>
      <c r="C20" s="43">
        <v>33</v>
      </c>
      <c r="D20" s="43">
        <v>40427.53</v>
      </c>
      <c r="E20" s="43">
        <v>668489.88278411597</v>
      </c>
      <c r="F20" s="43">
        <v>516483.50658696902</v>
      </c>
      <c r="G20" s="37"/>
      <c r="H20" s="37"/>
    </row>
    <row r="21" spans="1:9">
      <c r="A21" s="43">
        <v>20</v>
      </c>
      <c r="B21" s="44">
        <v>42797</v>
      </c>
      <c r="C21" s="43">
        <v>34</v>
      </c>
      <c r="D21" s="43">
        <v>47082.898999999998</v>
      </c>
      <c r="E21" s="43">
        <v>281375.31634017098</v>
      </c>
      <c r="F21" s="43">
        <v>216200.919589645</v>
      </c>
      <c r="G21" s="37"/>
      <c r="H21" s="37"/>
    </row>
    <row r="22" spans="1:9">
      <c r="A22" s="43">
        <v>21</v>
      </c>
      <c r="B22" s="44">
        <v>42797</v>
      </c>
      <c r="C22" s="43">
        <v>35</v>
      </c>
      <c r="D22" s="43">
        <v>31011.562000000002</v>
      </c>
      <c r="E22" s="43">
        <v>885799.45402035397</v>
      </c>
      <c r="F22" s="43">
        <v>854569.50167433603</v>
      </c>
      <c r="G22" s="37"/>
      <c r="H22" s="37"/>
    </row>
    <row r="23" spans="1:9">
      <c r="A23" s="43">
        <v>22</v>
      </c>
      <c r="B23" s="44">
        <v>42797</v>
      </c>
      <c r="C23" s="43">
        <v>36</v>
      </c>
      <c r="D23" s="43">
        <v>157979.12899999999</v>
      </c>
      <c r="E23" s="43">
        <v>775742.13381061901</v>
      </c>
      <c r="F23" s="43">
        <v>666080.42222535203</v>
      </c>
      <c r="G23" s="37"/>
      <c r="H23" s="37"/>
    </row>
    <row r="24" spans="1:9">
      <c r="A24" s="43">
        <v>23</v>
      </c>
      <c r="B24" s="44">
        <v>42797</v>
      </c>
      <c r="C24" s="43">
        <v>37</v>
      </c>
      <c r="D24" s="43">
        <v>154162.6</v>
      </c>
      <c r="E24" s="43">
        <v>1328149.3138292001</v>
      </c>
      <c r="F24" s="43">
        <v>1195087.7129878199</v>
      </c>
      <c r="G24" s="37"/>
      <c r="H24" s="37"/>
    </row>
    <row r="25" spans="1:9">
      <c r="A25" s="43">
        <v>24</v>
      </c>
      <c r="B25" s="44">
        <v>42797</v>
      </c>
      <c r="C25" s="43">
        <v>38</v>
      </c>
      <c r="D25" s="43">
        <v>172452.185</v>
      </c>
      <c r="E25" s="43">
        <v>803717.55848495604</v>
      </c>
      <c r="F25" s="43">
        <v>779504.47714778804</v>
      </c>
      <c r="G25" s="37"/>
      <c r="H25" s="37"/>
    </row>
    <row r="26" spans="1:9">
      <c r="A26" s="43">
        <v>25</v>
      </c>
      <c r="B26" s="44">
        <v>42797</v>
      </c>
      <c r="C26" s="43">
        <v>39</v>
      </c>
      <c r="D26" s="43">
        <v>96009.54</v>
      </c>
      <c r="E26" s="43">
        <v>161015.41972126899</v>
      </c>
      <c r="F26" s="43">
        <v>120644.856006512</v>
      </c>
      <c r="G26" s="37"/>
      <c r="H26" s="37"/>
    </row>
    <row r="27" spans="1:9">
      <c r="A27" s="43">
        <v>26</v>
      </c>
      <c r="B27" s="44">
        <v>42797</v>
      </c>
      <c r="C27" s="43">
        <v>42</v>
      </c>
      <c r="D27" s="43">
        <v>7192.4639999999999</v>
      </c>
      <c r="E27" s="43">
        <v>133006.70819999999</v>
      </c>
      <c r="F27" s="43">
        <v>112308.25900000001</v>
      </c>
      <c r="G27" s="37"/>
      <c r="H27" s="37"/>
    </row>
    <row r="28" spans="1:9">
      <c r="A28" s="43">
        <v>27</v>
      </c>
      <c r="B28" s="44">
        <v>42797</v>
      </c>
      <c r="C28" s="43">
        <v>70</v>
      </c>
      <c r="D28" s="43">
        <v>142</v>
      </c>
      <c r="E28" s="43">
        <v>241035.98</v>
      </c>
      <c r="F28" s="43">
        <v>218860.01</v>
      </c>
      <c r="G28" s="37"/>
      <c r="H28" s="37"/>
    </row>
    <row r="29" spans="1:9">
      <c r="A29" s="43">
        <v>28</v>
      </c>
      <c r="B29" s="44">
        <v>42797</v>
      </c>
      <c r="C29" s="43">
        <v>71</v>
      </c>
      <c r="D29" s="43">
        <v>61</v>
      </c>
      <c r="E29" s="43">
        <v>138752.74</v>
      </c>
      <c r="F29" s="43">
        <v>152082.79999999999</v>
      </c>
      <c r="G29" s="37"/>
      <c r="H29" s="37"/>
    </row>
    <row r="30" spans="1:9">
      <c r="A30" s="43">
        <v>29</v>
      </c>
      <c r="B30" s="44">
        <v>42797</v>
      </c>
      <c r="C30" s="43">
        <v>72</v>
      </c>
      <c r="D30" s="43">
        <v>360</v>
      </c>
      <c r="E30" s="43">
        <v>922844.82</v>
      </c>
      <c r="F30" s="43">
        <v>922085.68</v>
      </c>
      <c r="G30" s="37"/>
      <c r="H30" s="37"/>
    </row>
    <row r="31" spans="1:9">
      <c r="A31" s="39">
        <v>30</v>
      </c>
      <c r="B31" s="44">
        <v>42797</v>
      </c>
      <c r="C31" s="39">
        <v>73</v>
      </c>
      <c r="D31" s="39">
        <v>110</v>
      </c>
      <c r="E31" s="39">
        <v>198737.27</v>
      </c>
      <c r="F31" s="39">
        <v>221295.77</v>
      </c>
      <c r="G31" s="39"/>
      <c r="H31" s="39"/>
      <c r="I31" s="39"/>
    </row>
    <row r="32" spans="1:9">
      <c r="A32" s="39">
        <v>31</v>
      </c>
      <c r="B32" s="44">
        <v>42797</v>
      </c>
      <c r="C32" s="39">
        <v>74</v>
      </c>
      <c r="D32" s="39">
        <v>30</v>
      </c>
      <c r="E32" s="39">
        <v>2.57</v>
      </c>
      <c r="F32" s="39">
        <v>0</v>
      </c>
      <c r="G32" s="39"/>
      <c r="H32" s="39"/>
    </row>
    <row r="33" spans="1:8">
      <c r="A33" s="39">
        <v>32</v>
      </c>
      <c r="B33" s="44">
        <v>42797</v>
      </c>
      <c r="C33" s="39">
        <v>75</v>
      </c>
      <c r="D33" s="39">
        <v>167</v>
      </c>
      <c r="E33" s="39">
        <v>25452.307692307699</v>
      </c>
      <c r="F33" s="39">
        <v>23666.009401709402</v>
      </c>
      <c r="G33" s="39"/>
      <c r="H33" s="39"/>
    </row>
    <row r="34" spans="1:8">
      <c r="A34" s="39">
        <v>33</v>
      </c>
      <c r="B34" s="44">
        <v>42797</v>
      </c>
      <c r="C34" s="39">
        <v>76</v>
      </c>
      <c r="D34" s="39">
        <v>1950</v>
      </c>
      <c r="E34" s="39">
        <v>341566.43155726499</v>
      </c>
      <c r="F34" s="39">
        <v>326467.33492307703</v>
      </c>
      <c r="G34" s="30"/>
      <c r="H34" s="30"/>
    </row>
    <row r="35" spans="1:8">
      <c r="A35" s="39">
        <v>34</v>
      </c>
      <c r="B35" s="44">
        <v>42797</v>
      </c>
      <c r="C35" s="39">
        <v>77</v>
      </c>
      <c r="D35" s="39">
        <v>100</v>
      </c>
      <c r="E35" s="39">
        <v>167931.14</v>
      </c>
      <c r="F35" s="39">
        <v>190123.75</v>
      </c>
      <c r="G35" s="30"/>
      <c r="H35" s="30"/>
    </row>
    <row r="36" spans="1:8">
      <c r="A36" s="39">
        <v>35</v>
      </c>
      <c r="B36" s="44">
        <v>42797</v>
      </c>
      <c r="C36" s="39">
        <v>78</v>
      </c>
      <c r="D36" s="39">
        <v>33</v>
      </c>
      <c r="E36" s="39">
        <v>27468.01</v>
      </c>
      <c r="F36" s="39">
        <v>24027.05</v>
      </c>
      <c r="G36" s="30"/>
      <c r="H36" s="30"/>
    </row>
    <row r="37" spans="1:8">
      <c r="A37" s="39">
        <v>36</v>
      </c>
      <c r="B37" s="44">
        <v>42797</v>
      </c>
      <c r="C37" s="39">
        <v>99</v>
      </c>
      <c r="D37" s="39">
        <v>6</v>
      </c>
      <c r="E37" s="39">
        <v>3440.4175175856599</v>
      </c>
      <c r="F37" s="39">
        <v>2832.6808259587001</v>
      </c>
      <c r="G37" s="30"/>
      <c r="H37" s="30"/>
    </row>
    <row r="38" spans="1:8">
      <c r="A38" s="30"/>
      <c r="B38" s="44"/>
      <c r="C38" s="39"/>
      <c r="D38" s="39"/>
      <c r="E38" s="39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2017-03-04T02:05:38Z</dcterms:modified>
</cp:coreProperties>
</file>