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<sst xmlns="http://schemas.openxmlformats.org/spreadsheetml/2006/main" count="117" uniqueCount="77">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</sst>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40200274.456600003</v>
      </c>
      <c r="F3" s="25">
        <f>RA!I7</f>
        <v>-2251584.5893000001</v>
      </c>
      <c r="G3" s="16">
        <f>SUM(G4:G42)</f>
        <v>42451859.045900002</v>
      </c>
      <c r="H3" s="27">
        <f>RA!J7</f>
        <v>-5.6009184507702798</v>
      </c>
      <c r="I3" s="20">
        <f>SUM(I4:I42)</f>
        <v>40200285.606212758</v>
      </c>
      <c r="J3" s="21">
        <f>SUM(J4:J42)</f>
        <v>42451859.082348801</v>
      </c>
      <c r="K3" s="22">
        <f>E3-I3</f>
        <v>-11.149612754583359</v>
      </c>
      <c r="L3" s="22">
        <f>G3-J3</f>
        <v>-3.6448799073696136E-2</v>
      </c>
    </row>
    <row r="4" spans="1:13">
      <c r="A4" s="71">
        <f>RA!A8</f>
        <v>42798</v>
      </c>
      <c r="B4" s="12">
        <v>12</v>
      </c>
      <c r="C4" s="69" t="s">
        <v>6</v>
      </c>
      <c r="D4" s="69"/>
      <c r="E4" s="15">
        <f>IFERROR(VLOOKUP(C4,RA!B:D,3,0),0)</f>
        <v>2823960.3774999999</v>
      </c>
      <c r="F4" s="25">
        <f>IFERROR(VLOOKUP(C4,RA!B:I,8,0),0)</f>
        <v>530522.62190000003</v>
      </c>
      <c r="G4" s="16">
        <f t="shared" ref="G4:G42" si="0">E4-F4</f>
        <v>2293437.7555999998</v>
      </c>
      <c r="H4" s="27">
        <f>RA!J8</f>
        <v>18.786475409745702</v>
      </c>
      <c r="I4" s="20">
        <f>IFERROR(VLOOKUP(B4,RMS!C:E,3,FALSE),0)</f>
        <v>2823961.7605982898</v>
      </c>
      <c r="J4" s="21">
        <f>IFERROR(VLOOKUP(B4,RMS!C:F,4,FALSE),0)</f>
        <v>2293437.7491743602</v>
      </c>
      <c r="K4" s="22">
        <f t="shared" ref="K4:K42" si="1">E4-I4</f>
        <v>-1.3830982898361981</v>
      </c>
      <c r="L4" s="22">
        <f t="shared" ref="L4:L42" si="2">G4-J4</f>
        <v>6.4256396144628525E-3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138525.9473</v>
      </c>
      <c r="F5" s="25">
        <f>IFERROR(VLOOKUP(C5,RA!B:I,8,0),0)</f>
        <v>32792.650300000001</v>
      </c>
      <c r="G5" s="16">
        <f t="shared" si="0"/>
        <v>105733.29699999999</v>
      </c>
      <c r="H5" s="27">
        <f>RA!J9</f>
        <v>23.672568886305701</v>
      </c>
      <c r="I5" s="20">
        <f>IFERROR(VLOOKUP(B5,RMS!C:E,3,FALSE),0)</f>
        <v>138526.025207692</v>
      </c>
      <c r="J5" s="21">
        <f>IFERROR(VLOOKUP(B5,RMS!C:F,4,FALSE),0)</f>
        <v>105733.288315385</v>
      </c>
      <c r="K5" s="22">
        <f t="shared" si="1"/>
        <v>-7.7907692000735551E-2</v>
      </c>
      <c r="L5" s="22">
        <f t="shared" si="2"/>
        <v>8.6846149933990091E-3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334463.27490000002</v>
      </c>
      <c r="F6" s="25">
        <f>IFERROR(VLOOKUP(C6,RA!B:I,8,0),0)</f>
        <v>70445.825899999996</v>
      </c>
      <c r="G6" s="16">
        <f t="shared" si="0"/>
        <v>264017.44900000002</v>
      </c>
      <c r="H6" s="27">
        <f>RA!J10</f>
        <v>21.062350095406501</v>
      </c>
      <c r="I6" s="20">
        <f>IFERROR(VLOOKUP(B6,RMS!C:E,3,FALSE),0)</f>
        <v>334465.82655300602</v>
      </c>
      <c r="J6" s="21">
        <f>IFERROR(VLOOKUP(B6,RMS!C:F,4,FALSE),0)</f>
        <v>264017.44275079097</v>
      </c>
      <c r="K6" s="22">
        <f>E6-I6</f>
        <v>-2.5516530059976503</v>
      </c>
      <c r="L6" s="22">
        <f t="shared" si="2"/>
        <v>6.2492090510204434E-3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116190.17479999999</v>
      </c>
      <c r="F7" s="25">
        <f>IFERROR(VLOOKUP(C7,RA!B:I,8,0),0)</f>
        <v>29446.856500000002</v>
      </c>
      <c r="G7" s="16">
        <f t="shared" si="0"/>
        <v>86743.318299999984</v>
      </c>
      <c r="H7" s="27">
        <f>RA!J11</f>
        <v>25.343671743921</v>
      </c>
      <c r="I7" s="20">
        <f>IFERROR(VLOOKUP(B7,RMS!C:E,3,FALSE),0)</f>
        <v>116190.221745692</v>
      </c>
      <c r="J7" s="21">
        <f>IFERROR(VLOOKUP(B7,RMS!C:F,4,FALSE),0)</f>
        <v>86743.320922365907</v>
      </c>
      <c r="K7" s="22">
        <f t="shared" si="1"/>
        <v>-4.6945692010922357E-2</v>
      </c>
      <c r="L7" s="22">
        <f t="shared" si="2"/>
        <v>-2.6223659224342555E-3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230762.5386</v>
      </c>
      <c r="F8" s="25">
        <f>IFERROR(VLOOKUP(C8,RA!B:I,8,0),0)</f>
        <v>33644.022100000002</v>
      </c>
      <c r="G8" s="16">
        <f t="shared" si="0"/>
        <v>197118.5165</v>
      </c>
      <c r="H8" s="27">
        <f>RA!J12</f>
        <v>14.579499040057801</v>
      </c>
      <c r="I8" s="20">
        <f>IFERROR(VLOOKUP(B8,RMS!C:E,3,FALSE),0)</f>
        <v>230762.53288803401</v>
      </c>
      <c r="J8" s="21">
        <f>IFERROR(VLOOKUP(B8,RMS!C:F,4,FALSE),0)</f>
        <v>197118.517484615</v>
      </c>
      <c r="K8" s="22">
        <f t="shared" si="1"/>
        <v>5.7119659904856235E-3</v>
      </c>
      <c r="L8" s="22">
        <f t="shared" si="2"/>
        <v>-9.8461500601842999E-4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881701.31819999998</v>
      </c>
      <c r="F9" s="25">
        <f>IFERROR(VLOOKUP(C9,RA!B:I,8,0),0)</f>
        <v>-99195.923299999995</v>
      </c>
      <c r="G9" s="16">
        <f t="shared" si="0"/>
        <v>980897.2415</v>
      </c>
      <c r="H9" s="27">
        <f>RA!J13</f>
        <v>-11.2505132126273</v>
      </c>
      <c r="I9" s="20">
        <f>IFERROR(VLOOKUP(B9,RMS!C:E,3,FALSE),0)</f>
        <v>881701.00142734998</v>
      </c>
      <c r="J9" s="21">
        <f>IFERROR(VLOOKUP(B9,RMS!C:F,4,FALSE),0)</f>
        <v>980897.25338803395</v>
      </c>
      <c r="K9" s="22">
        <f t="shared" si="1"/>
        <v>0.31677264999598265</v>
      </c>
      <c r="L9" s="22">
        <f t="shared" si="2"/>
        <v>-1.1888033943250775E-2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126724.73119999999</v>
      </c>
      <c r="F10" s="25">
        <f>IFERROR(VLOOKUP(C10,RA!B:I,8,0),0)</f>
        <v>24848.654500000001</v>
      </c>
      <c r="G10" s="16">
        <f t="shared" si="0"/>
        <v>101876.07669999999</v>
      </c>
      <c r="H10" s="27">
        <f>RA!J14</f>
        <v>19.6083702563024</v>
      </c>
      <c r="I10" s="20">
        <f>IFERROR(VLOOKUP(B10,RMS!C:E,3,FALSE),0)</f>
        <v>126724.736048718</v>
      </c>
      <c r="J10" s="21">
        <f>IFERROR(VLOOKUP(B10,RMS!C:F,4,FALSE),0)</f>
        <v>101876.07854187999</v>
      </c>
      <c r="K10" s="22">
        <f t="shared" si="1"/>
        <v>-4.8487180029042065E-3</v>
      </c>
      <c r="L10" s="22">
        <f t="shared" si="2"/>
        <v>-1.8418800027575344E-3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124780.3921</v>
      </c>
      <c r="F11" s="25">
        <f>IFERROR(VLOOKUP(C11,RA!B:I,8,0),0)</f>
        <v>-20764.351699999999</v>
      </c>
      <c r="G11" s="16">
        <f t="shared" si="0"/>
        <v>145544.7438</v>
      </c>
      <c r="H11" s="27">
        <f>RA!J15</f>
        <v>-16.640716823007999</v>
      </c>
      <c r="I11" s="20">
        <f>IFERROR(VLOOKUP(B11,RMS!C:E,3,FALSE),0)</f>
        <v>124780.452253846</v>
      </c>
      <c r="J11" s="21">
        <f>IFERROR(VLOOKUP(B11,RMS!C:F,4,FALSE),0)</f>
        <v>145544.743962393</v>
      </c>
      <c r="K11" s="22">
        <f t="shared" si="1"/>
        <v>-6.0153846003231592E-2</v>
      </c>
      <c r="L11" s="22">
        <f t="shared" si="2"/>
        <v>-1.6239300020970404E-4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4165561.6164000002</v>
      </c>
      <c r="F12" s="25">
        <f>IFERROR(VLOOKUP(C12,RA!B:I,8,0),0)</f>
        <v>-1491156.0142999999</v>
      </c>
      <c r="G12" s="16">
        <f t="shared" si="0"/>
        <v>5656717.6306999996</v>
      </c>
      <c r="H12" s="27">
        <f>RA!J16</f>
        <v>-35.797238202629202</v>
      </c>
      <c r="I12" s="20">
        <f>IFERROR(VLOOKUP(B12,RMS!C:E,3,FALSE),0)</f>
        <v>4165560.8846435901</v>
      </c>
      <c r="J12" s="21">
        <f>IFERROR(VLOOKUP(B12,RMS!C:F,4,FALSE),0)</f>
        <v>5656717.6305974396</v>
      </c>
      <c r="K12" s="22">
        <f t="shared" si="1"/>
        <v>0.73175641009584069</v>
      </c>
      <c r="L12" s="22">
        <f t="shared" si="2"/>
        <v>1.0256003588438034E-4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540111.67720000003</v>
      </c>
      <c r="F13" s="25">
        <f>IFERROR(VLOOKUP(C13,RA!B:I,8,0),0)</f>
        <v>83171.113599999997</v>
      </c>
      <c r="G13" s="16">
        <f t="shared" si="0"/>
        <v>456940.56360000005</v>
      </c>
      <c r="H13" s="27">
        <f>RA!J17</f>
        <v>15.3988734387615</v>
      </c>
      <c r="I13" s="20">
        <f>IFERROR(VLOOKUP(B13,RMS!C:E,3,FALSE),0)</f>
        <v>540111.69920598296</v>
      </c>
      <c r="J13" s="21">
        <f>IFERROR(VLOOKUP(B13,RMS!C:F,4,FALSE),0)</f>
        <v>456940.56205811998</v>
      </c>
      <c r="K13" s="22">
        <f t="shared" si="1"/>
        <v>-2.2005982929840684E-2</v>
      </c>
      <c r="L13" s="22">
        <f t="shared" si="2"/>
        <v>1.5418800758197904E-3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3099896.8500999999</v>
      </c>
      <c r="F14" s="25">
        <f>IFERROR(VLOOKUP(C14,RA!B:I,8,0),0)</f>
        <v>408640.28259999998</v>
      </c>
      <c r="G14" s="16">
        <f t="shared" si="0"/>
        <v>2691256.5674999999</v>
      </c>
      <c r="H14" s="27">
        <f>RA!J18</f>
        <v>13.182383232745901</v>
      </c>
      <c r="I14" s="20">
        <f>IFERROR(VLOOKUP(B14,RMS!C:E,3,FALSE),0)</f>
        <v>3099897.87422051</v>
      </c>
      <c r="J14" s="21">
        <f>IFERROR(VLOOKUP(B14,RMS!C:F,4,FALSE),0)</f>
        <v>2691256.4842880298</v>
      </c>
      <c r="K14" s="22">
        <f t="shared" si="1"/>
        <v>-1.0241205100901425</v>
      </c>
      <c r="L14" s="22">
        <f t="shared" si="2"/>
        <v>8.3211970049887896E-2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975216.9473</v>
      </c>
      <c r="F15" s="25">
        <f>IFERROR(VLOOKUP(C15,RA!B:I,8,0),0)</f>
        <v>37762.241900000001</v>
      </c>
      <c r="G15" s="16">
        <f t="shared" si="0"/>
        <v>937454.70539999998</v>
      </c>
      <c r="H15" s="27">
        <f>RA!J19</f>
        <v>3.8721888503423898</v>
      </c>
      <c r="I15" s="20">
        <f>IFERROR(VLOOKUP(B15,RMS!C:E,3,FALSE),0)</f>
        <v>975216.94458888902</v>
      </c>
      <c r="J15" s="21">
        <f>IFERROR(VLOOKUP(B15,RMS!C:F,4,FALSE),0)</f>
        <v>937454.70601538499</v>
      </c>
      <c r="K15" s="22">
        <f t="shared" si="1"/>
        <v>2.7111109811812639E-3</v>
      </c>
      <c r="L15" s="22">
        <f t="shared" si="2"/>
        <v>-6.1538501176983118E-4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2266562.0178999999</v>
      </c>
      <c r="F16" s="25">
        <f>IFERROR(VLOOKUP(C16,RA!B:I,8,0),0)</f>
        <v>-56372.335099999997</v>
      </c>
      <c r="G16" s="16">
        <f t="shared" si="0"/>
        <v>2322934.3529999997</v>
      </c>
      <c r="H16" s="27">
        <f>RA!J20</f>
        <v>-2.4871296110498502</v>
      </c>
      <c r="I16" s="20">
        <f>IFERROR(VLOOKUP(B16,RMS!C:E,3,FALSE),0)</f>
        <v>2266562.2755</v>
      </c>
      <c r="J16" s="21">
        <f>IFERROR(VLOOKUP(B16,RMS!C:F,4,FALSE),0)</f>
        <v>2322934.3530000001</v>
      </c>
      <c r="K16" s="22">
        <f t="shared" si="1"/>
        <v>-0.25760000012814999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477625.18719999999</v>
      </c>
      <c r="F17" s="25">
        <f>IFERROR(VLOOKUP(C17,RA!B:I,8,0),0)</f>
        <v>64365.352599999998</v>
      </c>
      <c r="G17" s="16">
        <f t="shared" si="0"/>
        <v>413259.8346</v>
      </c>
      <c r="H17" s="27">
        <f>RA!J21</f>
        <v>13.476121930950001</v>
      </c>
      <c r="I17" s="20">
        <f>IFERROR(VLOOKUP(B17,RMS!C:E,3,FALSE),0)</f>
        <v>477624.48468424502</v>
      </c>
      <c r="J17" s="21">
        <f>IFERROR(VLOOKUP(B17,RMS!C:F,4,FALSE),0)</f>
        <v>413259.834421148</v>
      </c>
      <c r="K17" s="22">
        <f t="shared" si="1"/>
        <v>0.70251575496513397</v>
      </c>
      <c r="L17" s="22">
        <f t="shared" si="2"/>
        <v>1.7885200213640928E-4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1633476.0815000001</v>
      </c>
      <c r="F18" s="25">
        <f>IFERROR(VLOOKUP(C18,RA!B:I,8,0),0)</f>
        <v>51944.023300000001</v>
      </c>
      <c r="G18" s="16">
        <f t="shared" si="0"/>
        <v>1581532.0582000001</v>
      </c>
      <c r="H18" s="27">
        <f>RA!J22</f>
        <v>3.1799684053102601</v>
      </c>
      <c r="I18" s="20">
        <f>IFERROR(VLOOKUP(B18,RMS!C:E,3,FALSE),0)</f>
        <v>1633478.34716265</v>
      </c>
      <c r="J18" s="21">
        <f>IFERROR(VLOOKUP(B18,RMS!C:F,4,FALSE),0)</f>
        <v>1581532.0566477999</v>
      </c>
      <c r="K18" s="22">
        <f t="shared" si="1"/>
        <v>-2.265662649879232</v>
      </c>
      <c r="L18" s="22">
        <f t="shared" si="2"/>
        <v>1.5522001776844263E-3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13747674.006200001</v>
      </c>
      <c r="F19" s="25">
        <f>IFERROR(VLOOKUP(C19,RA!B:I,8,0),0)</f>
        <v>-2723527.3747999999</v>
      </c>
      <c r="G19" s="16">
        <f t="shared" si="0"/>
        <v>16471201.381000001</v>
      </c>
      <c r="H19" s="27">
        <f>RA!J23</f>
        <v>-19.810823078665699</v>
      </c>
      <c r="I19" s="20">
        <f>IFERROR(VLOOKUP(B19,RMS!C:E,3,FALSE),0)</f>
        <v>13747675.882994</v>
      </c>
      <c r="J19" s="21">
        <f>IFERROR(VLOOKUP(B19,RMS!C:F,4,FALSE),0)</f>
        <v>16471201.4171248</v>
      </c>
      <c r="K19" s="22">
        <f t="shared" si="1"/>
        <v>-1.8767939992249012</v>
      </c>
      <c r="L19" s="22">
        <f t="shared" si="2"/>
        <v>-3.6124799400568008E-2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342555.69520000002</v>
      </c>
      <c r="F20" s="25">
        <f>IFERROR(VLOOKUP(C20,RA!B:I,8,0),0)</f>
        <v>48036.164400000001</v>
      </c>
      <c r="G20" s="16">
        <f t="shared" si="0"/>
        <v>294519.53080000001</v>
      </c>
      <c r="H20" s="27">
        <f>RA!J24</f>
        <v>14.0228771767914</v>
      </c>
      <c r="I20" s="20">
        <f>IFERROR(VLOOKUP(B20,RMS!C:E,3,FALSE),0)</f>
        <v>342555.76595750701</v>
      </c>
      <c r="J20" s="21">
        <f>IFERROR(VLOOKUP(B20,RMS!C:F,4,FALSE),0)</f>
        <v>294519.52677800402</v>
      </c>
      <c r="K20" s="22">
        <f t="shared" si="1"/>
        <v>-7.0757506997324526E-2</v>
      </c>
      <c r="L20" s="22">
        <f t="shared" si="2"/>
        <v>4.0219959919340909E-3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440574.685</v>
      </c>
      <c r="F21" s="25">
        <f>IFERROR(VLOOKUP(C21,RA!B:I,8,0),0)</f>
        <v>32631.181700000001</v>
      </c>
      <c r="G21" s="16">
        <f t="shared" si="0"/>
        <v>407943.50329999998</v>
      </c>
      <c r="H21" s="27">
        <f>RA!J25</f>
        <v>7.4065040073739103</v>
      </c>
      <c r="I21" s="20">
        <f>IFERROR(VLOOKUP(B21,RMS!C:E,3,FALSE),0)</f>
        <v>440574.67366160703</v>
      </c>
      <c r="J21" s="21">
        <f>IFERROR(VLOOKUP(B21,RMS!C:F,4,FALSE),0)</f>
        <v>407943.529527554</v>
      </c>
      <c r="K21" s="22">
        <f t="shared" si="1"/>
        <v>1.1338392971083522E-2</v>
      </c>
      <c r="L21" s="22">
        <f t="shared" si="2"/>
        <v>-2.6227554015349597E-2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742290.66650000005</v>
      </c>
      <c r="F22" s="25">
        <f>IFERROR(VLOOKUP(C22,RA!B:I,8,0),0)</f>
        <v>161089.77350000001</v>
      </c>
      <c r="G22" s="16">
        <f t="shared" si="0"/>
        <v>581200.89300000004</v>
      </c>
      <c r="H22" s="27">
        <f>RA!J26</f>
        <v>21.701710767772401</v>
      </c>
      <c r="I22" s="20">
        <f>IFERROR(VLOOKUP(B22,RMS!C:E,3,FALSE),0)</f>
        <v>742290.65651391703</v>
      </c>
      <c r="J22" s="21">
        <f>IFERROR(VLOOKUP(B22,RMS!C:F,4,FALSE),0)</f>
        <v>581200.85836275003</v>
      </c>
      <c r="K22" s="22">
        <f t="shared" si="1"/>
        <v>9.986083023250103E-3</v>
      </c>
      <c r="L22" s="22">
        <f t="shared" si="2"/>
        <v>3.4637250006198883E-2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349408.85879999999</v>
      </c>
      <c r="F23" s="25">
        <f>IFERROR(VLOOKUP(C23,RA!B:I,8,0),0)</f>
        <v>77960.367899999997</v>
      </c>
      <c r="G23" s="16">
        <f t="shared" si="0"/>
        <v>271448.49089999998</v>
      </c>
      <c r="H23" s="27">
        <f>RA!J27</f>
        <v>22.312075362870001</v>
      </c>
      <c r="I23" s="20">
        <f>IFERROR(VLOOKUP(B23,RMS!C:E,3,FALSE),0)</f>
        <v>349408.67063082202</v>
      </c>
      <c r="J23" s="21">
        <f>IFERROR(VLOOKUP(B23,RMS!C:F,4,FALSE),0)</f>
        <v>271448.501893548</v>
      </c>
      <c r="K23" s="22">
        <f t="shared" si="1"/>
        <v>0.18816917797084898</v>
      </c>
      <c r="L23" s="22">
        <f t="shared" si="2"/>
        <v>-1.0993548028636724E-2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1066476.5843</v>
      </c>
      <c r="F24" s="25">
        <f>IFERROR(VLOOKUP(C24,RA!B:I,8,0),0)</f>
        <v>41466.29</v>
      </c>
      <c r="G24" s="16">
        <f t="shared" si="0"/>
        <v>1025010.2943</v>
      </c>
      <c r="H24" s="27">
        <f>RA!J28</f>
        <v>3.8881575658050802</v>
      </c>
      <c r="I24" s="20">
        <f>IFERROR(VLOOKUP(B24,RMS!C:E,3,FALSE),0)</f>
        <v>1066476.62744956</v>
      </c>
      <c r="J24" s="21">
        <f>IFERROR(VLOOKUP(B24,RMS!C:F,4,FALSE),0)</f>
        <v>1025010.30050708</v>
      </c>
      <c r="K24" s="22">
        <f t="shared" si="1"/>
        <v>-4.3149559991434216E-2</v>
      </c>
      <c r="L24" s="22">
        <f t="shared" si="2"/>
        <v>-6.2070800922811031E-3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868382.79859999998</v>
      </c>
      <c r="F25" s="25">
        <f>IFERROR(VLOOKUP(C25,RA!B:I,8,0),0)</f>
        <v>137869.4719</v>
      </c>
      <c r="G25" s="16">
        <f t="shared" si="0"/>
        <v>730513.32669999998</v>
      </c>
      <c r="H25" s="27">
        <f>RA!J29</f>
        <v>15.876577947222399</v>
      </c>
      <c r="I25" s="20">
        <f>IFERROR(VLOOKUP(B25,RMS!C:E,3,FALSE),0)</f>
        <v>868386.12819734495</v>
      </c>
      <c r="J25" s="21">
        <f>IFERROR(VLOOKUP(B25,RMS!C:F,4,FALSE),0)</f>
        <v>730513.31878374796</v>
      </c>
      <c r="K25" s="22">
        <f t="shared" si="1"/>
        <v>-3.3295973449712619</v>
      </c>
      <c r="L25" s="22">
        <f t="shared" si="2"/>
        <v>7.9162520123645663E-3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1605452.4705000001</v>
      </c>
      <c r="F26" s="25">
        <f>IFERROR(VLOOKUP(C26,RA!B:I,8,0),0)</f>
        <v>163855.4546</v>
      </c>
      <c r="G26" s="16">
        <f t="shared" si="0"/>
        <v>1441597.0159</v>
      </c>
      <c r="H26" s="27">
        <f>RA!J30</f>
        <v>10.206185334715601</v>
      </c>
      <c r="I26" s="20">
        <f>IFERROR(VLOOKUP(B26,RMS!C:E,3,FALSE),0)</f>
        <v>1605452.9084238899</v>
      </c>
      <c r="J26" s="21">
        <f>IFERROR(VLOOKUP(B26,RMS!C:F,4,FALSE),0)</f>
        <v>1441597.0178602701</v>
      </c>
      <c r="K26" s="22">
        <f t="shared" si="1"/>
        <v>-0.43792388984002173</v>
      </c>
      <c r="L26" s="22">
        <f t="shared" si="2"/>
        <v>-1.96027010679245E-3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894612.92720000003</v>
      </c>
      <c r="F27" s="25">
        <f>IFERROR(VLOOKUP(C27,RA!B:I,8,0),0)</f>
        <v>31145.551100000001</v>
      </c>
      <c r="G27" s="16">
        <f t="shared" si="0"/>
        <v>863467.37609999999</v>
      </c>
      <c r="H27" s="27">
        <f>RA!J31</f>
        <v>3.4814555159045999</v>
      </c>
      <c r="I27" s="20">
        <f>IFERROR(VLOOKUP(B27,RMS!C:E,3,FALSE),0)</f>
        <v>894612.82656283199</v>
      </c>
      <c r="J27" s="21">
        <f>IFERROR(VLOOKUP(B27,RMS!C:F,4,FALSE),0)</f>
        <v>863467.42908938101</v>
      </c>
      <c r="K27" s="22">
        <f t="shared" si="1"/>
        <v>0.10063716804143041</v>
      </c>
      <c r="L27" s="22">
        <f t="shared" si="2"/>
        <v>-5.2989381016232073E-2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200082.50949999999</v>
      </c>
      <c r="F28" s="25">
        <f>IFERROR(VLOOKUP(C28,RA!B:I,8,0),0)</f>
        <v>48690.281300000002</v>
      </c>
      <c r="G28" s="16">
        <f t="shared" si="0"/>
        <v>151392.22819999998</v>
      </c>
      <c r="H28" s="27">
        <f>RA!J32</f>
        <v>24.335101264811001</v>
      </c>
      <c r="I28" s="20">
        <f>IFERROR(VLOOKUP(B28,RMS!C:E,3,FALSE),0)</f>
        <v>200082.280077876</v>
      </c>
      <c r="J28" s="21">
        <f>IFERROR(VLOOKUP(B28,RMS!C:F,4,FALSE),0)</f>
        <v>151392.24038704901</v>
      </c>
      <c r="K28" s="22">
        <f t="shared" si="1"/>
        <v>0.22942212398629636</v>
      </c>
      <c r="L28" s="22">
        <f t="shared" si="2"/>
        <v>-1.2187049025669694E-2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175174.5191</v>
      </c>
      <c r="F30" s="25">
        <f>IFERROR(VLOOKUP(C30,RA!B:I,8,0),0)</f>
        <v>27982.604800000001</v>
      </c>
      <c r="G30" s="16">
        <f t="shared" si="0"/>
        <v>147191.9143</v>
      </c>
      <c r="H30" s="27">
        <f>RA!J34</f>
        <v>15.9741296529696</v>
      </c>
      <c r="I30" s="20">
        <f>IFERROR(VLOOKUP(B30,RMS!C:E,3,FALSE),0)</f>
        <v>175174.5202</v>
      </c>
      <c r="J30" s="21">
        <f>IFERROR(VLOOKUP(B30,RMS!C:F,4,FALSE),0)</f>
        <v>147191.94130000001</v>
      </c>
      <c r="K30" s="22">
        <f t="shared" si="1"/>
        <v>-1.0999999940395355E-3</v>
      </c>
      <c r="L30" s="22">
        <f t="shared" si="2"/>
        <v>-2.7000000001862645E-2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217487.7</v>
      </c>
      <c r="F32" s="25">
        <f>IFERROR(VLOOKUP(C32,RA!B:I,8,0),0)</f>
        <v>24889.74</v>
      </c>
      <c r="G32" s="16">
        <f t="shared" si="0"/>
        <v>192597.96000000002</v>
      </c>
      <c r="H32" s="27">
        <f>RA!J34</f>
        <v>15.9741296529696</v>
      </c>
      <c r="I32" s="20">
        <f>IFERROR(VLOOKUP(B32,RMS!C:E,3,FALSE),0)</f>
        <v>217487.7</v>
      </c>
      <c r="J32" s="21">
        <f>IFERROR(VLOOKUP(B32,RMS!C:F,4,FALSE),0)</f>
        <v>192597.96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205757.72</v>
      </c>
      <c r="F33" s="25">
        <f>IFERROR(VLOOKUP(C33,RA!B:I,8,0),0)</f>
        <v>-25413.93</v>
      </c>
      <c r="G33" s="16">
        <f t="shared" si="0"/>
        <v>231171.65</v>
      </c>
      <c r="H33" s="27">
        <f>RA!J34</f>
        <v>15.9741296529696</v>
      </c>
      <c r="I33" s="20">
        <f>IFERROR(VLOOKUP(B33,RMS!C:E,3,FALSE),0)</f>
        <v>205757.72</v>
      </c>
      <c r="J33" s="21">
        <f>IFERROR(VLOOKUP(B33,RMS!C:F,4,FALSE),0)</f>
        <v>231171.65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516649.56</v>
      </c>
      <c r="F34" s="25">
        <f>IFERROR(VLOOKUP(C34,RA!B:I,8,0),0)</f>
        <v>1475.31</v>
      </c>
      <c r="G34" s="16">
        <f t="shared" si="0"/>
        <v>515174.25</v>
      </c>
      <c r="H34" s="27">
        <f>RA!J35</f>
        <v>0</v>
      </c>
      <c r="I34" s="20">
        <f>IFERROR(VLOOKUP(B34,RMS!C:E,3,FALSE),0)</f>
        <v>516649.56</v>
      </c>
      <c r="J34" s="21">
        <f>IFERROR(VLOOKUP(B34,RMS!C:F,4,FALSE),0)</f>
        <v>515174.25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220326.66</v>
      </c>
      <c r="F35" s="25">
        <f>IFERROR(VLOOKUP(C35,RA!B:I,8,0),0)</f>
        <v>-19543.650000000001</v>
      </c>
      <c r="G35" s="16">
        <f t="shared" si="0"/>
        <v>239870.31</v>
      </c>
      <c r="H35" s="27">
        <f>RA!J34</f>
        <v>15.9741296529696</v>
      </c>
      <c r="I35" s="20">
        <f>IFERROR(VLOOKUP(B35,RMS!C:E,3,FALSE),0)</f>
        <v>220326.66</v>
      </c>
      <c r="J35" s="21">
        <f>IFERROR(VLOOKUP(B35,RMS!C:F,4,FALSE),0)</f>
        <v>239870.31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24681.281900000002</v>
      </c>
      <c r="F37" s="25">
        <f>IFERROR(VLOOKUP(C37,RA!B:I,8,0),0)</f>
        <v>2392.9499000000001</v>
      </c>
      <c r="G37" s="16">
        <f t="shared" si="0"/>
        <v>22288.332000000002</v>
      </c>
      <c r="H37" s="27">
        <f>RA!J35</f>
        <v>0</v>
      </c>
      <c r="I37" s="20">
        <f>IFERROR(VLOOKUP(B37,RMS!C:E,3,FALSE),0)</f>
        <v>24681.282051282102</v>
      </c>
      <c r="J37" s="21">
        <f>IFERROR(VLOOKUP(B37,RMS!C:F,4,FALSE),0)</f>
        <v>22288.331623931601</v>
      </c>
      <c r="K37" s="22">
        <f t="shared" si="1"/>
        <v>-1.5128209997783415E-4</v>
      </c>
      <c r="L37" s="22">
        <f t="shared" si="2"/>
        <v>3.760684012377169E-4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374364.93709999998</v>
      </c>
      <c r="F38" s="25">
        <f>IFERROR(VLOOKUP(C38,RA!B:I,8,0),0)</f>
        <v>20425.416099999999</v>
      </c>
      <c r="G38" s="16">
        <f t="shared" si="0"/>
        <v>353939.52100000001</v>
      </c>
      <c r="H38" s="27">
        <f>RA!J36</f>
        <v>11.4442058102596</v>
      </c>
      <c r="I38" s="20">
        <f>IFERROR(VLOOKUP(B38,RMS!C:E,3,FALSE),0)</f>
        <v>374364.93225641001</v>
      </c>
      <c r="J38" s="21">
        <f>IFERROR(VLOOKUP(B38,RMS!C:F,4,FALSE),0)</f>
        <v>353939.52062136697</v>
      </c>
      <c r="K38" s="22">
        <f t="shared" si="1"/>
        <v>4.8435899661853909E-3</v>
      </c>
      <c r="L38" s="22">
        <f t="shared" si="2"/>
        <v>3.7863303441554308E-4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188464.84</v>
      </c>
      <c r="F39" s="25">
        <f>IFERROR(VLOOKUP(C39,RA!B:I,8,0),0)</f>
        <v>-14910.14</v>
      </c>
      <c r="G39" s="16">
        <f t="shared" si="0"/>
        <v>203374.97999999998</v>
      </c>
      <c r="H39" s="27">
        <f>RA!J37</f>
        <v>-12.351385892106499</v>
      </c>
      <c r="I39" s="20">
        <f>IFERROR(VLOOKUP(B39,RMS!C:E,3,FALSE),0)</f>
        <v>188464.84</v>
      </c>
      <c r="J39" s="21">
        <f>IFERROR(VLOOKUP(B39,RMS!C:F,4,FALSE),0)</f>
        <v>203374.98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75712.69</v>
      </c>
      <c r="F40" s="25">
        <f>IFERROR(VLOOKUP(C40,RA!B:I,8,0),0)</f>
        <v>10297.41</v>
      </c>
      <c r="G40" s="16">
        <f t="shared" si="0"/>
        <v>65415.28</v>
      </c>
      <c r="H40" s="27">
        <f>RA!J38</f>
        <v>0.28555332554623702</v>
      </c>
      <c r="I40" s="20">
        <f>IFERROR(VLOOKUP(B40,RMS!C:E,3,FALSE),0)</f>
        <v>75712.69</v>
      </c>
      <c r="J40" s="21">
        <f>IFERROR(VLOOKUP(B40,RMS!C:F,4,FALSE),0)</f>
        <v>65415.28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-8.8703064803868994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8584.2145</v>
      </c>
      <c r="F42" s="25">
        <f>IFERROR(VLOOKUP(C42,RA!B:I,8,0),0)</f>
        <v>1507.5174999999999</v>
      </c>
      <c r="G42" s="16">
        <f t="shared" si="0"/>
        <v>7076.6970000000001</v>
      </c>
      <c r="H42" s="27">
        <f>RA!J39</f>
        <v>-8.8703064803868994</v>
      </c>
      <c r="I42" s="20">
        <f>VLOOKUP(B42,RMS!C:E,3,FALSE)</f>
        <v>8584.2145072233598</v>
      </c>
      <c r="J42" s="21">
        <f>IFERROR(VLOOKUP(B42,RMS!C:F,4,FALSE),0)</f>
        <v>7076.6969215641802</v>
      </c>
      <c r="K42" s="22">
        <f t="shared" si="1"/>
        <v>-7.2233597165904939E-6</v>
      </c>
      <c r="L42" s="22">
        <f t="shared" si="2"/>
        <v>7.8435819887090474E-5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22" workbookViewId="0">
      <selection sqref="A1:XFD1048576"/>
    </sheetView>
  </sheetViews>
  <sheetFormatPr defaultRowHeight="11.25"/>
  <cols>
    <col min="1" max="1" width="8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40200274.456600003</v>
      </c>
      <c r="E7" s="56"/>
      <c r="F7" s="56"/>
      <c r="G7" s="55">
        <v>13838805.051999999</v>
      </c>
      <c r="H7" s="57">
        <v>190.48949172667301</v>
      </c>
      <c r="I7" s="55">
        <v>-2251584.5893000001</v>
      </c>
      <c r="J7" s="57">
        <v>-5.6009184507702798</v>
      </c>
      <c r="K7" s="55">
        <v>1179047.1233999999</v>
      </c>
      <c r="L7" s="57">
        <v>8.5198622205434091</v>
      </c>
      <c r="M7" s="57">
        <v>-2.9096646305426201</v>
      </c>
      <c r="N7" s="55">
        <v>89103322.423600003</v>
      </c>
      <c r="O7" s="55">
        <v>2020484665.0156</v>
      </c>
      <c r="P7" s="55">
        <v>1303980</v>
      </c>
      <c r="Q7" s="55">
        <v>949982</v>
      </c>
      <c r="R7" s="57">
        <v>37.263653416591097</v>
      </c>
      <c r="S7" s="55">
        <v>30.828904167701999</v>
      </c>
      <c r="T7" s="55">
        <v>21.7425826168285</v>
      </c>
      <c r="U7" s="58">
        <v>29.473384786711801</v>
      </c>
    </row>
    <row r="8" spans="1:23" ht="12" thickBot="1">
      <c r="A8" s="76">
        <v>42798</v>
      </c>
      <c r="B8" s="72" t="s">
        <v>6</v>
      </c>
      <c r="C8" s="73"/>
      <c r="D8" s="59">
        <v>2823960.3774999999</v>
      </c>
      <c r="E8" s="60"/>
      <c r="F8" s="60"/>
      <c r="G8" s="59">
        <v>484001.02269999997</v>
      </c>
      <c r="H8" s="61">
        <v>483.46165504910198</v>
      </c>
      <c r="I8" s="59">
        <v>530522.62190000003</v>
      </c>
      <c r="J8" s="61">
        <v>18.786475409745702</v>
      </c>
      <c r="K8" s="59">
        <v>129922.6807</v>
      </c>
      <c r="L8" s="61">
        <v>26.843472349547199</v>
      </c>
      <c r="M8" s="61">
        <v>3.0833718873536098</v>
      </c>
      <c r="N8" s="59">
        <v>4554841.6756999996</v>
      </c>
      <c r="O8" s="59">
        <v>84297019.292199999</v>
      </c>
      <c r="P8" s="59">
        <v>51223</v>
      </c>
      <c r="Q8" s="59">
        <v>22298</v>
      </c>
      <c r="R8" s="61">
        <v>129.720154273926</v>
      </c>
      <c r="S8" s="59">
        <v>55.130710374245901</v>
      </c>
      <c r="T8" s="59">
        <v>25.8993811059288</v>
      </c>
      <c r="U8" s="62">
        <v>53.021862170621397</v>
      </c>
    </row>
    <row r="9" spans="1:23" ht="12" thickBot="1">
      <c r="A9" s="77"/>
      <c r="B9" s="72" t="s">
        <v>7</v>
      </c>
      <c r="C9" s="73"/>
      <c r="D9" s="59">
        <v>138525.9473</v>
      </c>
      <c r="E9" s="60"/>
      <c r="F9" s="60"/>
      <c r="G9" s="59">
        <v>77272.078999999998</v>
      </c>
      <c r="H9" s="61">
        <v>79.270376949479996</v>
      </c>
      <c r="I9" s="59">
        <v>32792.650300000001</v>
      </c>
      <c r="J9" s="61">
        <v>23.672568886305701</v>
      </c>
      <c r="K9" s="59">
        <v>17383.4267</v>
      </c>
      <c r="L9" s="61">
        <v>22.496387990285601</v>
      </c>
      <c r="M9" s="61">
        <v>0.88643187939464196</v>
      </c>
      <c r="N9" s="59">
        <v>344163.41249999998</v>
      </c>
      <c r="O9" s="59">
        <v>11597061.221100001</v>
      </c>
      <c r="P9" s="59">
        <v>8208</v>
      </c>
      <c r="Q9" s="59">
        <v>4760</v>
      </c>
      <c r="R9" s="61">
        <v>72.436974789915993</v>
      </c>
      <c r="S9" s="59">
        <v>16.8769428971735</v>
      </c>
      <c r="T9" s="59">
        <v>15.808412815126101</v>
      </c>
      <c r="U9" s="62">
        <v>6.33130116371012</v>
      </c>
    </row>
    <row r="10" spans="1:23" ht="12" thickBot="1">
      <c r="A10" s="77"/>
      <c r="B10" s="72" t="s">
        <v>8</v>
      </c>
      <c r="C10" s="73"/>
      <c r="D10" s="59">
        <v>334463.27490000002</v>
      </c>
      <c r="E10" s="60"/>
      <c r="F10" s="60"/>
      <c r="G10" s="59">
        <v>122158.91529999999</v>
      </c>
      <c r="H10" s="61">
        <v>173.79358606665701</v>
      </c>
      <c r="I10" s="59">
        <v>70445.825899999996</v>
      </c>
      <c r="J10" s="61">
        <v>21.062350095406501</v>
      </c>
      <c r="K10" s="59">
        <v>33355.387499999997</v>
      </c>
      <c r="L10" s="61">
        <v>27.3049146008584</v>
      </c>
      <c r="M10" s="61">
        <v>1.11197743992631</v>
      </c>
      <c r="N10" s="59">
        <v>640489.45920000004</v>
      </c>
      <c r="O10" s="59">
        <v>18125508.986099999</v>
      </c>
      <c r="P10" s="59">
        <v>152771</v>
      </c>
      <c r="Q10" s="59">
        <v>101496</v>
      </c>
      <c r="R10" s="61">
        <v>50.519232285016201</v>
      </c>
      <c r="S10" s="59">
        <v>2.1893112887917199</v>
      </c>
      <c r="T10" s="59">
        <v>1.1406990807519499</v>
      </c>
      <c r="U10" s="62">
        <v>47.8968986004041</v>
      </c>
    </row>
    <row r="11" spans="1:23" ht="12" thickBot="1">
      <c r="A11" s="77"/>
      <c r="B11" s="72" t="s">
        <v>9</v>
      </c>
      <c r="C11" s="73"/>
      <c r="D11" s="59">
        <v>116190.17479999999</v>
      </c>
      <c r="E11" s="60"/>
      <c r="F11" s="60"/>
      <c r="G11" s="59">
        <v>39954.112200000003</v>
      </c>
      <c r="H11" s="61">
        <v>190.80905169005399</v>
      </c>
      <c r="I11" s="59">
        <v>29446.856500000002</v>
      </c>
      <c r="J11" s="61">
        <v>25.343671743921</v>
      </c>
      <c r="K11" s="59">
        <v>8807.6913999999997</v>
      </c>
      <c r="L11" s="61">
        <v>22.044517860667199</v>
      </c>
      <c r="M11" s="61">
        <v>2.3433115628915</v>
      </c>
      <c r="N11" s="59">
        <v>246329.08480000001</v>
      </c>
      <c r="O11" s="59">
        <v>5765732.3771000002</v>
      </c>
      <c r="P11" s="59">
        <v>3733</v>
      </c>
      <c r="Q11" s="59">
        <v>1937</v>
      </c>
      <c r="R11" s="61">
        <v>92.720702116675298</v>
      </c>
      <c r="S11" s="59">
        <v>31.125147281007202</v>
      </c>
      <c r="T11" s="59">
        <v>22.211789623128599</v>
      </c>
      <c r="U11" s="62">
        <v>28.637158171192599</v>
      </c>
    </row>
    <row r="12" spans="1:23" ht="12" thickBot="1">
      <c r="A12" s="77"/>
      <c r="B12" s="72" t="s">
        <v>10</v>
      </c>
      <c r="C12" s="73"/>
      <c r="D12" s="59">
        <v>230762.5386</v>
      </c>
      <c r="E12" s="60"/>
      <c r="F12" s="60"/>
      <c r="G12" s="59">
        <v>104034.6384</v>
      </c>
      <c r="H12" s="61">
        <v>121.813178907536</v>
      </c>
      <c r="I12" s="59">
        <v>33644.022100000002</v>
      </c>
      <c r="J12" s="61">
        <v>14.579499040057801</v>
      </c>
      <c r="K12" s="59">
        <v>16844.7153</v>
      </c>
      <c r="L12" s="61">
        <v>16.1914488857396</v>
      </c>
      <c r="M12" s="61">
        <v>0.997304288069505</v>
      </c>
      <c r="N12" s="59">
        <v>743803.647</v>
      </c>
      <c r="O12" s="59">
        <v>21010898.056899998</v>
      </c>
      <c r="P12" s="59">
        <v>1521</v>
      </c>
      <c r="Q12" s="59">
        <v>1197</v>
      </c>
      <c r="R12" s="61">
        <v>27.067669172932298</v>
      </c>
      <c r="S12" s="59">
        <v>151.71764536489201</v>
      </c>
      <c r="T12" s="59">
        <v>152.63343809523801</v>
      </c>
      <c r="U12" s="62">
        <v>-0.60361649308755205</v>
      </c>
    </row>
    <row r="13" spans="1:23" ht="12" thickBot="1">
      <c r="A13" s="77"/>
      <c r="B13" s="72" t="s">
        <v>11</v>
      </c>
      <c r="C13" s="73"/>
      <c r="D13" s="59">
        <v>881701.31819999998</v>
      </c>
      <c r="E13" s="60"/>
      <c r="F13" s="60"/>
      <c r="G13" s="59">
        <v>237815.59099999999</v>
      </c>
      <c r="H13" s="61">
        <v>270.75000612554499</v>
      </c>
      <c r="I13" s="59">
        <v>-99195.923299999995</v>
      </c>
      <c r="J13" s="61">
        <v>-11.2505132126273</v>
      </c>
      <c r="K13" s="59">
        <v>49528.159299999999</v>
      </c>
      <c r="L13" s="61">
        <v>20.8262877516723</v>
      </c>
      <c r="M13" s="61">
        <v>-3.0028186934861498</v>
      </c>
      <c r="N13" s="59">
        <v>2098687.5655999999</v>
      </c>
      <c r="O13" s="59">
        <v>28362139.740200002</v>
      </c>
      <c r="P13" s="59">
        <v>26050</v>
      </c>
      <c r="Q13" s="59">
        <v>16171</v>
      </c>
      <c r="R13" s="61">
        <v>61.090841630078501</v>
      </c>
      <c r="S13" s="59">
        <v>33.846499738963502</v>
      </c>
      <c r="T13" s="59">
        <v>32.455774423350398</v>
      </c>
      <c r="U13" s="62">
        <v>4.1089191684188098</v>
      </c>
    </row>
    <row r="14" spans="1:23" ht="12" thickBot="1">
      <c r="A14" s="77"/>
      <c r="B14" s="72" t="s">
        <v>12</v>
      </c>
      <c r="C14" s="73"/>
      <c r="D14" s="59">
        <v>126724.73119999999</v>
      </c>
      <c r="E14" s="60"/>
      <c r="F14" s="60"/>
      <c r="G14" s="59">
        <v>112021.1761</v>
      </c>
      <c r="H14" s="61">
        <v>13.125692491278899</v>
      </c>
      <c r="I14" s="59">
        <v>24848.654500000001</v>
      </c>
      <c r="J14" s="61">
        <v>19.6083702563024</v>
      </c>
      <c r="K14" s="59">
        <v>21254.513599999998</v>
      </c>
      <c r="L14" s="61">
        <v>18.973656892359699</v>
      </c>
      <c r="M14" s="61">
        <v>0.16910012469069199</v>
      </c>
      <c r="N14" s="59">
        <v>369216.60019999999</v>
      </c>
      <c r="O14" s="59">
        <v>8980694.6634</v>
      </c>
      <c r="P14" s="59">
        <v>2818</v>
      </c>
      <c r="Q14" s="59">
        <v>1588</v>
      </c>
      <c r="R14" s="61">
        <v>77.455919395465997</v>
      </c>
      <c r="S14" s="59">
        <v>44.969741376862999</v>
      </c>
      <c r="T14" s="59">
        <v>55.467667821158699</v>
      </c>
      <c r="U14" s="62">
        <v>-23.344422544748902</v>
      </c>
    </row>
    <row r="15" spans="1:23" ht="12" thickBot="1">
      <c r="A15" s="77"/>
      <c r="B15" s="72" t="s">
        <v>13</v>
      </c>
      <c r="C15" s="73"/>
      <c r="D15" s="59">
        <v>124780.3921</v>
      </c>
      <c r="E15" s="60"/>
      <c r="F15" s="60"/>
      <c r="G15" s="59">
        <v>189536.99900000001</v>
      </c>
      <c r="H15" s="61">
        <v>-34.165681234617402</v>
      </c>
      <c r="I15" s="59">
        <v>-20764.351699999999</v>
      </c>
      <c r="J15" s="61">
        <v>-16.640716823007999</v>
      </c>
      <c r="K15" s="59">
        <v>-83764.612299999993</v>
      </c>
      <c r="L15" s="61">
        <v>-44.194332896449403</v>
      </c>
      <c r="M15" s="61">
        <v>-0.752110692930408</v>
      </c>
      <c r="N15" s="59">
        <v>386190.50459999999</v>
      </c>
      <c r="O15" s="59">
        <v>10324337.2192</v>
      </c>
      <c r="P15" s="59">
        <v>4799</v>
      </c>
      <c r="Q15" s="59">
        <v>3862</v>
      </c>
      <c r="R15" s="61">
        <v>24.262040393578499</v>
      </c>
      <c r="S15" s="59">
        <v>26.001331964992701</v>
      </c>
      <c r="T15" s="59">
        <v>24.7769253495598</v>
      </c>
      <c r="U15" s="62">
        <v>4.7090149730844404</v>
      </c>
    </row>
    <row r="16" spans="1:23" ht="12" thickBot="1">
      <c r="A16" s="77"/>
      <c r="B16" s="72" t="s">
        <v>14</v>
      </c>
      <c r="C16" s="73"/>
      <c r="D16" s="59">
        <v>4165561.6164000002</v>
      </c>
      <c r="E16" s="60"/>
      <c r="F16" s="60"/>
      <c r="G16" s="59">
        <v>711412.10510000004</v>
      </c>
      <c r="H16" s="61">
        <v>485.53426158168401</v>
      </c>
      <c r="I16" s="59">
        <v>-1491156.0142999999</v>
      </c>
      <c r="J16" s="61">
        <v>-35.797238202629202</v>
      </c>
      <c r="K16" s="59">
        <v>26744.971799999999</v>
      </c>
      <c r="L16" s="61">
        <v>3.7594203989880901</v>
      </c>
      <c r="M16" s="61">
        <v>-56.754630270352401</v>
      </c>
      <c r="N16" s="59">
        <v>8564482.3701000009</v>
      </c>
      <c r="O16" s="59">
        <v>126426073.36220001</v>
      </c>
      <c r="P16" s="59">
        <v>60146</v>
      </c>
      <c r="Q16" s="59">
        <v>42635</v>
      </c>
      <c r="R16" s="61">
        <v>41.071889292834499</v>
      </c>
      <c r="S16" s="59">
        <v>69.2575003558009</v>
      </c>
      <c r="T16" s="59">
        <v>75.372437190102005</v>
      </c>
      <c r="U16" s="62">
        <v>-8.8292774109468297</v>
      </c>
    </row>
    <row r="17" spans="1:21" ht="12" thickBot="1">
      <c r="A17" s="77"/>
      <c r="B17" s="72" t="s">
        <v>15</v>
      </c>
      <c r="C17" s="73"/>
      <c r="D17" s="59">
        <v>540111.67720000003</v>
      </c>
      <c r="E17" s="60"/>
      <c r="F17" s="60"/>
      <c r="G17" s="59">
        <v>404812.93079999997</v>
      </c>
      <c r="H17" s="61">
        <v>33.422535721035302</v>
      </c>
      <c r="I17" s="59">
        <v>83171.113599999997</v>
      </c>
      <c r="J17" s="61">
        <v>15.3988734387615</v>
      </c>
      <c r="K17" s="59">
        <v>56551.167200000004</v>
      </c>
      <c r="L17" s="61">
        <v>13.969703756310899</v>
      </c>
      <c r="M17" s="61">
        <v>0.47072320021009201</v>
      </c>
      <c r="N17" s="59">
        <v>1989681.4121000001</v>
      </c>
      <c r="O17" s="59">
        <v>155390976.56380001</v>
      </c>
      <c r="P17" s="59">
        <v>11396</v>
      </c>
      <c r="Q17" s="59">
        <v>10089</v>
      </c>
      <c r="R17" s="61">
        <v>12.9547031420359</v>
      </c>
      <c r="S17" s="59">
        <v>47.394847069147097</v>
      </c>
      <c r="T17" s="59">
        <v>51.576466190901002</v>
      </c>
      <c r="U17" s="62">
        <v>-8.8229404256819493</v>
      </c>
    </row>
    <row r="18" spans="1:21" ht="12" customHeight="1" thickBot="1">
      <c r="A18" s="77"/>
      <c r="B18" s="72" t="s">
        <v>16</v>
      </c>
      <c r="C18" s="73"/>
      <c r="D18" s="59">
        <v>3099896.8500999999</v>
      </c>
      <c r="E18" s="60"/>
      <c r="F18" s="60"/>
      <c r="G18" s="59">
        <v>1293158.3646</v>
      </c>
      <c r="H18" s="61">
        <v>139.71517603405499</v>
      </c>
      <c r="I18" s="59">
        <v>408640.28259999998</v>
      </c>
      <c r="J18" s="61">
        <v>13.182383232745901</v>
      </c>
      <c r="K18" s="59">
        <v>180091.29259999999</v>
      </c>
      <c r="L18" s="61">
        <v>13.9264685231113</v>
      </c>
      <c r="M18" s="61">
        <v>1.2690729612765299</v>
      </c>
      <c r="N18" s="59">
        <v>7180029.7856000001</v>
      </c>
      <c r="O18" s="59">
        <v>275084496.78780001</v>
      </c>
      <c r="P18" s="59">
        <v>106773</v>
      </c>
      <c r="Q18" s="59">
        <v>70744</v>
      </c>
      <c r="R18" s="61">
        <v>50.928700667194398</v>
      </c>
      <c r="S18" s="59">
        <v>29.032591105429301</v>
      </c>
      <c r="T18" s="59">
        <v>22.8575950031098</v>
      </c>
      <c r="U18" s="62">
        <v>21.269187031552001</v>
      </c>
    </row>
    <row r="19" spans="1:21" ht="12" customHeight="1" thickBot="1">
      <c r="A19" s="77"/>
      <c r="B19" s="72" t="s">
        <v>17</v>
      </c>
      <c r="C19" s="73"/>
      <c r="D19" s="59">
        <v>975216.9473</v>
      </c>
      <c r="E19" s="60"/>
      <c r="F19" s="60"/>
      <c r="G19" s="59">
        <v>446880.72450000001</v>
      </c>
      <c r="H19" s="61">
        <v>118.227570318934</v>
      </c>
      <c r="I19" s="59">
        <v>37762.241900000001</v>
      </c>
      <c r="J19" s="61">
        <v>3.8721888503423898</v>
      </c>
      <c r="K19" s="59">
        <v>42921.852500000001</v>
      </c>
      <c r="L19" s="61">
        <v>9.6047670321927292</v>
      </c>
      <c r="M19" s="61">
        <v>-0.120209410812359</v>
      </c>
      <c r="N19" s="59">
        <v>2386909.7497999999</v>
      </c>
      <c r="O19" s="59">
        <v>63546987.498099998</v>
      </c>
      <c r="P19" s="59">
        <v>17541</v>
      </c>
      <c r="Q19" s="59">
        <v>11752</v>
      </c>
      <c r="R19" s="61">
        <v>49.259700476514602</v>
      </c>
      <c r="S19" s="59">
        <v>55.596428213898903</v>
      </c>
      <c r="T19" s="59">
        <v>42.747667180054499</v>
      </c>
      <c r="U19" s="62">
        <v>23.110767088149501</v>
      </c>
    </row>
    <row r="20" spans="1:21" ht="12" thickBot="1">
      <c r="A20" s="77"/>
      <c r="B20" s="72" t="s">
        <v>18</v>
      </c>
      <c r="C20" s="73"/>
      <c r="D20" s="59">
        <v>2266562.0178999999</v>
      </c>
      <c r="E20" s="60"/>
      <c r="F20" s="60"/>
      <c r="G20" s="59">
        <v>645357.15630000003</v>
      </c>
      <c r="H20" s="61">
        <v>251.21048798696</v>
      </c>
      <c r="I20" s="59">
        <v>-56372.335099999997</v>
      </c>
      <c r="J20" s="61">
        <v>-2.4871296110498502</v>
      </c>
      <c r="K20" s="59">
        <v>81442.220700000005</v>
      </c>
      <c r="L20" s="61">
        <v>12.619712961258401</v>
      </c>
      <c r="M20" s="61">
        <v>-1.6921758102305799</v>
      </c>
      <c r="N20" s="59">
        <v>5033361.0160999997</v>
      </c>
      <c r="O20" s="59">
        <v>114817356.465</v>
      </c>
      <c r="P20" s="59">
        <v>54796</v>
      </c>
      <c r="Q20" s="59">
        <v>41259</v>
      </c>
      <c r="R20" s="61">
        <v>32.809811192709503</v>
      </c>
      <c r="S20" s="59">
        <v>41.363640008394803</v>
      </c>
      <c r="T20" s="59">
        <v>23.789860248673001</v>
      </c>
      <c r="U20" s="62">
        <v>42.486057213908502</v>
      </c>
    </row>
    <row r="21" spans="1:21" ht="12" customHeight="1" thickBot="1">
      <c r="A21" s="77"/>
      <c r="B21" s="72" t="s">
        <v>19</v>
      </c>
      <c r="C21" s="73"/>
      <c r="D21" s="59">
        <v>477625.18719999999</v>
      </c>
      <c r="E21" s="60"/>
      <c r="F21" s="60"/>
      <c r="G21" s="59">
        <v>287870.06020000001</v>
      </c>
      <c r="H21" s="61">
        <v>65.916937269602201</v>
      </c>
      <c r="I21" s="59">
        <v>64365.352599999998</v>
      </c>
      <c r="J21" s="61">
        <v>13.476121930950001</v>
      </c>
      <c r="K21" s="59">
        <v>41621.998399999997</v>
      </c>
      <c r="L21" s="61">
        <v>14.458606209719299</v>
      </c>
      <c r="M21" s="61">
        <v>0.54642629076647098</v>
      </c>
      <c r="N21" s="59">
        <v>1429395.2179</v>
      </c>
      <c r="O21" s="59">
        <v>41871460.435099997</v>
      </c>
      <c r="P21" s="59">
        <v>36173</v>
      </c>
      <c r="Q21" s="59">
        <v>29315</v>
      </c>
      <c r="R21" s="61">
        <v>23.394166808801</v>
      </c>
      <c r="S21" s="59">
        <v>13.2039141680259</v>
      </c>
      <c r="T21" s="59">
        <v>12.2722797407471</v>
      </c>
      <c r="U21" s="62">
        <v>7.0557443453762101</v>
      </c>
    </row>
    <row r="22" spans="1:21" ht="12" customHeight="1" thickBot="1">
      <c r="A22" s="77"/>
      <c r="B22" s="72" t="s">
        <v>20</v>
      </c>
      <c r="C22" s="73"/>
      <c r="D22" s="59">
        <v>1633476.0815000001</v>
      </c>
      <c r="E22" s="60"/>
      <c r="F22" s="60"/>
      <c r="G22" s="59">
        <v>1027889.3401</v>
      </c>
      <c r="H22" s="61">
        <v>58.915558102887204</v>
      </c>
      <c r="I22" s="59">
        <v>51944.023300000001</v>
      </c>
      <c r="J22" s="61">
        <v>3.1799684053102601</v>
      </c>
      <c r="K22" s="59">
        <v>72014.8364</v>
      </c>
      <c r="L22" s="61">
        <v>7.00608845627234</v>
      </c>
      <c r="M22" s="61">
        <v>-0.27870386302786898</v>
      </c>
      <c r="N22" s="59">
        <v>4826892.1423000004</v>
      </c>
      <c r="O22" s="59">
        <v>122359519.6143</v>
      </c>
      <c r="P22" s="59">
        <v>96399</v>
      </c>
      <c r="Q22" s="59">
        <v>72903</v>
      </c>
      <c r="R22" s="61">
        <v>32.229126373400298</v>
      </c>
      <c r="S22" s="59">
        <v>16.944948407141201</v>
      </c>
      <c r="T22" s="59">
        <v>16.3922287464165</v>
      </c>
      <c r="U22" s="62">
        <v>3.2618550817879499</v>
      </c>
    </row>
    <row r="23" spans="1:21" ht="12" thickBot="1">
      <c r="A23" s="77"/>
      <c r="B23" s="72" t="s">
        <v>21</v>
      </c>
      <c r="C23" s="73"/>
      <c r="D23" s="59">
        <v>13747674.006200001</v>
      </c>
      <c r="E23" s="60"/>
      <c r="F23" s="60"/>
      <c r="G23" s="59">
        <v>2854168.9007000001</v>
      </c>
      <c r="H23" s="61">
        <v>381.669953128153</v>
      </c>
      <c r="I23" s="59">
        <v>-2723527.3747999999</v>
      </c>
      <c r="J23" s="61">
        <v>-19.810823078665699</v>
      </c>
      <c r="K23" s="59">
        <v>59017.581899999997</v>
      </c>
      <c r="L23" s="61">
        <v>2.0677676743491098</v>
      </c>
      <c r="M23" s="61">
        <v>-47.147728983792902</v>
      </c>
      <c r="N23" s="59">
        <v>20949691.326200001</v>
      </c>
      <c r="O23" s="59">
        <v>243532749.2033</v>
      </c>
      <c r="P23" s="59">
        <v>169685</v>
      </c>
      <c r="Q23" s="59">
        <v>75595</v>
      </c>
      <c r="R23" s="61">
        <v>124.465903829618</v>
      </c>
      <c r="S23" s="59">
        <v>81.018793683590204</v>
      </c>
      <c r="T23" s="59">
        <v>37.732239679872997</v>
      </c>
      <c r="U23" s="62">
        <v>53.4277937693913</v>
      </c>
    </row>
    <row r="24" spans="1:21" ht="12" thickBot="1">
      <c r="A24" s="77"/>
      <c r="B24" s="72" t="s">
        <v>22</v>
      </c>
      <c r="C24" s="73"/>
      <c r="D24" s="59">
        <v>342555.69520000002</v>
      </c>
      <c r="E24" s="60"/>
      <c r="F24" s="60"/>
      <c r="G24" s="59">
        <v>196953.22219999999</v>
      </c>
      <c r="H24" s="61">
        <v>73.927438898229894</v>
      </c>
      <c r="I24" s="59">
        <v>48036.164400000001</v>
      </c>
      <c r="J24" s="61">
        <v>14.0228771767914</v>
      </c>
      <c r="K24" s="59">
        <v>31678.424299999999</v>
      </c>
      <c r="L24" s="61">
        <v>16.084237640870601</v>
      </c>
      <c r="M24" s="61">
        <v>0.51636848932539903</v>
      </c>
      <c r="N24" s="59">
        <v>1071967.4369000001</v>
      </c>
      <c r="O24" s="59">
        <v>29286976.690099999</v>
      </c>
      <c r="P24" s="59">
        <v>31395</v>
      </c>
      <c r="Q24" s="59">
        <v>25499</v>
      </c>
      <c r="R24" s="61">
        <v>23.122475391191799</v>
      </c>
      <c r="S24" s="59">
        <v>10.9111544895684</v>
      </c>
      <c r="T24" s="59">
        <v>10.796760174908799</v>
      </c>
      <c r="U24" s="62">
        <v>1.0484162310134</v>
      </c>
    </row>
    <row r="25" spans="1:21" ht="12" thickBot="1">
      <c r="A25" s="77"/>
      <c r="B25" s="72" t="s">
        <v>23</v>
      </c>
      <c r="C25" s="73"/>
      <c r="D25" s="59">
        <v>440574.685</v>
      </c>
      <c r="E25" s="60"/>
      <c r="F25" s="60"/>
      <c r="G25" s="59">
        <v>215904.47560000001</v>
      </c>
      <c r="H25" s="61">
        <v>104.06000559999499</v>
      </c>
      <c r="I25" s="59">
        <v>32631.181700000001</v>
      </c>
      <c r="J25" s="61">
        <v>7.4065040073739103</v>
      </c>
      <c r="K25" s="59">
        <v>19681.297600000002</v>
      </c>
      <c r="L25" s="61">
        <v>9.1157432217676497</v>
      </c>
      <c r="M25" s="61">
        <v>0.65797918222627805</v>
      </c>
      <c r="N25" s="59">
        <v>1298919.2320999999</v>
      </c>
      <c r="O25" s="59">
        <v>41296387.944200002</v>
      </c>
      <c r="P25" s="59">
        <v>23490</v>
      </c>
      <c r="Q25" s="59">
        <v>18024</v>
      </c>
      <c r="R25" s="61">
        <v>30.326231691078601</v>
      </c>
      <c r="S25" s="59">
        <v>18.7558401447424</v>
      </c>
      <c r="T25" s="59">
        <v>18.329805470483802</v>
      </c>
      <c r="U25" s="62">
        <v>2.2714774223434002</v>
      </c>
    </row>
    <row r="26" spans="1:21" ht="12" thickBot="1">
      <c r="A26" s="77"/>
      <c r="B26" s="72" t="s">
        <v>24</v>
      </c>
      <c r="C26" s="73"/>
      <c r="D26" s="59">
        <v>742290.66650000005</v>
      </c>
      <c r="E26" s="60"/>
      <c r="F26" s="60"/>
      <c r="G26" s="59">
        <v>484837.01069999998</v>
      </c>
      <c r="H26" s="61">
        <v>53.101073168546399</v>
      </c>
      <c r="I26" s="59">
        <v>161089.77350000001</v>
      </c>
      <c r="J26" s="61">
        <v>21.701710767772401</v>
      </c>
      <c r="K26" s="59">
        <v>101308.96120000001</v>
      </c>
      <c r="L26" s="61">
        <v>20.895467747755401</v>
      </c>
      <c r="M26" s="61">
        <v>0.59008415042360496</v>
      </c>
      <c r="N26" s="59">
        <v>2602161.1294</v>
      </c>
      <c r="O26" s="59">
        <v>70514704.317000002</v>
      </c>
      <c r="P26" s="59">
        <v>48822</v>
      </c>
      <c r="Q26" s="59">
        <v>41956</v>
      </c>
      <c r="R26" s="61">
        <v>16.364763085136801</v>
      </c>
      <c r="S26" s="59">
        <v>15.204020042194101</v>
      </c>
      <c r="T26" s="59">
        <v>15.9331178401182</v>
      </c>
      <c r="U26" s="62">
        <v>-4.7954277612153797</v>
      </c>
    </row>
    <row r="27" spans="1:21" ht="12" thickBot="1">
      <c r="A27" s="77"/>
      <c r="B27" s="72" t="s">
        <v>25</v>
      </c>
      <c r="C27" s="73"/>
      <c r="D27" s="59">
        <v>349408.85879999999</v>
      </c>
      <c r="E27" s="60"/>
      <c r="F27" s="60"/>
      <c r="G27" s="59">
        <v>188287.07740000001</v>
      </c>
      <c r="H27" s="61">
        <v>85.572405512307398</v>
      </c>
      <c r="I27" s="59">
        <v>77960.367899999997</v>
      </c>
      <c r="J27" s="61">
        <v>22.312075362870001</v>
      </c>
      <c r="K27" s="59">
        <v>51847.322200000002</v>
      </c>
      <c r="L27" s="61">
        <v>27.536314714713399</v>
      </c>
      <c r="M27" s="61">
        <v>0.50365273637989405</v>
      </c>
      <c r="N27" s="59">
        <v>1096364.1695000001</v>
      </c>
      <c r="O27" s="59">
        <v>20532877.191</v>
      </c>
      <c r="P27" s="59">
        <v>41196</v>
      </c>
      <c r="Q27" s="59">
        <v>33799</v>
      </c>
      <c r="R27" s="61">
        <v>21.885262877599899</v>
      </c>
      <c r="S27" s="59">
        <v>8.4816210020390308</v>
      </c>
      <c r="T27" s="59">
        <v>8.3249635580934402</v>
      </c>
      <c r="U27" s="62">
        <v>1.8470224489863001</v>
      </c>
    </row>
    <row r="28" spans="1:21" ht="12" thickBot="1">
      <c r="A28" s="77"/>
      <c r="B28" s="72" t="s">
        <v>26</v>
      </c>
      <c r="C28" s="73"/>
      <c r="D28" s="59">
        <v>1066476.5843</v>
      </c>
      <c r="E28" s="60"/>
      <c r="F28" s="60"/>
      <c r="G28" s="59">
        <v>682329.92949999997</v>
      </c>
      <c r="H28" s="61">
        <v>56.299253219259498</v>
      </c>
      <c r="I28" s="59">
        <v>41466.29</v>
      </c>
      <c r="J28" s="61">
        <v>3.8881575658050802</v>
      </c>
      <c r="K28" s="59">
        <v>30716.828300000001</v>
      </c>
      <c r="L28" s="61">
        <v>4.5017559646707497</v>
      </c>
      <c r="M28" s="61">
        <v>0.34995350415133802</v>
      </c>
      <c r="N28" s="59">
        <v>3456542.7223999999</v>
      </c>
      <c r="O28" s="59">
        <v>83045432.068299994</v>
      </c>
      <c r="P28" s="59">
        <v>46188</v>
      </c>
      <c r="Q28" s="59">
        <v>39688</v>
      </c>
      <c r="R28" s="61">
        <v>16.377746422092301</v>
      </c>
      <c r="S28" s="59">
        <v>23.089906129297699</v>
      </c>
      <c r="T28" s="59">
        <v>22.3190734554525</v>
      </c>
      <c r="U28" s="62">
        <v>3.3383967415400302</v>
      </c>
    </row>
    <row r="29" spans="1:21" ht="12" thickBot="1">
      <c r="A29" s="77"/>
      <c r="B29" s="72" t="s">
        <v>27</v>
      </c>
      <c r="C29" s="73"/>
      <c r="D29" s="59">
        <v>868382.79859999998</v>
      </c>
      <c r="E29" s="60"/>
      <c r="F29" s="60"/>
      <c r="G29" s="59">
        <v>597517.55489999999</v>
      </c>
      <c r="H29" s="61">
        <v>45.331763306156198</v>
      </c>
      <c r="I29" s="59">
        <v>137869.4719</v>
      </c>
      <c r="J29" s="61">
        <v>15.876577947222399</v>
      </c>
      <c r="K29" s="59">
        <v>76565.272700000001</v>
      </c>
      <c r="L29" s="61">
        <v>12.8138951018458</v>
      </c>
      <c r="M29" s="61">
        <v>0.80067891144597203</v>
      </c>
      <c r="N29" s="59">
        <v>3017543.5970000001</v>
      </c>
      <c r="O29" s="59">
        <v>55851674.421400003</v>
      </c>
      <c r="P29" s="59">
        <v>124138</v>
      </c>
      <c r="Q29" s="59">
        <v>116887</v>
      </c>
      <c r="R29" s="61">
        <v>6.2034272416949801</v>
      </c>
      <c r="S29" s="59">
        <v>6.9953019913322301</v>
      </c>
      <c r="T29" s="59">
        <v>6.6366552841633402</v>
      </c>
      <c r="U29" s="62">
        <v>5.12696532062923</v>
      </c>
    </row>
    <row r="30" spans="1:21" ht="12" thickBot="1">
      <c r="A30" s="77"/>
      <c r="B30" s="72" t="s">
        <v>28</v>
      </c>
      <c r="C30" s="73"/>
      <c r="D30" s="59">
        <v>1605452.4705000001</v>
      </c>
      <c r="E30" s="60"/>
      <c r="F30" s="60"/>
      <c r="G30" s="59">
        <v>827406.67969999998</v>
      </c>
      <c r="H30" s="61">
        <v>94.034265118829197</v>
      </c>
      <c r="I30" s="59">
        <v>163855.4546</v>
      </c>
      <c r="J30" s="61">
        <v>10.206185334715601</v>
      </c>
      <c r="K30" s="59">
        <v>78355.907800000001</v>
      </c>
      <c r="L30" s="61">
        <v>9.4700598535668306</v>
      </c>
      <c r="M30" s="61">
        <v>1.0911691179462</v>
      </c>
      <c r="N30" s="59">
        <v>5153823.2219000002</v>
      </c>
      <c r="O30" s="59">
        <v>98714904.334900007</v>
      </c>
      <c r="P30" s="59">
        <v>103115</v>
      </c>
      <c r="Q30" s="59">
        <v>92546</v>
      </c>
      <c r="R30" s="61">
        <v>11.420266678192499</v>
      </c>
      <c r="S30" s="59">
        <v>15.569533729331299</v>
      </c>
      <c r="T30" s="59">
        <v>14.3512318187712</v>
      </c>
      <c r="U30" s="62">
        <v>7.8249094143710503</v>
      </c>
    </row>
    <row r="31" spans="1:21" ht="12" thickBot="1">
      <c r="A31" s="77"/>
      <c r="B31" s="72" t="s">
        <v>29</v>
      </c>
      <c r="C31" s="73"/>
      <c r="D31" s="59">
        <v>894612.92720000003</v>
      </c>
      <c r="E31" s="60"/>
      <c r="F31" s="60"/>
      <c r="G31" s="59">
        <v>591196.76939999999</v>
      </c>
      <c r="H31" s="61">
        <v>51.3223639750153</v>
      </c>
      <c r="I31" s="59">
        <v>31145.551100000001</v>
      </c>
      <c r="J31" s="61">
        <v>3.4814555159045999</v>
      </c>
      <c r="K31" s="59">
        <v>24377.331600000001</v>
      </c>
      <c r="L31" s="61">
        <v>4.1233871465062899</v>
      </c>
      <c r="M31" s="61">
        <v>0.277643985447529</v>
      </c>
      <c r="N31" s="59">
        <v>2949086.9473000001</v>
      </c>
      <c r="O31" s="59">
        <v>99161448.351099998</v>
      </c>
      <c r="P31" s="59">
        <v>36055</v>
      </c>
      <c r="Q31" s="59">
        <v>34935</v>
      </c>
      <c r="R31" s="61">
        <v>3.2059539144124698</v>
      </c>
      <c r="S31" s="59">
        <v>24.812451177367901</v>
      </c>
      <c r="T31" s="59">
        <v>23.006087075998298</v>
      </c>
      <c r="U31" s="62">
        <v>7.2800711564412497</v>
      </c>
    </row>
    <row r="32" spans="1:21" ht="12" thickBot="1">
      <c r="A32" s="77"/>
      <c r="B32" s="72" t="s">
        <v>30</v>
      </c>
      <c r="C32" s="73"/>
      <c r="D32" s="59">
        <v>200082.50949999999</v>
      </c>
      <c r="E32" s="60"/>
      <c r="F32" s="60"/>
      <c r="G32" s="59">
        <v>92697.363200000007</v>
      </c>
      <c r="H32" s="61">
        <v>115.844876912313</v>
      </c>
      <c r="I32" s="59">
        <v>48690.281300000002</v>
      </c>
      <c r="J32" s="61">
        <v>24.335101264811001</v>
      </c>
      <c r="K32" s="59">
        <v>24910.604599999999</v>
      </c>
      <c r="L32" s="61">
        <v>26.8730455107487</v>
      </c>
      <c r="M32" s="61">
        <v>0.95460054389848104</v>
      </c>
      <c r="N32" s="59">
        <v>641335.50459999999</v>
      </c>
      <c r="O32" s="59">
        <v>12413047.8321</v>
      </c>
      <c r="P32" s="59">
        <v>32846</v>
      </c>
      <c r="Q32" s="59">
        <v>28584</v>
      </c>
      <c r="R32" s="61">
        <v>14.9104394066611</v>
      </c>
      <c r="S32" s="59">
        <v>6.0915335048407702</v>
      </c>
      <c r="T32" s="59">
        <v>5.6330674643157002</v>
      </c>
      <c r="U32" s="62">
        <v>7.5262828343756398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31</v>
      </c>
      <c r="C34" s="73"/>
      <c r="D34" s="59">
        <v>175174.5191</v>
      </c>
      <c r="E34" s="60"/>
      <c r="F34" s="60"/>
      <c r="G34" s="59">
        <v>103141.4685</v>
      </c>
      <c r="H34" s="61">
        <v>69.839077965037902</v>
      </c>
      <c r="I34" s="59">
        <v>27982.604800000001</v>
      </c>
      <c r="J34" s="61">
        <v>15.9741296529696</v>
      </c>
      <c r="K34" s="59">
        <v>12505.7639</v>
      </c>
      <c r="L34" s="61">
        <v>12.124865082757699</v>
      </c>
      <c r="M34" s="61">
        <v>1.2375766105739501</v>
      </c>
      <c r="N34" s="59">
        <v>526815.22829999996</v>
      </c>
      <c r="O34" s="59">
        <v>20664825.5436</v>
      </c>
      <c r="P34" s="59">
        <v>10113</v>
      </c>
      <c r="Q34" s="59">
        <v>7918</v>
      </c>
      <c r="R34" s="61">
        <v>27.721646880525402</v>
      </c>
      <c r="S34" s="59">
        <v>17.321716513398599</v>
      </c>
      <c r="T34" s="59">
        <v>16.798018161151798</v>
      </c>
      <c r="U34" s="62">
        <v>3.0233629088762699</v>
      </c>
    </row>
    <row r="35" spans="1:21" ht="12" customHeight="1" thickBot="1">
      <c r="A35" s="77"/>
      <c r="B35" s="72" t="s">
        <v>76</v>
      </c>
      <c r="C35" s="7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>
      <c r="A36" s="77"/>
      <c r="B36" s="72" t="s">
        <v>61</v>
      </c>
      <c r="C36" s="73"/>
      <c r="D36" s="59">
        <v>217487.7</v>
      </c>
      <c r="E36" s="60"/>
      <c r="F36" s="60"/>
      <c r="G36" s="59">
        <v>81466.09</v>
      </c>
      <c r="H36" s="61">
        <v>166.967151608725</v>
      </c>
      <c r="I36" s="59">
        <v>24889.74</v>
      </c>
      <c r="J36" s="61">
        <v>11.4442058102596</v>
      </c>
      <c r="K36" s="59">
        <v>2010.61</v>
      </c>
      <c r="L36" s="61">
        <v>2.4680330184006598</v>
      </c>
      <c r="M36" s="61">
        <v>11.379198352738699</v>
      </c>
      <c r="N36" s="59">
        <v>756762.74</v>
      </c>
      <c r="O36" s="59">
        <v>35072691.859999999</v>
      </c>
      <c r="P36" s="59">
        <v>142</v>
      </c>
      <c r="Q36" s="59">
        <v>145</v>
      </c>
      <c r="R36" s="61">
        <v>-2.0689655172413799</v>
      </c>
      <c r="S36" s="59">
        <v>1531.6035211267599</v>
      </c>
      <c r="T36" s="59">
        <v>1662.31710344828</v>
      </c>
      <c r="U36" s="62">
        <v>-8.5344268616823609</v>
      </c>
    </row>
    <row r="37" spans="1:21" ht="12" customHeight="1" thickBot="1">
      <c r="A37" s="77"/>
      <c r="B37" s="72" t="s">
        <v>35</v>
      </c>
      <c r="C37" s="73"/>
      <c r="D37" s="59">
        <v>205757.72</v>
      </c>
      <c r="E37" s="60"/>
      <c r="F37" s="60"/>
      <c r="G37" s="59">
        <v>84594.91</v>
      </c>
      <c r="H37" s="61">
        <v>143.22706886265399</v>
      </c>
      <c r="I37" s="59">
        <v>-25413.93</v>
      </c>
      <c r="J37" s="61">
        <v>-12.351385892106499</v>
      </c>
      <c r="K37" s="59">
        <v>-21122.21</v>
      </c>
      <c r="L37" s="61">
        <v>-24.968653551378001</v>
      </c>
      <c r="M37" s="61">
        <v>0.20318517806612099</v>
      </c>
      <c r="N37" s="59">
        <v>540250.92000000004</v>
      </c>
      <c r="O37" s="59">
        <v>28920059.41</v>
      </c>
      <c r="P37" s="59">
        <v>82</v>
      </c>
      <c r="Q37" s="59">
        <v>69</v>
      </c>
      <c r="R37" s="61">
        <v>18.840579710144901</v>
      </c>
      <c r="S37" s="59">
        <v>2509.2404878048801</v>
      </c>
      <c r="T37" s="59">
        <v>2010.9092753623199</v>
      </c>
      <c r="U37" s="62">
        <v>19.859842644198199</v>
      </c>
    </row>
    <row r="38" spans="1:21" ht="12" customHeight="1" thickBot="1">
      <c r="A38" s="77"/>
      <c r="B38" s="72" t="s">
        <v>36</v>
      </c>
      <c r="C38" s="73"/>
      <c r="D38" s="59">
        <v>516649.56</v>
      </c>
      <c r="E38" s="60"/>
      <c r="F38" s="60"/>
      <c r="G38" s="59">
        <v>69754.73</v>
      </c>
      <c r="H38" s="61">
        <v>640.66598781186599</v>
      </c>
      <c r="I38" s="59">
        <v>1475.31</v>
      </c>
      <c r="J38" s="61">
        <v>0.28555332554623702</v>
      </c>
      <c r="K38" s="59">
        <v>407.72</v>
      </c>
      <c r="L38" s="61">
        <v>0.58450516545616304</v>
      </c>
      <c r="M38" s="61">
        <v>2.6184391248896302</v>
      </c>
      <c r="N38" s="59">
        <v>1491148.26</v>
      </c>
      <c r="O38" s="59">
        <v>8901898.9100000001</v>
      </c>
      <c r="P38" s="59">
        <v>193</v>
      </c>
      <c r="Q38" s="59">
        <v>384</v>
      </c>
      <c r="R38" s="61">
        <v>-49.7395833333333</v>
      </c>
      <c r="S38" s="59">
        <v>2676.9407253886002</v>
      </c>
      <c r="T38" s="59">
        <v>2403.24171875</v>
      </c>
      <c r="U38" s="62">
        <v>10.2243207719465</v>
      </c>
    </row>
    <row r="39" spans="1:21" ht="12" customHeight="1" thickBot="1">
      <c r="A39" s="77"/>
      <c r="B39" s="72" t="s">
        <v>37</v>
      </c>
      <c r="C39" s="73"/>
      <c r="D39" s="59">
        <v>220326.66</v>
      </c>
      <c r="E39" s="60"/>
      <c r="F39" s="60"/>
      <c r="G39" s="59">
        <v>97268.46</v>
      </c>
      <c r="H39" s="61">
        <v>126.51397996842999</v>
      </c>
      <c r="I39" s="59">
        <v>-19543.650000000001</v>
      </c>
      <c r="J39" s="61">
        <v>-8.8703064803868994</v>
      </c>
      <c r="K39" s="59">
        <v>-19701.54</v>
      </c>
      <c r="L39" s="61">
        <v>-20.254808187566699</v>
      </c>
      <c r="M39" s="61">
        <v>-8.0140943296819998E-3</v>
      </c>
      <c r="N39" s="59">
        <v>632936.57999999996</v>
      </c>
      <c r="O39" s="59">
        <v>19224908.16</v>
      </c>
      <c r="P39" s="59">
        <v>116</v>
      </c>
      <c r="Q39" s="59">
        <v>126</v>
      </c>
      <c r="R39" s="61">
        <v>-7.9365079365079403</v>
      </c>
      <c r="S39" s="59">
        <v>1899.36775862069</v>
      </c>
      <c r="T39" s="59">
        <v>1577.27992063492</v>
      </c>
      <c r="U39" s="62">
        <v>16.957634271925698</v>
      </c>
    </row>
    <row r="40" spans="1:21" ht="12" customHeight="1" thickBot="1">
      <c r="A40" s="77"/>
      <c r="B40" s="72" t="s">
        <v>74</v>
      </c>
      <c r="C40" s="73"/>
      <c r="D40" s="60"/>
      <c r="E40" s="60"/>
      <c r="F40" s="60"/>
      <c r="G40" s="59">
        <v>48.89</v>
      </c>
      <c r="H40" s="60"/>
      <c r="I40" s="60"/>
      <c r="J40" s="60"/>
      <c r="K40" s="59">
        <v>-4293.0200000000004</v>
      </c>
      <c r="L40" s="61">
        <v>-8780.9777050521607</v>
      </c>
      <c r="M40" s="60"/>
      <c r="N40" s="59">
        <v>2.57</v>
      </c>
      <c r="O40" s="59">
        <v>13.03</v>
      </c>
      <c r="P40" s="60"/>
      <c r="Q40" s="59">
        <v>2</v>
      </c>
      <c r="R40" s="60"/>
      <c r="S40" s="60"/>
      <c r="T40" s="59">
        <v>1.2849999999999999</v>
      </c>
      <c r="U40" s="63"/>
    </row>
    <row r="41" spans="1:21" ht="12" customHeight="1" thickBot="1">
      <c r="A41" s="77"/>
      <c r="B41" s="72" t="s">
        <v>32</v>
      </c>
      <c r="C41" s="73"/>
      <c r="D41" s="59">
        <v>24681.281900000002</v>
      </c>
      <c r="E41" s="60"/>
      <c r="F41" s="60"/>
      <c r="G41" s="59">
        <v>75651.281799999997</v>
      </c>
      <c r="H41" s="61">
        <v>-67.374932304187297</v>
      </c>
      <c r="I41" s="59">
        <v>2392.9499000000001</v>
      </c>
      <c r="J41" s="61">
        <v>9.6954036248822195</v>
      </c>
      <c r="K41" s="59">
        <v>5207.3203000000003</v>
      </c>
      <c r="L41" s="61">
        <v>6.8833206471856503</v>
      </c>
      <c r="M41" s="61">
        <v>-0.54046423839148106</v>
      </c>
      <c r="N41" s="59">
        <v>74908.8027</v>
      </c>
      <c r="O41" s="59">
        <v>1926228.4436000001</v>
      </c>
      <c r="P41" s="59">
        <v>49</v>
      </c>
      <c r="Q41" s="59">
        <v>54</v>
      </c>
      <c r="R41" s="61">
        <v>-9.2592592592592595</v>
      </c>
      <c r="S41" s="59">
        <v>503.69963061224502</v>
      </c>
      <c r="T41" s="59">
        <v>471.33902222222201</v>
      </c>
      <c r="U41" s="62">
        <v>6.4245844990373699</v>
      </c>
    </row>
    <row r="42" spans="1:21" ht="12" customHeight="1" thickBot="1">
      <c r="A42" s="77"/>
      <c r="B42" s="72" t="s">
        <v>33</v>
      </c>
      <c r="C42" s="73"/>
      <c r="D42" s="59">
        <v>374364.93709999998</v>
      </c>
      <c r="E42" s="60"/>
      <c r="F42" s="60"/>
      <c r="G42" s="59">
        <v>305034.90049999999</v>
      </c>
      <c r="H42" s="61">
        <v>22.728558760442599</v>
      </c>
      <c r="I42" s="59">
        <v>20425.416099999999</v>
      </c>
      <c r="J42" s="61">
        <v>5.4560173979498501</v>
      </c>
      <c r="K42" s="59">
        <v>16834.921900000001</v>
      </c>
      <c r="L42" s="61">
        <v>5.5190149954660699</v>
      </c>
      <c r="M42" s="61">
        <v>0.21327655817637001</v>
      </c>
      <c r="N42" s="59">
        <v>1303236.1100000001</v>
      </c>
      <c r="O42" s="59">
        <v>41745643.870800003</v>
      </c>
      <c r="P42" s="59">
        <v>1804</v>
      </c>
      <c r="Q42" s="59">
        <v>1600</v>
      </c>
      <c r="R42" s="61">
        <v>12.75</v>
      </c>
      <c r="S42" s="59">
        <v>207.519366463415</v>
      </c>
      <c r="T42" s="59">
        <v>213.479021875</v>
      </c>
      <c r="U42" s="62">
        <v>-2.8718550529287801</v>
      </c>
    </row>
    <row r="43" spans="1:21" ht="12" thickBot="1">
      <c r="A43" s="77"/>
      <c r="B43" s="72" t="s">
        <v>38</v>
      </c>
      <c r="C43" s="73"/>
      <c r="D43" s="59">
        <v>188464.84</v>
      </c>
      <c r="E43" s="60"/>
      <c r="F43" s="60"/>
      <c r="G43" s="59">
        <v>69643.61</v>
      </c>
      <c r="H43" s="61">
        <v>170.61325511414501</v>
      </c>
      <c r="I43" s="59">
        <v>-14910.14</v>
      </c>
      <c r="J43" s="61">
        <v>-7.9113642629574796</v>
      </c>
      <c r="K43" s="59">
        <v>-11055.61</v>
      </c>
      <c r="L43" s="61">
        <v>-15.8745504433214</v>
      </c>
      <c r="M43" s="61">
        <v>0.34864923780777302</v>
      </c>
      <c r="N43" s="59">
        <v>491805.84</v>
      </c>
      <c r="O43" s="59">
        <v>14025938.65</v>
      </c>
      <c r="P43" s="59">
        <v>121</v>
      </c>
      <c r="Q43" s="59">
        <v>108</v>
      </c>
      <c r="R43" s="61">
        <v>12.037037037037001</v>
      </c>
      <c r="S43" s="59">
        <v>1557.5606611570199</v>
      </c>
      <c r="T43" s="59">
        <v>1554.91796296296</v>
      </c>
      <c r="U43" s="62">
        <v>0.169669038257449</v>
      </c>
    </row>
    <row r="44" spans="1:21" ht="12" thickBot="1">
      <c r="A44" s="77"/>
      <c r="B44" s="72" t="s">
        <v>39</v>
      </c>
      <c r="C44" s="73"/>
      <c r="D44" s="59">
        <v>75712.69</v>
      </c>
      <c r="E44" s="60"/>
      <c r="F44" s="60"/>
      <c r="G44" s="59">
        <v>31248.75</v>
      </c>
      <c r="H44" s="61">
        <v>142.29029961198501</v>
      </c>
      <c r="I44" s="59">
        <v>10297.41</v>
      </c>
      <c r="J44" s="61">
        <v>13.6006394700809</v>
      </c>
      <c r="K44" s="59">
        <v>4372.5600000000004</v>
      </c>
      <c r="L44" s="61">
        <v>13.992751710068401</v>
      </c>
      <c r="M44" s="61">
        <v>1.3550071354080899</v>
      </c>
      <c r="N44" s="59">
        <v>229303.69</v>
      </c>
      <c r="O44" s="59">
        <v>6348261.5499999998</v>
      </c>
      <c r="P44" s="59">
        <v>77</v>
      </c>
      <c r="Q44" s="59">
        <v>51</v>
      </c>
      <c r="R44" s="61">
        <v>50.980392156862699</v>
      </c>
      <c r="S44" s="59">
        <v>983.28168831168796</v>
      </c>
      <c r="T44" s="59">
        <v>538.58843137254905</v>
      </c>
      <c r="U44" s="62">
        <v>45.225418333853597</v>
      </c>
    </row>
    <row r="45" spans="1:21" ht="12" thickBot="1">
      <c r="A45" s="78"/>
      <c r="B45" s="72" t="s">
        <v>34</v>
      </c>
      <c r="C45" s="73"/>
      <c r="D45" s="64">
        <v>8584.2145</v>
      </c>
      <c r="E45" s="65"/>
      <c r="F45" s="65"/>
      <c r="G45" s="64">
        <v>5477.7626</v>
      </c>
      <c r="H45" s="66">
        <v>56.710232385755504</v>
      </c>
      <c r="I45" s="64">
        <v>1507.5174999999999</v>
      </c>
      <c r="J45" s="66">
        <v>17.561507811809701</v>
      </c>
      <c r="K45" s="64">
        <v>700.77329999999995</v>
      </c>
      <c r="L45" s="66">
        <v>12.7930571507425</v>
      </c>
      <c r="M45" s="66">
        <v>1.1512199451662899</v>
      </c>
      <c r="N45" s="64">
        <v>24242.751799999998</v>
      </c>
      <c r="O45" s="64">
        <v>1343673.5090000001</v>
      </c>
      <c r="P45" s="64">
        <v>6</v>
      </c>
      <c r="Q45" s="64">
        <v>6</v>
      </c>
      <c r="R45" s="66">
        <v>0</v>
      </c>
      <c r="S45" s="64">
        <v>1430.7024166666699</v>
      </c>
      <c r="T45" s="64">
        <v>573.40293333333295</v>
      </c>
      <c r="U45" s="67">
        <v>59.921579312818899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G31" sqref="G31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42798</v>
      </c>
      <c r="C2" s="43">
        <v>12</v>
      </c>
      <c r="D2" s="43">
        <v>156913</v>
      </c>
      <c r="E2" s="43">
        <v>2823961.7605982898</v>
      </c>
      <c r="F2" s="43">
        <v>2293437.7491743602</v>
      </c>
      <c r="G2" s="37"/>
      <c r="H2" s="37"/>
    </row>
    <row r="3" spans="1:8">
      <c r="A3" s="43">
        <v>2</v>
      </c>
      <c r="B3" s="44">
        <v>42798</v>
      </c>
      <c r="C3" s="43">
        <v>13</v>
      </c>
      <c r="D3" s="43">
        <v>14594</v>
      </c>
      <c r="E3" s="43">
        <v>138526.025207692</v>
      </c>
      <c r="F3" s="43">
        <v>105733.288315385</v>
      </c>
      <c r="G3" s="37"/>
      <c r="H3" s="37"/>
    </row>
    <row r="4" spans="1:8">
      <c r="A4" s="43">
        <v>3</v>
      </c>
      <c r="B4" s="44">
        <v>42798</v>
      </c>
      <c r="C4" s="43">
        <v>14</v>
      </c>
      <c r="D4" s="43">
        <v>181036</v>
      </c>
      <c r="E4" s="43">
        <v>334465.82655300602</v>
      </c>
      <c r="F4" s="43">
        <v>264017.44275079097</v>
      </c>
      <c r="G4" s="37"/>
      <c r="H4" s="37"/>
    </row>
    <row r="5" spans="1:8">
      <c r="A5" s="43">
        <v>4</v>
      </c>
      <c r="B5" s="44">
        <v>42798</v>
      </c>
      <c r="C5" s="43">
        <v>15</v>
      </c>
      <c r="D5" s="43">
        <v>6330</v>
      </c>
      <c r="E5" s="43">
        <v>116190.221745692</v>
      </c>
      <c r="F5" s="43">
        <v>86743.320922365907</v>
      </c>
      <c r="G5" s="37"/>
      <c r="H5" s="37"/>
    </row>
    <row r="6" spans="1:8">
      <c r="A6" s="43">
        <v>5</v>
      </c>
      <c r="B6" s="44">
        <v>42798</v>
      </c>
      <c r="C6" s="43">
        <v>16</v>
      </c>
      <c r="D6" s="43">
        <v>5197</v>
      </c>
      <c r="E6" s="43">
        <v>230762.53288803401</v>
      </c>
      <c r="F6" s="43">
        <v>197118.517484615</v>
      </c>
      <c r="G6" s="37"/>
      <c r="H6" s="37"/>
    </row>
    <row r="7" spans="1:8">
      <c r="A7" s="43">
        <v>6</v>
      </c>
      <c r="B7" s="44">
        <v>42798</v>
      </c>
      <c r="C7" s="43">
        <v>17</v>
      </c>
      <c r="D7" s="43">
        <v>64230</v>
      </c>
      <c r="E7" s="43">
        <v>881701.00142734998</v>
      </c>
      <c r="F7" s="43">
        <v>980897.25338803395</v>
      </c>
      <c r="G7" s="37"/>
      <c r="H7" s="37"/>
    </row>
    <row r="8" spans="1:8">
      <c r="A8" s="43">
        <v>7</v>
      </c>
      <c r="B8" s="44">
        <v>42798</v>
      </c>
      <c r="C8" s="43">
        <v>18</v>
      </c>
      <c r="D8" s="43">
        <v>53746</v>
      </c>
      <c r="E8" s="43">
        <v>126724.736048718</v>
      </c>
      <c r="F8" s="43">
        <v>101876.07854187999</v>
      </c>
      <c r="G8" s="37"/>
      <c r="H8" s="37"/>
    </row>
    <row r="9" spans="1:8">
      <c r="A9" s="43">
        <v>8</v>
      </c>
      <c r="B9" s="44">
        <v>42798</v>
      </c>
      <c r="C9" s="43">
        <v>19</v>
      </c>
      <c r="D9" s="43">
        <v>28152</v>
      </c>
      <c r="E9" s="43">
        <v>124780.452253846</v>
      </c>
      <c r="F9" s="43">
        <v>145544.743962393</v>
      </c>
      <c r="G9" s="37"/>
      <c r="H9" s="37"/>
    </row>
    <row r="10" spans="1:8">
      <c r="A10" s="43">
        <v>9</v>
      </c>
      <c r="B10" s="44">
        <v>42798</v>
      </c>
      <c r="C10" s="43">
        <v>21</v>
      </c>
      <c r="D10" s="43">
        <v>1075837</v>
      </c>
      <c r="E10" s="43">
        <v>4165560.8846435901</v>
      </c>
      <c r="F10" s="43">
        <v>5656717.6305974396</v>
      </c>
      <c r="G10" s="37"/>
      <c r="H10" s="37"/>
    </row>
    <row r="11" spans="1:8">
      <c r="A11" s="43">
        <v>10</v>
      </c>
      <c r="B11" s="44">
        <v>42798</v>
      </c>
      <c r="C11" s="43">
        <v>22</v>
      </c>
      <c r="D11" s="43">
        <v>25560</v>
      </c>
      <c r="E11" s="43">
        <v>540111.69920598296</v>
      </c>
      <c r="F11" s="43">
        <v>456940.56205811998</v>
      </c>
      <c r="G11" s="37"/>
      <c r="H11" s="37"/>
    </row>
    <row r="12" spans="1:8">
      <c r="A12" s="43">
        <v>11</v>
      </c>
      <c r="B12" s="44">
        <v>42798</v>
      </c>
      <c r="C12" s="43">
        <v>23</v>
      </c>
      <c r="D12" s="43">
        <v>292931.86200000002</v>
      </c>
      <c r="E12" s="43">
        <v>3099897.87422051</v>
      </c>
      <c r="F12" s="43">
        <v>2691256.4842880298</v>
      </c>
      <c r="G12" s="37"/>
      <c r="H12" s="37"/>
    </row>
    <row r="13" spans="1:8">
      <c r="A13" s="43">
        <v>12</v>
      </c>
      <c r="B13" s="44">
        <v>42798</v>
      </c>
      <c r="C13" s="43">
        <v>24</v>
      </c>
      <c r="D13" s="43">
        <v>32373.1</v>
      </c>
      <c r="E13" s="43">
        <v>975216.94458888902</v>
      </c>
      <c r="F13" s="43">
        <v>937454.70601538499</v>
      </c>
      <c r="G13" s="37"/>
      <c r="H13" s="37"/>
    </row>
    <row r="14" spans="1:8">
      <c r="A14" s="43">
        <v>13</v>
      </c>
      <c r="B14" s="44">
        <v>42798</v>
      </c>
      <c r="C14" s="43">
        <v>25</v>
      </c>
      <c r="D14" s="43">
        <v>134251</v>
      </c>
      <c r="E14" s="43">
        <v>2266562.2755</v>
      </c>
      <c r="F14" s="43">
        <v>2322934.3530000001</v>
      </c>
      <c r="G14" s="37"/>
      <c r="H14" s="37"/>
    </row>
    <row r="15" spans="1:8">
      <c r="A15" s="43">
        <v>14</v>
      </c>
      <c r="B15" s="44">
        <v>42798</v>
      </c>
      <c r="C15" s="43">
        <v>26</v>
      </c>
      <c r="D15" s="43">
        <v>76087</v>
      </c>
      <c r="E15" s="43">
        <v>477624.48468424502</v>
      </c>
      <c r="F15" s="43">
        <v>413259.834421148</v>
      </c>
      <c r="G15" s="37"/>
      <c r="H15" s="37"/>
    </row>
    <row r="16" spans="1:8">
      <c r="A16" s="43">
        <v>15</v>
      </c>
      <c r="B16" s="44">
        <v>42798</v>
      </c>
      <c r="C16" s="43">
        <v>27</v>
      </c>
      <c r="D16" s="43">
        <v>210937.42600000001</v>
      </c>
      <c r="E16" s="43">
        <v>1633478.34716265</v>
      </c>
      <c r="F16" s="43">
        <v>1581532.0566477999</v>
      </c>
      <c r="G16" s="37"/>
      <c r="H16" s="37"/>
    </row>
    <row r="17" spans="1:9">
      <c r="A17" s="43">
        <v>16</v>
      </c>
      <c r="B17" s="44">
        <v>42798</v>
      </c>
      <c r="C17" s="43">
        <v>29</v>
      </c>
      <c r="D17" s="43">
        <v>1965185</v>
      </c>
      <c r="E17" s="43">
        <v>13747675.882994</v>
      </c>
      <c r="F17" s="43">
        <v>16471201.4171248</v>
      </c>
      <c r="G17" s="37"/>
      <c r="H17" s="37"/>
    </row>
    <row r="18" spans="1:9">
      <c r="A18" s="43">
        <v>17</v>
      </c>
      <c r="B18" s="44">
        <v>42798</v>
      </c>
      <c r="C18" s="43">
        <v>31</v>
      </c>
      <c r="D18" s="43">
        <v>36307.031999999999</v>
      </c>
      <c r="E18" s="43">
        <v>342555.76595750701</v>
      </c>
      <c r="F18" s="43">
        <v>294519.52677800402</v>
      </c>
      <c r="G18" s="37"/>
      <c r="H18" s="37"/>
    </row>
    <row r="19" spans="1:9">
      <c r="A19" s="43">
        <v>18</v>
      </c>
      <c r="B19" s="44">
        <v>42798</v>
      </c>
      <c r="C19" s="43">
        <v>32</v>
      </c>
      <c r="D19" s="43">
        <v>24116.018</v>
      </c>
      <c r="E19" s="43">
        <v>440574.67366160703</v>
      </c>
      <c r="F19" s="43">
        <v>407943.529527554</v>
      </c>
      <c r="G19" s="37"/>
      <c r="H19" s="37"/>
    </row>
    <row r="20" spans="1:9">
      <c r="A20" s="43">
        <v>19</v>
      </c>
      <c r="B20" s="44">
        <v>42798</v>
      </c>
      <c r="C20" s="43">
        <v>33</v>
      </c>
      <c r="D20" s="43">
        <v>46991.080999999998</v>
      </c>
      <c r="E20" s="43">
        <v>742290.65651391703</v>
      </c>
      <c r="F20" s="43">
        <v>581200.85836275003</v>
      </c>
      <c r="G20" s="37"/>
      <c r="H20" s="37"/>
    </row>
    <row r="21" spans="1:9">
      <c r="A21" s="43">
        <v>20</v>
      </c>
      <c r="B21" s="44">
        <v>42798</v>
      </c>
      <c r="C21" s="43">
        <v>34</v>
      </c>
      <c r="D21" s="43">
        <v>57835.065999999999</v>
      </c>
      <c r="E21" s="43">
        <v>349408.67063082202</v>
      </c>
      <c r="F21" s="43">
        <v>271448.501893548</v>
      </c>
      <c r="G21" s="37"/>
      <c r="H21" s="37"/>
    </row>
    <row r="22" spans="1:9">
      <c r="A22" s="43">
        <v>21</v>
      </c>
      <c r="B22" s="44">
        <v>42798</v>
      </c>
      <c r="C22" s="43">
        <v>35</v>
      </c>
      <c r="D22" s="43">
        <v>36218.775999999998</v>
      </c>
      <c r="E22" s="43">
        <v>1066476.62744956</v>
      </c>
      <c r="F22" s="43">
        <v>1025010.30050708</v>
      </c>
      <c r="G22" s="37"/>
      <c r="H22" s="37"/>
    </row>
    <row r="23" spans="1:9">
      <c r="A23" s="43">
        <v>22</v>
      </c>
      <c r="B23" s="44">
        <v>42798</v>
      </c>
      <c r="C23" s="43">
        <v>36</v>
      </c>
      <c r="D23" s="43">
        <v>171905.76300000001</v>
      </c>
      <c r="E23" s="43">
        <v>868386.12819734495</v>
      </c>
      <c r="F23" s="43">
        <v>730513.31878374796</v>
      </c>
      <c r="G23" s="37"/>
      <c r="H23" s="37"/>
    </row>
    <row r="24" spans="1:9">
      <c r="A24" s="43">
        <v>23</v>
      </c>
      <c r="B24" s="44">
        <v>42798</v>
      </c>
      <c r="C24" s="43">
        <v>37</v>
      </c>
      <c r="D24" s="43">
        <v>176282.092</v>
      </c>
      <c r="E24" s="43">
        <v>1605452.9084238899</v>
      </c>
      <c r="F24" s="43">
        <v>1441597.0178602701</v>
      </c>
      <c r="G24" s="37"/>
      <c r="H24" s="37"/>
    </row>
    <row r="25" spans="1:9">
      <c r="A25" s="43">
        <v>24</v>
      </c>
      <c r="B25" s="44">
        <v>42798</v>
      </c>
      <c r="C25" s="43">
        <v>38</v>
      </c>
      <c r="D25" s="43">
        <v>188075.527</v>
      </c>
      <c r="E25" s="43">
        <v>894612.82656283199</v>
      </c>
      <c r="F25" s="43">
        <v>863467.42908938101</v>
      </c>
      <c r="G25" s="37"/>
      <c r="H25" s="37"/>
    </row>
    <row r="26" spans="1:9">
      <c r="A26" s="43">
        <v>25</v>
      </c>
      <c r="B26" s="44">
        <v>42798</v>
      </c>
      <c r="C26" s="43">
        <v>39</v>
      </c>
      <c r="D26" s="43">
        <v>107162.323</v>
      </c>
      <c r="E26" s="43">
        <v>200082.280077876</v>
      </c>
      <c r="F26" s="43">
        <v>151392.24038704901</v>
      </c>
      <c r="G26" s="37"/>
      <c r="H26" s="37"/>
    </row>
    <row r="27" spans="1:9">
      <c r="A27" s="43">
        <v>26</v>
      </c>
      <c r="B27" s="44">
        <v>42798</v>
      </c>
      <c r="C27" s="43">
        <v>42</v>
      </c>
      <c r="D27" s="43">
        <v>8903.9089999999997</v>
      </c>
      <c r="E27" s="43">
        <v>175174.5202</v>
      </c>
      <c r="F27" s="43">
        <v>147191.94130000001</v>
      </c>
      <c r="G27" s="37"/>
      <c r="H27" s="37"/>
    </row>
    <row r="28" spans="1:9">
      <c r="A28" s="43">
        <v>27</v>
      </c>
      <c r="B28" s="44">
        <v>42798</v>
      </c>
      <c r="C28" s="43">
        <v>70</v>
      </c>
      <c r="D28" s="43">
        <v>138</v>
      </c>
      <c r="E28" s="43">
        <v>217487.7</v>
      </c>
      <c r="F28" s="43">
        <v>192597.96</v>
      </c>
      <c r="G28" s="37"/>
      <c r="H28" s="37"/>
    </row>
    <row r="29" spans="1:9">
      <c r="A29" s="43">
        <v>28</v>
      </c>
      <c r="B29" s="44">
        <v>42798</v>
      </c>
      <c r="C29" s="43">
        <v>71</v>
      </c>
      <c r="D29" s="43">
        <v>78</v>
      </c>
      <c r="E29" s="43">
        <v>205757.72</v>
      </c>
      <c r="F29" s="43">
        <v>231171.65</v>
      </c>
      <c r="G29" s="37"/>
      <c r="H29" s="37"/>
    </row>
    <row r="30" spans="1:9">
      <c r="A30" s="43">
        <v>29</v>
      </c>
      <c r="B30" s="44">
        <v>42798</v>
      </c>
      <c r="C30" s="43">
        <v>72</v>
      </c>
      <c r="D30" s="43">
        <v>177</v>
      </c>
      <c r="E30" s="43">
        <v>516649.56</v>
      </c>
      <c r="F30" s="43">
        <v>515174.25</v>
      </c>
      <c r="G30" s="37"/>
      <c r="H30" s="37"/>
    </row>
    <row r="31" spans="1:9">
      <c r="A31" s="39">
        <v>30</v>
      </c>
      <c r="B31" s="44">
        <v>42798</v>
      </c>
      <c r="C31" s="39">
        <v>73</v>
      </c>
      <c r="D31" s="39">
        <v>102</v>
      </c>
      <c r="E31" s="39">
        <v>220326.66</v>
      </c>
      <c r="F31" s="39">
        <v>239870.31</v>
      </c>
      <c r="G31" s="39"/>
      <c r="H31" s="39"/>
      <c r="I31" s="39"/>
    </row>
    <row r="32" spans="1:9">
      <c r="A32" s="39">
        <v>31</v>
      </c>
      <c r="B32" s="44">
        <v>42798</v>
      </c>
      <c r="C32" s="39">
        <v>75</v>
      </c>
      <c r="D32" s="39">
        <v>56</v>
      </c>
      <c r="E32" s="39">
        <v>24681.282051282102</v>
      </c>
      <c r="F32" s="39">
        <v>22288.331623931601</v>
      </c>
      <c r="G32" s="39"/>
      <c r="H32" s="39"/>
    </row>
    <row r="33" spans="1:8">
      <c r="A33" s="39">
        <v>32</v>
      </c>
      <c r="B33" s="44">
        <v>42798</v>
      </c>
      <c r="C33" s="39">
        <v>76</v>
      </c>
      <c r="D33" s="39">
        <v>2035</v>
      </c>
      <c r="E33" s="39">
        <v>374364.93225641001</v>
      </c>
      <c r="F33" s="39">
        <v>353939.52062136697</v>
      </c>
      <c r="G33" s="39"/>
      <c r="H33" s="39"/>
    </row>
    <row r="34" spans="1:8">
      <c r="A34" s="39">
        <v>33</v>
      </c>
      <c r="B34" s="44">
        <v>42798</v>
      </c>
      <c r="C34" s="39">
        <v>77</v>
      </c>
      <c r="D34" s="39">
        <v>113</v>
      </c>
      <c r="E34" s="39">
        <v>188464.84</v>
      </c>
      <c r="F34" s="39">
        <v>203374.98</v>
      </c>
      <c r="G34" s="30"/>
      <c r="H34" s="30"/>
    </row>
    <row r="35" spans="1:8">
      <c r="A35" s="39">
        <v>34</v>
      </c>
      <c r="B35" s="44">
        <v>42798</v>
      </c>
      <c r="C35" s="39">
        <v>78</v>
      </c>
      <c r="D35" s="39">
        <v>73</v>
      </c>
      <c r="E35" s="39">
        <v>75712.69</v>
      </c>
      <c r="F35" s="39">
        <v>65415.28</v>
      </c>
      <c r="G35" s="30"/>
      <c r="H35" s="30"/>
    </row>
    <row r="36" spans="1:8">
      <c r="A36" s="39">
        <v>35</v>
      </c>
      <c r="B36" s="44">
        <v>42798</v>
      </c>
      <c r="C36" s="39">
        <v>99</v>
      </c>
      <c r="D36" s="39">
        <v>6</v>
      </c>
      <c r="E36" s="39">
        <v>8584.2145072233598</v>
      </c>
      <c r="F36" s="39">
        <v>7076.6969215641802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2017-03-05T02:21:21Z</dcterms:modified>
</cp:coreProperties>
</file>