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<sst xmlns="http://schemas.openxmlformats.org/spreadsheetml/2006/main" count="117" uniqueCount="77">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</sst>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106" fillId="0" borderId="0" xfId="0" applyNumberFormat="1" applyFont="1" applyFill="1" applyBorder="1" applyAlignment="1" applyProtection="1">
      <alignment vertical="center"/>
    </xf>
    <xf numFmtId="0" fontId="106" fillId="0" borderId="0" xfId="0" applyNumberFormat="1" applyFont="1" applyFill="1" applyBorder="1" applyAlignment="1" applyProtection="1">
      <alignment wrapText="1"/>
    </xf>
    <xf numFmtId="0" fontId="107" fillId="0" borderId="0" xfId="0" applyNumberFormat="1" applyFont="1" applyFill="1" applyBorder="1" applyAlignment="1" applyProtection="1">
      <alignment horizontal="left"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1222" Type="http://schemas.openxmlformats.org/officeDocument/2006/relationships/image" Target="cid:7305e78013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86" Type="http://schemas.openxmlformats.org/officeDocument/2006/relationships/image" Target="cid:f7aa562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37773346.199399993</v>
      </c>
      <c r="F3" s="25">
        <f>RA!I7</f>
        <v>-2459872.9682999998</v>
      </c>
      <c r="G3" s="16">
        <f>SUM(G4:G42)</f>
        <v>40233219.167700008</v>
      </c>
      <c r="H3" s="27">
        <f>RA!J7</f>
        <v>-6.5121923679059002</v>
      </c>
      <c r="I3" s="20">
        <f>SUM(I4:I42)</f>
        <v>37773358.337246962</v>
      </c>
      <c r="J3" s="21">
        <f>SUM(J4:J42)</f>
        <v>40233219.373686649</v>
      </c>
      <c r="K3" s="22">
        <f>E3-I3</f>
        <v>-12.13784696906805</v>
      </c>
      <c r="L3" s="22">
        <f>G3-J3</f>
        <v>-0.20598664134740829</v>
      </c>
    </row>
    <row r="4" spans="1:13" x14ac:dyDescent="0.2">
      <c r="A4" s="50">
        <f>RA!A8</f>
        <v>42799</v>
      </c>
      <c r="B4" s="12">
        <v>12</v>
      </c>
      <c r="C4" s="45" t="s">
        <v>6</v>
      </c>
      <c r="D4" s="45"/>
      <c r="E4" s="15">
        <f>IFERROR(VLOOKUP(C4,RA!B:D,3,0),0)</f>
        <v>2482305.1612</v>
      </c>
      <c r="F4" s="25">
        <f>IFERROR(VLOOKUP(C4,RA!B:I,8,0),0)</f>
        <v>503406.08470000001</v>
      </c>
      <c r="G4" s="16">
        <f t="shared" ref="G4:G42" si="0">E4-F4</f>
        <v>1978899.0765</v>
      </c>
      <c r="H4" s="27">
        <f>RA!J8</f>
        <v>20.279782380045599</v>
      </c>
      <c r="I4" s="20">
        <f>IFERROR(VLOOKUP(B4,RMS!C:E,3,FALSE),0)</f>
        <v>2482306.6449820502</v>
      </c>
      <c r="J4" s="21">
        <f>IFERROR(VLOOKUP(B4,RMS!C:F,4,FALSE),0)</f>
        <v>1978899.0687547</v>
      </c>
      <c r="K4" s="22">
        <f t="shared" ref="K4:K42" si="1">E4-I4</f>
        <v>-1.4837820501998067</v>
      </c>
      <c r="L4" s="22">
        <f t="shared" ref="L4:L42" si="2">G4-J4</f>
        <v>7.7452999539673328E-3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122225.16469999999</v>
      </c>
      <c r="F5" s="25">
        <f>IFERROR(VLOOKUP(C5,RA!B:I,8,0),0)</f>
        <v>28810.726500000001</v>
      </c>
      <c r="G5" s="16">
        <f t="shared" si="0"/>
        <v>93414.43819999999</v>
      </c>
      <c r="H5" s="27">
        <f>RA!J9</f>
        <v>23.571845103024</v>
      </c>
      <c r="I5" s="20">
        <f>IFERROR(VLOOKUP(B5,RMS!C:E,3,FALSE),0)</f>
        <v>122225.241371795</v>
      </c>
      <c r="J5" s="21">
        <f>IFERROR(VLOOKUP(B5,RMS!C:F,4,FALSE),0)</f>
        <v>93414.447202564101</v>
      </c>
      <c r="K5" s="22">
        <f t="shared" si="1"/>
        <v>-7.6671795002766885E-2</v>
      </c>
      <c r="L5" s="22">
        <f t="shared" si="2"/>
        <v>-9.0025641111424193E-3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283317.15259999997</v>
      </c>
      <c r="F6" s="25">
        <f>IFERROR(VLOOKUP(C6,RA!B:I,8,0),0)</f>
        <v>60654.999400000001</v>
      </c>
      <c r="G6" s="16">
        <f t="shared" si="0"/>
        <v>222662.15319999997</v>
      </c>
      <c r="H6" s="27">
        <f>RA!J10</f>
        <v>21.408869474851599</v>
      </c>
      <c r="I6" s="20">
        <f>IFERROR(VLOOKUP(B6,RMS!C:E,3,FALSE),0)</f>
        <v>283319.56704708398</v>
      </c>
      <c r="J6" s="21">
        <f>IFERROR(VLOOKUP(B6,RMS!C:F,4,FALSE),0)</f>
        <v>222662.15305035</v>
      </c>
      <c r="K6" s="22">
        <f>E6-I6</f>
        <v>-2.4144470840110444</v>
      </c>
      <c r="L6" s="22">
        <f t="shared" si="2"/>
        <v>1.4964997535571456E-4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109056.30620000001</v>
      </c>
      <c r="F7" s="25">
        <f>IFERROR(VLOOKUP(C7,RA!B:I,8,0),0)</f>
        <v>27997.041300000001</v>
      </c>
      <c r="G7" s="16">
        <f t="shared" si="0"/>
        <v>81059.264900000009</v>
      </c>
      <c r="H7" s="27">
        <f>RA!J11</f>
        <v>25.672097538913299</v>
      </c>
      <c r="I7" s="20">
        <f>IFERROR(VLOOKUP(B7,RMS!C:E,3,FALSE),0)</f>
        <v>109056.35247743</v>
      </c>
      <c r="J7" s="21">
        <f>IFERROR(VLOOKUP(B7,RMS!C:F,4,FALSE),0)</f>
        <v>81059.267056947298</v>
      </c>
      <c r="K7" s="22">
        <f t="shared" si="1"/>
        <v>-4.6277429995825514E-2</v>
      </c>
      <c r="L7" s="22">
        <f t="shared" si="2"/>
        <v>-2.1569472883129492E-3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220082.4847</v>
      </c>
      <c r="F8" s="25">
        <f>IFERROR(VLOOKUP(C8,RA!B:I,8,0),0)</f>
        <v>32593.959200000001</v>
      </c>
      <c r="G8" s="16">
        <f t="shared" si="0"/>
        <v>187488.52549999999</v>
      </c>
      <c r="H8" s="27">
        <f>RA!J12</f>
        <v>14.8098833237137</v>
      </c>
      <c r="I8" s="20">
        <f>IFERROR(VLOOKUP(B8,RMS!C:E,3,FALSE),0)</f>
        <v>220082.48035641</v>
      </c>
      <c r="J8" s="21">
        <f>IFERROR(VLOOKUP(B8,RMS!C:F,4,FALSE),0)</f>
        <v>187488.525476068</v>
      </c>
      <c r="K8" s="22">
        <f t="shared" si="1"/>
        <v>4.3435900006443262E-3</v>
      </c>
      <c r="L8" s="22">
        <f t="shared" si="2"/>
        <v>2.3931992473080754E-5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731748.5368</v>
      </c>
      <c r="F9" s="25">
        <f>IFERROR(VLOOKUP(C9,RA!B:I,8,0),0)</f>
        <v>-74411.708100000003</v>
      </c>
      <c r="G9" s="16">
        <f t="shared" si="0"/>
        <v>806160.24490000005</v>
      </c>
      <c r="H9" s="27">
        <f>RA!J13</f>
        <v>-10.1690272488154</v>
      </c>
      <c r="I9" s="20">
        <f>IFERROR(VLOOKUP(B9,RMS!C:E,3,FALSE),0)</f>
        <v>731748.31397777796</v>
      </c>
      <c r="J9" s="21">
        <f>IFERROR(VLOOKUP(B9,RMS!C:F,4,FALSE),0)</f>
        <v>806160.25443162397</v>
      </c>
      <c r="K9" s="22">
        <f t="shared" si="1"/>
        <v>0.22282222204376012</v>
      </c>
      <c r="L9" s="22">
        <f t="shared" si="2"/>
        <v>-9.5316239167004824E-3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152875.09160000001</v>
      </c>
      <c r="F10" s="25">
        <f>IFERROR(VLOOKUP(C10,RA!B:I,8,0),0)</f>
        <v>35413.524799999999</v>
      </c>
      <c r="G10" s="16">
        <f t="shared" si="0"/>
        <v>117461.56680000002</v>
      </c>
      <c r="H10" s="27">
        <f>RA!J14</f>
        <v>23.165006430648599</v>
      </c>
      <c r="I10" s="20">
        <f>IFERROR(VLOOKUP(B10,RMS!C:E,3,FALSE),0)</f>
        <v>152875.08525384599</v>
      </c>
      <c r="J10" s="21">
        <f>IFERROR(VLOOKUP(B10,RMS!C:F,4,FALSE),0)</f>
        <v>117461.56512820499</v>
      </c>
      <c r="K10" s="22">
        <f t="shared" si="1"/>
        <v>6.3461540266871452E-3</v>
      </c>
      <c r="L10" s="22">
        <f t="shared" si="2"/>
        <v>1.6717950202291831E-3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113728.9751</v>
      </c>
      <c r="F11" s="25">
        <f>IFERROR(VLOOKUP(C11,RA!B:I,8,0),0)</f>
        <v>-14546.0926</v>
      </c>
      <c r="G11" s="16">
        <f t="shared" si="0"/>
        <v>128275.0677</v>
      </c>
      <c r="H11" s="27">
        <f>RA!J15</f>
        <v>-12.7901377702647</v>
      </c>
      <c r="I11" s="20">
        <f>IFERROR(VLOOKUP(B11,RMS!C:E,3,FALSE),0)</f>
        <v>113729.026511966</v>
      </c>
      <c r="J11" s="21">
        <f>IFERROR(VLOOKUP(B11,RMS!C:F,4,FALSE),0)</f>
        <v>128275.06686324799</v>
      </c>
      <c r="K11" s="22">
        <f t="shared" si="1"/>
        <v>-5.1411966007435694E-2</v>
      </c>
      <c r="L11" s="22">
        <f t="shared" si="2"/>
        <v>8.3675200585275888E-4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4855045.9144000001</v>
      </c>
      <c r="F12" s="25">
        <f>IFERROR(VLOOKUP(C12,RA!B:I,8,0),0)</f>
        <v>-1835488.7418</v>
      </c>
      <c r="G12" s="16">
        <f t="shared" si="0"/>
        <v>6690534.6562000001</v>
      </c>
      <c r="H12" s="27">
        <f>RA!J16</f>
        <v>-37.805795746564698</v>
      </c>
      <c r="I12" s="20">
        <f>IFERROR(VLOOKUP(B12,RMS!C:E,3,FALSE),0)</f>
        <v>4855045.5064350404</v>
      </c>
      <c r="J12" s="21">
        <f>IFERROR(VLOOKUP(B12,RMS!C:F,4,FALSE),0)</f>
        <v>6690534.6561606796</v>
      </c>
      <c r="K12" s="22">
        <f t="shared" si="1"/>
        <v>0.40796495974063873</v>
      </c>
      <c r="L12" s="22">
        <f t="shared" si="2"/>
        <v>3.9320439100265503E-5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581191.86490000004</v>
      </c>
      <c r="F13" s="25">
        <f>IFERROR(VLOOKUP(C13,RA!B:I,8,0),0)</f>
        <v>83513.054000000004</v>
      </c>
      <c r="G13" s="16">
        <f t="shared" si="0"/>
        <v>497678.81090000004</v>
      </c>
      <c r="H13" s="27">
        <f>RA!J17</f>
        <v>14.3692744244397</v>
      </c>
      <c r="I13" s="20">
        <f>IFERROR(VLOOKUP(B13,RMS!C:E,3,FALSE),0)</f>
        <v>581191.88000256405</v>
      </c>
      <c r="J13" s="21">
        <f>IFERROR(VLOOKUP(B13,RMS!C:F,4,FALSE),0)</f>
        <v>497678.80652649602</v>
      </c>
      <c r="K13" s="22">
        <f t="shared" si="1"/>
        <v>-1.5102564007975161E-2</v>
      </c>
      <c r="L13" s="22">
        <f t="shared" si="2"/>
        <v>4.3735040235333145E-3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3081256.9082999998</v>
      </c>
      <c r="F14" s="25">
        <f>IFERROR(VLOOKUP(C14,RA!B:I,8,0),0)</f>
        <v>398449.04320000001</v>
      </c>
      <c r="G14" s="16">
        <f t="shared" si="0"/>
        <v>2682807.8650999996</v>
      </c>
      <c r="H14" s="27">
        <f>RA!J18</f>
        <v>12.931380117207899</v>
      </c>
      <c r="I14" s="20">
        <f>IFERROR(VLOOKUP(B14,RMS!C:E,3,FALSE),0)</f>
        <v>3081258.0420187102</v>
      </c>
      <c r="J14" s="21">
        <f>IFERROR(VLOOKUP(B14,RMS!C:F,4,FALSE),0)</f>
        <v>2682807.8376589702</v>
      </c>
      <c r="K14" s="22">
        <f t="shared" si="1"/>
        <v>-1.1337187103927135</v>
      </c>
      <c r="L14" s="22">
        <f t="shared" si="2"/>
        <v>2.7441029436886311E-2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850496.0577</v>
      </c>
      <c r="F15" s="25">
        <f>IFERROR(VLOOKUP(C15,RA!B:I,8,0),0)</f>
        <v>44250.235399999998</v>
      </c>
      <c r="G15" s="16">
        <f t="shared" si="0"/>
        <v>806245.8223</v>
      </c>
      <c r="H15" s="27">
        <f>RA!J19</f>
        <v>5.20287366406684</v>
      </c>
      <c r="I15" s="20">
        <f>IFERROR(VLOOKUP(B15,RMS!C:E,3,FALSE),0)</f>
        <v>850496.03686923103</v>
      </c>
      <c r="J15" s="21">
        <f>IFERROR(VLOOKUP(B15,RMS!C:F,4,FALSE),0)</f>
        <v>806245.82098119601</v>
      </c>
      <c r="K15" s="22">
        <f t="shared" si="1"/>
        <v>2.0830768975429237E-2</v>
      </c>
      <c r="L15" s="22">
        <f t="shared" si="2"/>
        <v>1.3188039883971214E-3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2239504.9073999999</v>
      </c>
      <c r="F16" s="25">
        <f>IFERROR(VLOOKUP(C16,RA!B:I,8,0),0)</f>
        <v>-98857.921300000002</v>
      </c>
      <c r="G16" s="16">
        <f t="shared" si="0"/>
        <v>2338362.8287</v>
      </c>
      <c r="H16" s="27">
        <f>RA!J20</f>
        <v>-4.41427571662574</v>
      </c>
      <c r="I16" s="20">
        <f>IFERROR(VLOOKUP(B16,RMS!C:E,3,FALSE),0)</f>
        <v>2239505.1817999999</v>
      </c>
      <c r="J16" s="21">
        <f>IFERROR(VLOOKUP(B16,RMS!C:F,4,FALSE),0)</f>
        <v>2338362.8287</v>
      </c>
      <c r="K16" s="22">
        <f t="shared" si="1"/>
        <v>-0.27439999999478459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451636.98479999998</v>
      </c>
      <c r="F17" s="25">
        <f>IFERROR(VLOOKUP(C17,RA!B:I,8,0),0)</f>
        <v>57643.607799999998</v>
      </c>
      <c r="G17" s="16">
        <f t="shared" si="0"/>
        <v>393993.37699999998</v>
      </c>
      <c r="H17" s="27">
        <f>RA!J21</f>
        <v>12.7632611455695</v>
      </c>
      <c r="I17" s="20">
        <f>IFERROR(VLOOKUP(B17,RMS!C:E,3,FALSE),0)</f>
        <v>451636.31991822802</v>
      </c>
      <c r="J17" s="21">
        <f>IFERROR(VLOOKUP(B17,RMS!C:F,4,FALSE),0)</f>
        <v>393993.37699825299</v>
      </c>
      <c r="K17" s="22">
        <f t="shared" si="1"/>
        <v>0.66488177195424214</v>
      </c>
      <c r="L17" s="22">
        <f t="shared" si="2"/>
        <v>1.7469865269958973E-6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1513687.8836000001</v>
      </c>
      <c r="F18" s="25">
        <f>IFERROR(VLOOKUP(C18,RA!B:I,8,0),0)</f>
        <v>59807.483399999997</v>
      </c>
      <c r="G18" s="16">
        <f t="shared" si="0"/>
        <v>1453880.4002</v>
      </c>
      <c r="H18" s="27">
        <f>RA!J22</f>
        <v>3.9511106647534202</v>
      </c>
      <c r="I18" s="20">
        <f>IFERROR(VLOOKUP(B18,RMS!C:E,3,FALSE),0)</f>
        <v>1513690.0052378499</v>
      </c>
      <c r="J18" s="21">
        <f>IFERROR(VLOOKUP(B18,RMS!C:F,4,FALSE),0)</f>
        <v>1453880.3963957501</v>
      </c>
      <c r="K18" s="22">
        <f t="shared" si="1"/>
        <v>-2.1216378498356789</v>
      </c>
      <c r="L18" s="22">
        <f t="shared" si="2"/>
        <v>3.8042499218136072E-3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12206479.801000001</v>
      </c>
      <c r="F19" s="25">
        <f>IFERROR(VLOOKUP(C19,RA!B:I,8,0),0)</f>
        <v>-2552650.2299000002</v>
      </c>
      <c r="G19" s="16">
        <f t="shared" si="0"/>
        <v>14759130.030900002</v>
      </c>
      <c r="H19" s="27">
        <f>RA!J23</f>
        <v>-20.9122553882478</v>
      </c>
      <c r="I19" s="20">
        <f>IFERROR(VLOOKUP(B19,RMS!C:E,3,FALSE),0)</f>
        <v>12206481.5941581</v>
      </c>
      <c r="J19" s="21">
        <f>IFERROR(VLOOKUP(B19,RMS!C:F,4,FALSE),0)</f>
        <v>14759130.0609564</v>
      </c>
      <c r="K19" s="22">
        <f t="shared" si="1"/>
        <v>-1.7931580990552902</v>
      </c>
      <c r="L19" s="22">
        <f t="shared" si="2"/>
        <v>-3.005639836192131E-2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341432.19050000003</v>
      </c>
      <c r="F20" s="25">
        <f>IFERROR(VLOOKUP(C20,RA!B:I,8,0),0)</f>
        <v>44267.904499999997</v>
      </c>
      <c r="G20" s="16">
        <f t="shared" si="0"/>
        <v>297164.28600000002</v>
      </c>
      <c r="H20" s="27">
        <f>RA!J24</f>
        <v>12.9653576117627</v>
      </c>
      <c r="I20" s="20">
        <f>IFERROR(VLOOKUP(B20,RMS!C:E,3,FALSE),0)</f>
        <v>341432.24923209299</v>
      </c>
      <c r="J20" s="21">
        <f>IFERROR(VLOOKUP(B20,RMS!C:F,4,FALSE),0)</f>
        <v>297164.29144685803</v>
      </c>
      <c r="K20" s="22">
        <f t="shared" si="1"/>
        <v>-5.8732092962600291E-2</v>
      </c>
      <c r="L20" s="22">
        <f t="shared" si="2"/>
        <v>-5.4468580055981874E-3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454670.97029999999</v>
      </c>
      <c r="F21" s="25">
        <f>IFERROR(VLOOKUP(C21,RA!B:I,8,0),0)</f>
        <v>32225.567200000001</v>
      </c>
      <c r="G21" s="16">
        <f t="shared" si="0"/>
        <v>422445.4031</v>
      </c>
      <c r="H21" s="27">
        <f>RA!J25</f>
        <v>7.0876676333078796</v>
      </c>
      <c r="I21" s="20">
        <f>IFERROR(VLOOKUP(B21,RMS!C:E,3,FALSE),0)</f>
        <v>454670.95627701399</v>
      </c>
      <c r="J21" s="21">
        <f>IFERROR(VLOOKUP(B21,RMS!C:F,4,FALSE),0)</f>
        <v>422445.49171453703</v>
      </c>
      <c r="K21" s="22">
        <f t="shared" si="1"/>
        <v>1.4022985997144133E-2</v>
      </c>
      <c r="L21" s="22">
        <f t="shared" si="2"/>
        <v>-8.8614537031389773E-2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708367.51199999999</v>
      </c>
      <c r="F22" s="25">
        <f>IFERROR(VLOOKUP(C22,RA!B:I,8,0),0)</f>
        <v>157507.47529999999</v>
      </c>
      <c r="G22" s="16">
        <f t="shared" si="0"/>
        <v>550860.03670000006</v>
      </c>
      <c r="H22" s="27">
        <f>RA!J26</f>
        <v>22.235276552321601</v>
      </c>
      <c r="I22" s="20">
        <f>IFERROR(VLOOKUP(B22,RMS!C:E,3,FALSE),0)</f>
        <v>708367.49742316804</v>
      </c>
      <c r="J22" s="21">
        <f>IFERROR(VLOOKUP(B22,RMS!C:F,4,FALSE),0)</f>
        <v>550860.01878931897</v>
      </c>
      <c r="K22" s="22">
        <f t="shared" si="1"/>
        <v>1.4576831948943436E-2</v>
      </c>
      <c r="L22" s="22">
        <f t="shared" si="2"/>
        <v>1.7910681082867086E-2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340230.48499999999</v>
      </c>
      <c r="F23" s="25">
        <f>IFERROR(VLOOKUP(C23,RA!B:I,8,0),0)</f>
        <v>77983.062300000005</v>
      </c>
      <c r="G23" s="16">
        <f t="shared" si="0"/>
        <v>262247.4227</v>
      </c>
      <c r="H23" s="27">
        <f>RA!J27</f>
        <v>22.920656948186199</v>
      </c>
      <c r="I23" s="20">
        <f>IFERROR(VLOOKUP(B23,RMS!C:E,3,FALSE),0)</f>
        <v>340230.30716868601</v>
      </c>
      <c r="J23" s="21">
        <f>IFERROR(VLOOKUP(B23,RMS!C:F,4,FALSE),0)</f>
        <v>262247.42265696201</v>
      </c>
      <c r="K23" s="22">
        <f t="shared" si="1"/>
        <v>0.17783131398027763</v>
      </c>
      <c r="L23" s="22">
        <f t="shared" si="2"/>
        <v>4.3037987779825926E-5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1094556.8202</v>
      </c>
      <c r="F24" s="25">
        <f>IFERROR(VLOOKUP(C24,RA!B:I,8,0),0)</f>
        <v>52001.212500000001</v>
      </c>
      <c r="G24" s="16">
        <f t="shared" si="0"/>
        <v>1042555.6076999999</v>
      </c>
      <c r="H24" s="27">
        <f>RA!J28</f>
        <v>4.7508920085572397</v>
      </c>
      <c r="I24" s="20">
        <f>IFERROR(VLOOKUP(B24,RMS!C:E,3,FALSE),0)</f>
        <v>1094556.92782743</v>
      </c>
      <c r="J24" s="21">
        <f>IFERROR(VLOOKUP(B24,RMS!C:F,4,FALSE),0)</f>
        <v>1042555.61816106</v>
      </c>
      <c r="K24" s="22">
        <f t="shared" si="1"/>
        <v>-0.10762742999941111</v>
      </c>
      <c r="L24" s="22">
        <f t="shared" si="2"/>
        <v>-1.0461060097441077E-2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861535.52320000005</v>
      </c>
      <c r="F25" s="25">
        <f>IFERROR(VLOOKUP(C25,RA!B:I,8,0),0)</f>
        <v>137537.32329999999</v>
      </c>
      <c r="G25" s="16">
        <f t="shared" si="0"/>
        <v>723998.19990000012</v>
      </c>
      <c r="H25" s="27">
        <f>RA!J29</f>
        <v>15.964208044393301</v>
      </c>
      <c r="I25" s="20">
        <f>IFERROR(VLOOKUP(B25,RMS!C:E,3,FALSE),0)</f>
        <v>861539.82092477905</v>
      </c>
      <c r="J25" s="21">
        <f>IFERROR(VLOOKUP(B25,RMS!C:F,4,FALSE),0)</f>
        <v>723998.21504489298</v>
      </c>
      <c r="K25" s="22">
        <f t="shared" si="1"/>
        <v>-4.2977247789967805</v>
      </c>
      <c r="L25" s="22">
        <f t="shared" si="2"/>
        <v>-1.5144892851822078E-2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1529818.7302000001</v>
      </c>
      <c r="F26" s="25">
        <f>IFERROR(VLOOKUP(C26,RA!B:I,8,0),0)</f>
        <v>162436.02929999999</v>
      </c>
      <c r="G26" s="16">
        <f t="shared" si="0"/>
        <v>1367382.7009000001</v>
      </c>
      <c r="H26" s="27">
        <f>RA!J30</f>
        <v>10.617991928936799</v>
      </c>
      <c r="I26" s="20">
        <f>IFERROR(VLOOKUP(B26,RMS!C:E,3,FALSE),0)</f>
        <v>1529818.81892832</v>
      </c>
      <c r="J26" s="21">
        <f>IFERROR(VLOOKUP(B26,RMS!C:F,4,FALSE),0)</f>
        <v>1367382.72288279</v>
      </c>
      <c r="K26" s="22">
        <f t="shared" si="1"/>
        <v>-8.8728319853544235E-2</v>
      </c>
      <c r="L26" s="22">
        <f t="shared" si="2"/>
        <v>-2.1982789970934391E-2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812417.20810000005</v>
      </c>
      <c r="F27" s="25">
        <f>IFERROR(VLOOKUP(C27,RA!B:I,8,0),0)</f>
        <v>30740.753799999999</v>
      </c>
      <c r="G27" s="16">
        <f t="shared" si="0"/>
        <v>781676.4543000001</v>
      </c>
      <c r="H27" s="27">
        <f>RA!J31</f>
        <v>3.7838629577890601</v>
      </c>
      <c r="I27" s="20">
        <f>IFERROR(VLOOKUP(B27,RMS!C:E,3,FALSE),0)</f>
        <v>812417.13785663701</v>
      </c>
      <c r="J27" s="21">
        <f>IFERROR(VLOOKUP(B27,RMS!C:F,4,FALSE),0)</f>
        <v>781676.50495398196</v>
      </c>
      <c r="K27" s="22">
        <f t="shared" si="1"/>
        <v>7.0243363035842776E-2</v>
      </c>
      <c r="L27" s="22">
        <f t="shared" si="2"/>
        <v>-5.0653981859795749E-2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194665.3327</v>
      </c>
      <c r="F28" s="25">
        <f>IFERROR(VLOOKUP(C28,RA!B:I,8,0),0)</f>
        <v>47120.982199999999</v>
      </c>
      <c r="G28" s="16">
        <f t="shared" si="0"/>
        <v>147544.3505</v>
      </c>
      <c r="H28" s="27">
        <f>RA!J32</f>
        <v>24.206149881149301</v>
      </c>
      <c r="I28" s="20">
        <f>IFERROR(VLOOKUP(B28,RMS!C:E,3,FALSE),0)</f>
        <v>194665.114674518</v>
      </c>
      <c r="J28" s="21">
        <f>IFERROR(VLOOKUP(B28,RMS!C:F,4,FALSE),0)</f>
        <v>147544.36015537899</v>
      </c>
      <c r="K28" s="22">
        <f t="shared" si="1"/>
        <v>0.21802548199775629</v>
      </c>
      <c r="L28" s="22">
        <f t="shared" si="2"/>
        <v>-9.6553789917379618E-3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152919.47709999999</v>
      </c>
      <c r="F30" s="25">
        <f>IFERROR(VLOOKUP(C30,RA!B:I,8,0),0)</f>
        <v>21535.267400000001</v>
      </c>
      <c r="G30" s="16">
        <f t="shared" si="0"/>
        <v>131384.20969999998</v>
      </c>
      <c r="H30" s="27">
        <f>RA!J34</f>
        <v>14.0827498291256</v>
      </c>
      <c r="I30" s="20">
        <f>IFERROR(VLOOKUP(B30,RMS!C:E,3,FALSE),0)</f>
        <v>152919.4774</v>
      </c>
      <c r="J30" s="21">
        <f>IFERROR(VLOOKUP(B30,RMS!C:F,4,FALSE),0)</f>
        <v>131384.23130000001</v>
      </c>
      <c r="K30" s="22">
        <f t="shared" si="1"/>
        <v>-3.0000001424923539E-4</v>
      </c>
      <c r="L30" s="22">
        <f t="shared" si="2"/>
        <v>-2.1600000036414713E-2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214267.76</v>
      </c>
      <c r="F32" s="25">
        <f>IFERROR(VLOOKUP(C32,RA!B:I,8,0),0)</f>
        <v>24956.89</v>
      </c>
      <c r="G32" s="16">
        <f t="shared" si="0"/>
        <v>189310.87</v>
      </c>
      <c r="H32" s="27">
        <f>RA!J34</f>
        <v>14.0827498291256</v>
      </c>
      <c r="I32" s="20">
        <f>IFERROR(VLOOKUP(B32,RMS!C:E,3,FALSE),0)</f>
        <v>214267.76</v>
      </c>
      <c r="J32" s="21">
        <f>IFERROR(VLOOKUP(B32,RMS!C:F,4,FALSE),0)</f>
        <v>189310.87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131649.73000000001</v>
      </c>
      <c r="F33" s="25">
        <f>IFERROR(VLOOKUP(C33,RA!B:I,8,0),0)</f>
        <v>-14045.64</v>
      </c>
      <c r="G33" s="16">
        <f t="shared" si="0"/>
        <v>145695.37</v>
      </c>
      <c r="H33" s="27">
        <f>RA!J34</f>
        <v>14.0827498291256</v>
      </c>
      <c r="I33" s="20">
        <f>IFERROR(VLOOKUP(B33,RMS!C:E,3,FALSE),0)</f>
        <v>131649.73000000001</v>
      </c>
      <c r="J33" s="21">
        <f>IFERROR(VLOOKUP(B33,RMS!C:F,4,FALSE),0)</f>
        <v>145695.37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275389.15000000002</v>
      </c>
      <c r="F34" s="25">
        <f>IFERROR(VLOOKUP(C34,RA!B:I,8,0),0)</f>
        <v>-339.5</v>
      </c>
      <c r="G34" s="16">
        <f t="shared" si="0"/>
        <v>275728.65000000002</v>
      </c>
      <c r="H34" s="27">
        <f>RA!J35</f>
        <v>0</v>
      </c>
      <c r="I34" s="20">
        <f>IFERROR(VLOOKUP(B34,RMS!C:E,3,FALSE),0)</f>
        <v>275389.15000000002</v>
      </c>
      <c r="J34" s="21">
        <f>IFERROR(VLOOKUP(B34,RMS!C:F,4,FALSE),0)</f>
        <v>275728.65000000002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142328.82</v>
      </c>
      <c r="F35" s="25">
        <f>IFERROR(VLOOKUP(C35,RA!B:I,8,0),0)</f>
        <v>-11622.93</v>
      </c>
      <c r="G35" s="16">
        <f t="shared" si="0"/>
        <v>153951.75</v>
      </c>
      <c r="H35" s="27">
        <f>RA!J34</f>
        <v>14.0827498291256</v>
      </c>
      <c r="I35" s="20">
        <f>IFERROR(VLOOKUP(B35,RMS!C:E,3,FALSE),0)</f>
        <v>142328.82</v>
      </c>
      <c r="J35" s="21">
        <f>IFERROR(VLOOKUP(B35,RMS!C:F,4,FALSE),0)</f>
        <v>153951.75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3.42</v>
      </c>
      <c r="F36" s="25">
        <f>IFERROR(VLOOKUP(C36,RA!B:I,8,0),0)</f>
        <v>3.42</v>
      </c>
      <c r="G36" s="16">
        <f t="shared" si="0"/>
        <v>0</v>
      </c>
      <c r="H36" s="27">
        <f>RA!J35</f>
        <v>0</v>
      </c>
      <c r="I36" s="20">
        <f>IFERROR(VLOOKUP(B36,RMS!C:E,3,FALSE),0)</f>
        <v>3.42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12164.957200000001</v>
      </c>
      <c r="F37" s="25">
        <f>IFERROR(VLOOKUP(C37,RA!B:I,8,0),0)</f>
        <v>1033.8534999999999</v>
      </c>
      <c r="G37" s="16">
        <f t="shared" si="0"/>
        <v>11131.103700000001</v>
      </c>
      <c r="H37" s="27">
        <f>RA!J35</f>
        <v>0</v>
      </c>
      <c r="I37" s="20">
        <f>IFERROR(VLOOKUP(B37,RMS!C:E,3,FALSE),0)</f>
        <v>12164.9572649573</v>
      </c>
      <c r="J37" s="21">
        <f>IFERROR(VLOOKUP(B37,RMS!C:F,4,FALSE),0)</f>
        <v>11131.102564102601</v>
      </c>
      <c r="K37" s="22">
        <f t="shared" si="1"/>
        <v>-6.495729940070305E-5</v>
      </c>
      <c r="L37" s="22">
        <f t="shared" si="2"/>
        <v>1.1358974006725475E-3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353176.78830000001</v>
      </c>
      <c r="F38" s="25">
        <f>IFERROR(VLOOKUP(C38,RA!B:I,8,0),0)</f>
        <v>19354.3855</v>
      </c>
      <c r="G38" s="16">
        <f t="shared" si="0"/>
        <v>333822.40280000004</v>
      </c>
      <c r="H38" s="27">
        <f>RA!J36</f>
        <v>11.647524573925599</v>
      </c>
      <c r="I38" s="20">
        <f>IFERROR(VLOOKUP(B38,RMS!C:E,3,FALSE),0)</f>
        <v>353176.78429828997</v>
      </c>
      <c r="J38" s="21">
        <f>IFERROR(VLOOKUP(B38,RMS!C:F,4,FALSE),0)</f>
        <v>333822.40103846102</v>
      </c>
      <c r="K38" s="22">
        <f t="shared" si="1"/>
        <v>4.0017100400291383E-3</v>
      </c>
      <c r="L38" s="22">
        <f t="shared" si="2"/>
        <v>1.7615390243008733E-3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98653.72</v>
      </c>
      <c r="F39" s="25">
        <f>IFERROR(VLOOKUP(C39,RA!B:I,8,0),0)</f>
        <v>-7882.5</v>
      </c>
      <c r="G39" s="16">
        <f t="shared" si="0"/>
        <v>106536.22</v>
      </c>
      <c r="H39" s="27">
        <f>RA!J37</f>
        <v>-10.6689470612663</v>
      </c>
      <c r="I39" s="20">
        <f>IFERROR(VLOOKUP(B39,RMS!C:E,3,FALSE),0)</f>
        <v>98653.72</v>
      </c>
      <c r="J39" s="21">
        <f>IFERROR(VLOOKUP(B39,RMS!C:F,4,FALSE),0)</f>
        <v>106536.22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50468.7</v>
      </c>
      <c r="F40" s="25">
        <f>IFERROR(VLOOKUP(C40,RA!B:I,8,0),0)</f>
        <v>6943.68</v>
      </c>
      <c r="G40" s="16">
        <f t="shared" si="0"/>
        <v>43525.02</v>
      </c>
      <c r="H40" s="27">
        <f>RA!J38</f>
        <v>-0.12328009291578799</v>
      </c>
      <c r="I40" s="20">
        <f>IFERROR(VLOOKUP(B40,RMS!C:E,3,FALSE),0)</f>
        <v>50468.7</v>
      </c>
      <c r="J40" s="21">
        <f>IFERROR(VLOOKUP(B40,RMS!C:F,4,FALSE),0)</f>
        <v>43525.02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-8.1662519228361496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9989.7096000000001</v>
      </c>
      <c r="F42" s="25">
        <f>IFERROR(VLOOKUP(C42,RA!B:I,8,0),0)</f>
        <v>1784.7289000000001</v>
      </c>
      <c r="G42" s="16">
        <f t="shared" si="0"/>
        <v>8204.9807000000001</v>
      </c>
      <c r="H42" s="27">
        <f>RA!J39</f>
        <v>-8.1662519228361496</v>
      </c>
      <c r="I42" s="20">
        <f>VLOOKUP(B42,RMS!C:E,3,FALSE)</f>
        <v>9989.7095529838898</v>
      </c>
      <c r="J42" s="21">
        <f>IFERROR(VLOOKUP(B42,RMS!C:F,4,FALSE),0)</f>
        <v>8204.98063686559</v>
      </c>
      <c r="K42" s="22">
        <f t="shared" si="1"/>
        <v>4.70161103294231E-5</v>
      </c>
      <c r="L42" s="22">
        <f t="shared" si="2"/>
        <v>6.3134410083875991E-5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activeCell="A8" sqref="A1:XFD1048576"/>
    </sheetView>
  </sheetViews>
  <sheetFormatPr defaultRowHeight="11.25" x14ac:dyDescent="0.2"/>
  <cols>
    <col min="1" max="1" width="8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6" width="12" style="53" bestFit="1" customWidth="1"/>
    <col min="17" max="17" width="10.5703125" style="53" bestFit="1" customWidth="1"/>
    <col min="18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37773346.1994</v>
      </c>
      <c r="E7" s="71"/>
      <c r="F7" s="71"/>
      <c r="G7" s="70">
        <v>32879870.353799999</v>
      </c>
      <c r="H7" s="72">
        <v>14.882892763701101</v>
      </c>
      <c r="I7" s="70">
        <v>-2459872.9682999998</v>
      </c>
      <c r="J7" s="72">
        <v>-6.5121923679059002</v>
      </c>
      <c r="K7" s="70">
        <v>-2186468.571</v>
      </c>
      <c r="L7" s="72">
        <v>-6.6498698062758796</v>
      </c>
      <c r="M7" s="72">
        <v>0.12504382680193599</v>
      </c>
      <c r="N7" s="70">
        <v>126876668.623</v>
      </c>
      <c r="O7" s="70">
        <v>2058258011.2149999</v>
      </c>
      <c r="P7" s="70">
        <v>1224688</v>
      </c>
      <c r="Q7" s="70">
        <v>1303980</v>
      </c>
      <c r="R7" s="72">
        <v>-6.0807681099403403</v>
      </c>
      <c r="S7" s="70">
        <v>30.843240237023601</v>
      </c>
      <c r="T7" s="70">
        <v>30.828904167701999</v>
      </c>
      <c r="U7" s="73">
        <v>4.6480425569760002E-2</v>
      </c>
    </row>
    <row r="8" spans="1:23" ht="12" customHeight="1" thickBot="1" x14ac:dyDescent="0.25">
      <c r="A8" s="74">
        <v>42799</v>
      </c>
      <c r="B8" s="77" t="s">
        <v>6</v>
      </c>
      <c r="C8" s="78"/>
      <c r="D8" s="79">
        <v>2482305.1612</v>
      </c>
      <c r="E8" s="80"/>
      <c r="F8" s="80"/>
      <c r="G8" s="79">
        <v>1943684.223</v>
      </c>
      <c r="H8" s="81">
        <v>27.7113397241379</v>
      </c>
      <c r="I8" s="79">
        <v>503406.08470000001</v>
      </c>
      <c r="J8" s="81">
        <v>20.279782380045599</v>
      </c>
      <c r="K8" s="79">
        <v>-383841.3505</v>
      </c>
      <c r="L8" s="81">
        <v>-19.748133259401399</v>
      </c>
      <c r="M8" s="81">
        <v>-2.3114951894689102</v>
      </c>
      <c r="N8" s="79">
        <v>7037146.8369000005</v>
      </c>
      <c r="O8" s="79">
        <v>86779324.453400001</v>
      </c>
      <c r="P8" s="79">
        <v>47103</v>
      </c>
      <c r="Q8" s="79">
        <v>51223</v>
      </c>
      <c r="R8" s="81">
        <v>-8.0432618159811096</v>
      </c>
      <c r="S8" s="79">
        <v>52.699513007664102</v>
      </c>
      <c r="T8" s="79">
        <v>55.130710374245901</v>
      </c>
      <c r="U8" s="82">
        <v>-4.6133203664108304</v>
      </c>
    </row>
    <row r="9" spans="1:23" ht="12" customHeight="1" thickBot="1" x14ac:dyDescent="0.25">
      <c r="A9" s="76"/>
      <c r="B9" s="77" t="s">
        <v>7</v>
      </c>
      <c r="C9" s="78"/>
      <c r="D9" s="79">
        <v>122225.16469999999</v>
      </c>
      <c r="E9" s="80"/>
      <c r="F9" s="80"/>
      <c r="G9" s="79">
        <v>251540.9215</v>
      </c>
      <c r="H9" s="81">
        <v>-51.409431129081703</v>
      </c>
      <c r="I9" s="79">
        <v>28810.726500000001</v>
      </c>
      <c r="J9" s="81">
        <v>23.571845103024</v>
      </c>
      <c r="K9" s="79">
        <v>19447.8642</v>
      </c>
      <c r="L9" s="81">
        <v>7.7314911959563597</v>
      </c>
      <c r="M9" s="81">
        <v>0.48143396126758198</v>
      </c>
      <c r="N9" s="79">
        <v>466388.5772</v>
      </c>
      <c r="O9" s="79">
        <v>11719286.3858</v>
      </c>
      <c r="P9" s="79">
        <v>7541</v>
      </c>
      <c r="Q9" s="79">
        <v>8208</v>
      </c>
      <c r="R9" s="81">
        <v>-8.1262183235867393</v>
      </c>
      <c r="S9" s="79">
        <v>16.208084431772999</v>
      </c>
      <c r="T9" s="79">
        <v>16.8769428971735</v>
      </c>
      <c r="U9" s="82">
        <v>-4.1266965767363599</v>
      </c>
    </row>
    <row r="10" spans="1:23" ht="12" customHeight="1" thickBot="1" x14ac:dyDescent="0.25">
      <c r="A10" s="76"/>
      <c r="B10" s="77" t="s">
        <v>8</v>
      </c>
      <c r="C10" s="78"/>
      <c r="D10" s="79">
        <v>283317.15259999997</v>
      </c>
      <c r="E10" s="80"/>
      <c r="F10" s="80"/>
      <c r="G10" s="79">
        <v>285058.22960000002</v>
      </c>
      <c r="H10" s="81">
        <v>-0.61077941950425896</v>
      </c>
      <c r="I10" s="79">
        <v>60654.999400000001</v>
      </c>
      <c r="J10" s="81">
        <v>21.408869474851599</v>
      </c>
      <c r="K10" s="79">
        <v>14524.3892</v>
      </c>
      <c r="L10" s="81">
        <v>5.0952358822900701</v>
      </c>
      <c r="M10" s="81">
        <v>3.17607918410779</v>
      </c>
      <c r="N10" s="79">
        <v>923806.61179999996</v>
      </c>
      <c r="O10" s="79">
        <v>18408826.138700001</v>
      </c>
      <c r="P10" s="79">
        <v>146523</v>
      </c>
      <c r="Q10" s="79">
        <v>152771</v>
      </c>
      <c r="R10" s="81">
        <v>-4.0897814375764998</v>
      </c>
      <c r="S10" s="79">
        <v>1.9336019095978101</v>
      </c>
      <c r="T10" s="79">
        <v>2.1893112887917199</v>
      </c>
      <c r="U10" s="82">
        <v>-13.2245100671781</v>
      </c>
    </row>
    <row r="11" spans="1:23" ht="12" thickBot="1" x14ac:dyDescent="0.25">
      <c r="A11" s="76"/>
      <c r="B11" s="77" t="s">
        <v>9</v>
      </c>
      <c r="C11" s="78"/>
      <c r="D11" s="79">
        <v>109056.30620000001</v>
      </c>
      <c r="E11" s="80"/>
      <c r="F11" s="80"/>
      <c r="G11" s="79">
        <v>70034.885899999994</v>
      </c>
      <c r="H11" s="81">
        <v>55.717118402558803</v>
      </c>
      <c r="I11" s="79">
        <v>27997.041300000001</v>
      </c>
      <c r="J11" s="81">
        <v>25.672097538913299</v>
      </c>
      <c r="K11" s="79">
        <v>10642.059600000001</v>
      </c>
      <c r="L11" s="81">
        <v>15.1953693694816</v>
      </c>
      <c r="M11" s="81">
        <v>1.6307916279664501</v>
      </c>
      <c r="N11" s="79">
        <v>355385.391</v>
      </c>
      <c r="O11" s="79">
        <v>5874788.6832999997</v>
      </c>
      <c r="P11" s="79">
        <v>3723</v>
      </c>
      <c r="Q11" s="79">
        <v>3733</v>
      </c>
      <c r="R11" s="81">
        <v>-0.26788106080900498</v>
      </c>
      <c r="S11" s="79">
        <v>29.292588289014201</v>
      </c>
      <c r="T11" s="79">
        <v>31.125147281007202</v>
      </c>
      <c r="U11" s="82">
        <v>-6.2560500762586297</v>
      </c>
    </row>
    <row r="12" spans="1:23" ht="12" customHeight="1" thickBot="1" x14ac:dyDescent="0.25">
      <c r="A12" s="76"/>
      <c r="B12" s="77" t="s">
        <v>10</v>
      </c>
      <c r="C12" s="78"/>
      <c r="D12" s="79">
        <v>220082.4847</v>
      </c>
      <c r="E12" s="80"/>
      <c r="F12" s="80"/>
      <c r="G12" s="79">
        <v>511103.7977</v>
      </c>
      <c r="H12" s="81">
        <v>-56.939767285943603</v>
      </c>
      <c r="I12" s="79">
        <v>32593.959200000001</v>
      </c>
      <c r="J12" s="81">
        <v>14.8098833237137</v>
      </c>
      <c r="K12" s="79">
        <v>-12403.043900000001</v>
      </c>
      <c r="L12" s="81">
        <v>-2.42671722570141</v>
      </c>
      <c r="M12" s="81">
        <v>-3.6279000108997401</v>
      </c>
      <c r="N12" s="79">
        <v>963886.13170000003</v>
      </c>
      <c r="O12" s="79">
        <v>21230980.5416</v>
      </c>
      <c r="P12" s="79">
        <v>1447</v>
      </c>
      <c r="Q12" s="79">
        <v>1521</v>
      </c>
      <c r="R12" s="81">
        <v>-4.8652202498356303</v>
      </c>
      <c r="S12" s="79">
        <v>152.09570469937799</v>
      </c>
      <c r="T12" s="79">
        <v>151.71764536489201</v>
      </c>
      <c r="U12" s="82">
        <v>0.24856673976016599</v>
      </c>
    </row>
    <row r="13" spans="1:23" ht="12" thickBot="1" x14ac:dyDescent="0.25">
      <c r="A13" s="76"/>
      <c r="B13" s="77" t="s">
        <v>11</v>
      </c>
      <c r="C13" s="78"/>
      <c r="D13" s="79">
        <v>731748.5368</v>
      </c>
      <c r="E13" s="80"/>
      <c r="F13" s="80"/>
      <c r="G13" s="79">
        <v>2150823.1359000001</v>
      </c>
      <c r="H13" s="81">
        <v>-65.978209710218493</v>
      </c>
      <c r="I13" s="79">
        <v>-74411.708100000003</v>
      </c>
      <c r="J13" s="81">
        <v>-10.1690272488154</v>
      </c>
      <c r="K13" s="79">
        <v>-453507.39260000002</v>
      </c>
      <c r="L13" s="81">
        <v>-21.085294510291401</v>
      </c>
      <c r="M13" s="81">
        <v>-0.83591952564788197</v>
      </c>
      <c r="N13" s="79">
        <v>2830436.1024000002</v>
      </c>
      <c r="O13" s="79">
        <v>29093888.276999999</v>
      </c>
      <c r="P13" s="79">
        <v>23078</v>
      </c>
      <c r="Q13" s="79">
        <v>26050</v>
      </c>
      <c r="R13" s="81">
        <v>-11.408829174664101</v>
      </c>
      <c r="S13" s="79">
        <v>31.707623572233299</v>
      </c>
      <c r="T13" s="79">
        <v>33.846499738963502</v>
      </c>
      <c r="U13" s="82">
        <v>-6.7456211653883704</v>
      </c>
    </row>
    <row r="14" spans="1:23" ht="12" thickBot="1" x14ac:dyDescent="0.25">
      <c r="A14" s="76"/>
      <c r="B14" s="77" t="s">
        <v>12</v>
      </c>
      <c r="C14" s="78"/>
      <c r="D14" s="79">
        <v>152875.09160000001</v>
      </c>
      <c r="E14" s="80"/>
      <c r="F14" s="80"/>
      <c r="G14" s="79">
        <v>199495.14360000001</v>
      </c>
      <c r="H14" s="81">
        <v>-23.369015986412201</v>
      </c>
      <c r="I14" s="79">
        <v>35413.524799999999</v>
      </c>
      <c r="J14" s="81">
        <v>23.165006430648599</v>
      </c>
      <c r="K14" s="79">
        <v>39591.811500000003</v>
      </c>
      <c r="L14" s="81">
        <v>19.846002657279701</v>
      </c>
      <c r="M14" s="81">
        <v>-0.10553411277986099</v>
      </c>
      <c r="N14" s="79">
        <v>522091.69179999997</v>
      </c>
      <c r="O14" s="79">
        <v>9133569.7550000008</v>
      </c>
      <c r="P14" s="79">
        <v>4129</v>
      </c>
      <c r="Q14" s="79">
        <v>2818</v>
      </c>
      <c r="R14" s="81">
        <v>46.522356281050399</v>
      </c>
      <c r="S14" s="79">
        <v>37.024725502542999</v>
      </c>
      <c r="T14" s="79">
        <v>44.969741376862999</v>
      </c>
      <c r="U14" s="82">
        <v>-21.4586759698579</v>
      </c>
    </row>
    <row r="15" spans="1:23" ht="12" thickBot="1" x14ac:dyDescent="0.25">
      <c r="A15" s="76"/>
      <c r="B15" s="77" t="s">
        <v>13</v>
      </c>
      <c r="C15" s="78"/>
      <c r="D15" s="79">
        <v>113728.9751</v>
      </c>
      <c r="E15" s="80"/>
      <c r="F15" s="80"/>
      <c r="G15" s="79">
        <v>283204.5294</v>
      </c>
      <c r="H15" s="81">
        <v>-59.842105865698102</v>
      </c>
      <c r="I15" s="79">
        <v>-14546.0926</v>
      </c>
      <c r="J15" s="81">
        <v>-12.7901377702647</v>
      </c>
      <c r="K15" s="79">
        <v>-113600.4813</v>
      </c>
      <c r="L15" s="81">
        <v>-40.112522755435897</v>
      </c>
      <c r="M15" s="81">
        <v>-0.87195395271622</v>
      </c>
      <c r="N15" s="79">
        <v>499919.47970000003</v>
      </c>
      <c r="O15" s="79">
        <v>10438066.1943</v>
      </c>
      <c r="P15" s="79">
        <v>4540</v>
      </c>
      <c r="Q15" s="79">
        <v>4799</v>
      </c>
      <c r="R15" s="81">
        <v>-5.3969576995207298</v>
      </c>
      <c r="S15" s="79">
        <v>25.0504350440529</v>
      </c>
      <c r="T15" s="79">
        <v>26.001331964992701</v>
      </c>
      <c r="U15" s="82">
        <v>-3.7959297683558502</v>
      </c>
    </row>
    <row r="16" spans="1:23" ht="12" thickBot="1" x14ac:dyDescent="0.25">
      <c r="A16" s="76"/>
      <c r="B16" s="77" t="s">
        <v>14</v>
      </c>
      <c r="C16" s="78"/>
      <c r="D16" s="79">
        <v>4855045.9144000001</v>
      </c>
      <c r="E16" s="80"/>
      <c r="F16" s="80"/>
      <c r="G16" s="79">
        <v>1087899.1395</v>
      </c>
      <c r="H16" s="81">
        <v>346.27720880737002</v>
      </c>
      <c r="I16" s="79">
        <v>-1835488.7418</v>
      </c>
      <c r="J16" s="81">
        <v>-37.805795746564698</v>
      </c>
      <c r="K16" s="79">
        <v>32958.835500000001</v>
      </c>
      <c r="L16" s="81">
        <v>3.0295855841147099</v>
      </c>
      <c r="M16" s="81">
        <v>-56.690339599528599</v>
      </c>
      <c r="N16" s="79">
        <v>13419528.284499999</v>
      </c>
      <c r="O16" s="79">
        <v>131281119.2766</v>
      </c>
      <c r="P16" s="79">
        <v>55760</v>
      </c>
      <c r="Q16" s="79">
        <v>60146</v>
      </c>
      <c r="R16" s="81">
        <v>-7.2922555115884604</v>
      </c>
      <c r="S16" s="79">
        <v>87.0704073601148</v>
      </c>
      <c r="T16" s="79">
        <v>69.2575003558009</v>
      </c>
      <c r="U16" s="82">
        <v>20.4580494617895</v>
      </c>
    </row>
    <row r="17" spans="1:21" ht="12" thickBot="1" x14ac:dyDescent="0.25">
      <c r="A17" s="76"/>
      <c r="B17" s="77" t="s">
        <v>15</v>
      </c>
      <c r="C17" s="78"/>
      <c r="D17" s="79">
        <v>581191.86490000004</v>
      </c>
      <c r="E17" s="80"/>
      <c r="F17" s="80"/>
      <c r="G17" s="79">
        <v>498919.0589</v>
      </c>
      <c r="H17" s="81">
        <v>16.490211093837999</v>
      </c>
      <c r="I17" s="79">
        <v>83513.054000000004</v>
      </c>
      <c r="J17" s="81">
        <v>14.3692744244397</v>
      </c>
      <c r="K17" s="79">
        <v>56768.168599999997</v>
      </c>
      <c r="L17" s="81">
        <v>11.3782321174823</v>
      </c>
      <c r="M17" s="81">
        <v>0.47112468236292598</v>
      </c>
      <c r="N17" s="79">
        <v>2570873.2769999998</v>
      </c>
      <c r="O17" s="79">
        <v>155972168.4287</v>
      </c>
      <c r="P17" s="79">
        <v>11352</v>
      </c>
      <c r="Q17" s="79">
        <v>11396</v>
      </c>
      <c r="R17" s="81">
        <v>-0.386100386100385</v>
      </c>
      <c r="S17" s="79">
        <v>51.197310156800597</v>
      </c>
      <c r="T17" s="79">
        <v>47.394847069147097</v>
      </c>
      <c r="U17" s="82">
        <v>7.4270759069329797</v>
      </c>
    </row>
    <row r="18" spans="1:21" ht="12" customHeight="1" thickBot="1" x14ac:dyDescent="0.25">
      <c r="A18" s="76"/>
      <c r="B18" s="77" t="s">
        <v>16</v>
      </c>
      <c r="C18" s="78"/>
      <c r="D18" s="79">
        <v>3081256.9082999998</v>
      </c>
      <c r="E18" s="80"/>
      <c r="F18" s="80"/>
      <c r="G18" s="79">
        <v>2605206.6246000002</v>
      </c>
      <c r="H18" s="81">
        <v>18.273033670528601</v>
      </c>
      <c r="I18" s="79">
        <v>398449.04320000001</v>
      </c>
      <c r="J18" s="81">
        <v>12.931380117207899</v>
      </c>
      <c r="K18" s="79">
        <v>113715.99890000001</v>
      </c>
      <c r="L18" s="81">
        <v>4.36495124134193</v>
      </c>
      <c r="M18" s="81">
        <v>2.5038960837022599</v>
      </c>
      <c r="N18" s="79">
        <v>10261286.6939</v>
      </c>
      <c r="O18" s="79">
        <v>278165753.6961</v>
      </c>
      <c r="P18" s="79">
        <v>101678</v>
      </c>
      <c r="Q18" s="79">
        <v>106773</v>
      </c>
      <c r="R18" s="81">
        <v>-4.7718056062862297</v>
      </c>
      <c r="S18" s="79">
        <v>30.304066841401301</v>
      </c>
      <c r="T18" s="79">
        <v>29.032591105429301</v>
      </c>
      <c r="U18" s="82">
        <v>4.1957264106708001</v>
      </c>
    </row>
    <row r="19" spans="1:21" ht="12" customHeight="1" thickBot="1" x14ac:dyDescent="0.25">
      <c r="A19" s="76"/>
      <c r="B19" s="77" t="s">
        <v>17</v>
      </c>
      <c r="C19" s="78"/>
      <c r="D19" s="79">
        <v>850496.0577</v>
      </c>
      <c r="E19" s="80"/>
      <c r="F19" s="80"/>
      <c r="G19" s="79">
        <v>876718.97690000001</v>
      </c>
      <c r="H19" s="81">
        <v>-2.9910290401973398</v>
      </c>
      <c r="I19" s="79">
        <v>44250.235399999998</v>
      </c>
      <c r="J19" s="81">
        <v>5.20287366406684</v>
      </c>
      <c r="K19" s="79">
        <v>-1271.8213000000001</v>
      </c>
      <c r="L19" s="81">
        <v>-0.14506601699179</v>
      </c>
      <c r="M19" s="81">
        <v>-35.792808863949702</v>
      </c>
      <c r="N19" s="79">
        <v>3237405.8075000001</v>
      </c>
      <c r="O19" s="79">
        <v>64397483.555799998</v>
      </c>
      <c r="P19" s="79">
        <v>16735</v>
      </c>
      <c r="Q19" s="79">
        <v>17541</v>
      </c>
      <c r="R19" s="81">
        <v>-4.5949489766831997</v>
      </c>
      <c r="S19" s="79">
        <v>50.821395739468201</v>
      </c>
      <c r="T19" s="79">
        <v>55.596428213898903</v>
      </c>
      <c r="U19" s="82">
        <v>-9.3957129766949201</v>
      </c>
    </row>
    <row r="20" spans="1:21" ht="12" thickBot="1" x14ac:dyDescent="0.25">
      <c r="A20" s="76"/>
      <c r="B20" s="77" t="s">
        <v>18</v>
      </c>
      <c r="C20" s="78"/>
      <c r="D20" s="79">
        <v>2239504.9073999999</v>
      </c>
      <c r="E20" s="80"/>
      <c r="F20" s="80"/>
      <c r="G20" s="79">
        <v>3404806.0175000001</v>
      </c>
      <c r="H20" s="81">
        <v>-34.225183581989498</v>
      </c>
      <c r="I20" s="79">
        <v>-98857.921300000002</v>
      </c>
      <c r="J20" s="81">
        <v>-4.41427571662574</v>
      </c>
      <c r="K20" s="79">
        <v>-358009.15110000002</v>
      </c>
      <c r="L20" s="81">
        <v>-10.5148178562863</v>
      </c>
      <c r="M20" s="81">
        <v>-0.72386761344995099</v>
      </c>
      <c r="N20" s="79">
        <v>7272865.9234999996</v>
      </c>
      <c r="O20" s="79">
        <v>117056861.3724</v>
      </c>
      <c r="P20" s="79">
        <v>52100</v>
      </c>
      <c r="Q20" s="79">
        <v>54796</v>
      </c>
      <c r="R20" s="81">
        <v>-4.9200671581867299</v>
      </c>
      <c r="S20" s="79">
        <v>42.984739105566199</v>
      </c>
      <c r="T20" s="79">
        <v>41.363640008394803</v>
      </c>
      <c r="U20" s="82">
        <v>3.7713363647274498</v>
      </c>
    </row>
    <row r="21" spans="1:21" ht="12" customHeight="1" thickBot="1" x14ac:dyDescent="0.25">
      <c r="A21" s="76"/>
      <c r="B21" s="77" t="s">
        <v>19</v>
      </c>
      <c r="C21" s="78"/>
      <c r="D21" s="79">
        <v>451636.98479999998</v>
      </c>
      <c r="E21" s="80"/>
      <c r="F21" s="80"/>
      <c r="G21" s="79">
        <v>432942.84789999999</v>
      </c>
      <c r="H21" s="81">
        <v>4.3179225596811097</v>
      </c>
      <c r="I21" s="79">
        <v>57643.607799999998</v>
      </c>
      <c r="J21" s="81">
        <v>12.7632611455695</v>
      </c>
      <c r="K21" s="79">
        <v>30235.208699999999</v>
      </c>
      <c r="L21" s="81">
        <v>6.9836489612096901</v>
      </c>
      <c r="M21" s="81">
        <v>0.90650603314671296</v>
      </c>
      <c r="N21" s="79">
        <v>1881032.2027</v>
      </c>
      <c r="O21" s="79">
        <v>42323097.4199</v>
      </c>
      <c r="P21" s="79">
        <v>34808</v>
      </c>
      <c r="Q21" s="79">
        <v>36173</v>
      </c>
      <c r="R21" s="81">
        <v>-3.77353274541785</v>
      </c>
      <c r="S21" s="79">
        <v>12.975091496207799</v>
      </c>
      <c r="T21" s="79">
        <v>13.2039141680259</v>
      </c>
      <c r="U21" s="82">
        <v>-1.76355343532633</v>
      </c>
    </row>
    <row r="22" spans="1:21" ht="12" customHeight="1" thickBot="1" x14ac:dyDescent="0.25">
      <c r="A22" s="76"/>
      <c r="B22" s="77" t="s">
        <v>20</v>
      </c>
      <c r="C22" s="78"/>
      <c r="D22" s="79">
        <v>1513687.8836000001</v>
      </c>
      <c r="E22" s="80"/>
      <c r="F22" s="80"/>
      <c r="G22" s="79">
        <v>1397542.0563000001</v>
      </c>
      <c r="H22" s="81">
        <v>8.3107214395749196</v>
      </c>
      <c r="I22" s="79">
        <v>59807.483399999997</v>
      </c>
      <c r="J22" s="81">
        <v>3.9511106647534202</v>
      </c>
      <c r="K22" s="79">
        <v>56050.594499999999</v>
      </c>
      <c r="L22" s="81">
        <v>4.0106552963704196</v>
      </c>
      <c r="M22" s="81">
        <v>6.7026744917040998E-2</v>
      </c>
      <c r="N22" s="79">
        <v>6340580.0258999998</v>
      </c>
      <c r="O22" s="79">
        <v>123873207.49789999</v>
      </c>
      <c r="P22" s="79">
        <v>86950</v>
      </c>
      <c r="Q22" s="79">
        <v>96399</v>
      </c>
      <c r="R22" s="81">
        <v>-9.80196890009233</v>
      </c>
      <c r="S22" s="79">
        <v>17.408716315123598</v>
      </c>
      <c r="T22" s="79">
        <v>16.944948407141201</v>
      </c>
      <c r="U22" s="82">
        <v>2.6639983074432099</v>
      </c>
    </row>
    <row r="23" spans="1:21" ht="12" thickBot="1" x14ac:dyDescent="0.25">
      <c r="A23" s="76"/>
      <c r="B23" s="77" t="s">
        <v>21</v>
      </c>
      <c r="C23" s="78"/>
      <c r="D23" s="79">
        <v>12206479.801000001</v>
      </c>
      <c r="E23" s="80"/>
      <c r="F23" s="80"/>
      <c r="G23" s="79">
        <v>10972601.073000001</v>
      </c>
      <c r="H23" s="81">
        <v>11.245088742323601</v>
      </c>
      <c r="I23" s="79">
        <v>-2552650.2299000002</v>
      </c>
      <c r="J23" s="81">
        <v>-20.9122553882478</v>
      </c>
      <c r="K23" s="79">
        <v>-1815200.6745</v>
      </c>
      <c r="L23" s="81">
        <v>-16.5430298834669</v>
      </c>
      <c r="M23" s="81">
        <v>0.40626337669422302</v>
      </c>
      <c r="N23" s="79">
        <v>33156171.1272</v>
      </c>
      <c r="O23" s="79">
        <v>255739229.0043</v>
      </c>
      <c r="P23" s="79">
        <v>152907</v>
      </c>
      <c r="Q23" s="79">
        <v>169685</v>
      </c>
      <c r="R23" s="81">
        <v>-9.8877331526062999</v>
      </c>
      <c r="S23" s="79">
        <v>79.829437507766201</v>
      </c>
      <c r="T23" s="79">
        <v>81.018793683590204</v>
      </c>
      <c r="U23" s="82">
        <v>-1.48987167259986</v>
      </c>
    </row>
    <row r="24" spans="1:21" ht="12" thickBot="1" x14ac:dyDescent="0.25">
      <c r="A24" s="76"/>
      <c r="B24" s="77" t="s">
        <v>22</v>
      </c>
      <c r="C24" s="78"/>
      <c r="D24" s="79">
        <v>341432.19050000003</v>
      </c>
      <c r="E24" s="80"/>
      <c r="F24" s="80"/>
      <c r="G24" s="79">
        <v>251086.5963</v>
      </c>
      <c r="H24" s="81">
        <v>35.981846713973702</v>
      </c>
      <c r="I24" s="79">
        <v>44267.904499999997</v>
      </c>
      <c r="J24" s="81">
        <v>12.9653576117627</v>
      </c>
      <c r="K24" s="79">
        <v>41084.378400000001</v>
      </c>
      <c r="L24" s="81">
        <v>16.3626330538617</v>
      </c>
      <c r="M24" s="81">
        <v>7.7487508001337996E-2</v>
      </c>
      <c r="N24" s="79">
        <v>1413399.6274000001</v>
      </c>
      <c r="O24" s="79">
        <v>29628408.880600002</v>
      </c>
      <c r="P24" s="79">
        <v>30304</v>
      </c>
      <c r="Q24" s="79">
        <v>31395</v>
      </c>
      <c r="R24" s="81">
        <v>-3.4750756489886898</v>
      </c>
      <c r="S24" s="79">
        <v>11.2669017456441</v>
      </c>
      <c r="T24" s="79">
        <v>10.9111544895684</v>
      </c>
      <c r="U24" s="82">
        <v>3.1574541440664499</v>
      </c>
    </row>
    <row r="25" spans="1:21" ht="12" thickBot="1" x14ac:dyDescent="0.25">
      <c r="A25" s="76"/>
      <c r="B25" s="77" t="s">
        <v>23</v>
      </c>
      <c r="C25" s="78"/>
      <c r="D25" s="79">
        <v>454670.97029999999</v>
      </c>
      <c r="E25" s="80"/>
      <c r="F25" s="80"/>
      <c r="G25" s="79">
        <v>285059.06809999997</v>
      </c>
      <c r="H25" s="81">
        <v>59.5006162514007</v>
      </c>
      <c r="I25" s="79">
        <v>32225.567200000001</v>
      </c>
      <c r="J25" s="81">
        <v>7.0876676333078796</v>
      </c>
      <c r="K25" s="79">
        <v>27657.03</v>
      </c>
      <c r="L25" s="81">
        <v>9.7022102065870097</v>
      </c>
      <c r="M25" s="81">
        <v>0.16518538686185799</v>
      </c>
      <c r="N25" s="79">
        <v>1753590.2024000001</v>
      </c>
      <c r="O25" s="79">
        <v>41751058.914499998</v>
      </c>
      <c r="P25" s="79">
        <v>21521</v>
      </c>
      <c r="Q25" s="79">
        <v>23490</v>
      </c>
      <c r="R25" s="81">
        <v>-8.3822903363133303</v>
      </c>
      <c r="S25" s="79">
        <v>21.126851461363302</v>
      </c>
      <c r="T25" s="79">
        <v>18.7558401447424</v>
      </c>
      <c r="U25" s="82">
        <v>11.222738612788399</v>
      </c>
    </row>
    <row r="26" spans="1:21" ht="12" thickBot="1" x14ac:dyDescent="0.25">
      <c r="A26" s="76"/>
      <c r="B26" s="77" t="s">
        <v>24</v>
      </c>
      <c r="C26" s="78"/>
      <c r="D26" s="79">
        <v>708367.51199999999</v>
      </c>
      <c r="E26" s="80"/>
      <c r="F26" s="80"/>
      <c r="G26" s="79">
        <v>571917.96420000005</v>
      </c>
      <c r="H26" s="81">
        <v>23.858237779060801</v>
      </c>
      <c r="I26" s="79">
        <v>157507.47529999999</v>
      </c>
      <c r="J26" s="81">
        <v>22.235276552321601</v>
      </c>
      <c r="K26" s="79">
        <v>120296.0301</v>
      </c>
      <c r="L26" s="81">
        <v>21.0337911431529</v>
      </c>
      <c r="M26" s="81">
        <v>0.30933227945316899</v>
      </c>
      <c r="N26" s="79">
        <v>3310528.6414000001</v>
      </c>
      <c r="O26" s="79">
        <v>71223071.828999996</v>
      </c>
      <c r="P26" s="79">
        <v>46055</v>
      </c>
      <c r="Q26" s="79">
        <v>48822</v>
      </c>
      <c r="R26" s="81">
        <v>-5.6675269345786701</v>
      </c>
      <c r="S26" s="79">
        <v>15.38090352839</v>
      </c>
      <c r="T26" s="79">
        <v>15.204020042194101</v>
      </c>
      <c r="U26" s="82">
        <v>1.1500201263819501</v>
      </c>
    </row>
    <row r="27" spans="1:21" ht="12" thickBot="1" x14ac:dyDescent="0.25">
      <c r="A27" s="76"/>
      <c r="B27" s="77" t="s">
        <v>25</v>
      </c>
      <c r="C27" s="78"/>
      <c r="D27" s="79">
        <v>340230.48499999999</v>
      </c>
      <c r="E27" s="80"/>
      <c r="F27" s="80"/>
      <c r="G27" s="79">
        <v>249394.39869999999</v>
      </c>
      <c r="H27" s="81">
        <v>36.422664973028503</v>
      </c>
      <c r="I27" s="79">
        <v>77983.062300000005</v>
      </c>
      <c r="J27" s="81">
        <v>22.920656948186199</v>
      </c>
      <c r="K27" s="79">
        <v>68874.264500000005</v>
      </c>
      <c r="L27" s="81">
        <v>27.616604406119698</v>
      </c>
      <c r="M27" s="81">
        <v>0.13225256002552299</v>
      </c>
      <c r="N27" s="79">
        <v>1436594.6544999999</v>
      </c>
      <c r="O27" s="79">
        <v>20873107.675999999</v>
      </c>
      <c r="P27" s="79">
        <v>39844</v>
      </c>
      <c r="Q27" s="79">
        <v>41196</v>
      </c>
      <c r="R27" s="81">
        <v>-3.2818720264103298</v>
      </c>
      <c r="S27" s="79">
        <v>8.53906447645819</v>
      </c>
      <c r="T27" s="79">
        <v>8.4816210020390308</v>
      </c>
      <c r="U27" s="82">
        <v>0.672713908854081</v>
      </c>
    </row>
    <row r="28" spans="1:21" ht="12" thickBot="1" x14ac:dyDescent="0.25">
      <c r="A28" s="76"/>
      <c r="B28" s="77" t="s">
        <v>26</v>
      </c>
      <c r="C28" s="78"/>
      <c r="D28" s="79">
        <v>1094556.8202</v>
      </c>
      <c r="E28" s="80"/>
      <c r="F28" s="80"/>
      <c r="G28" s="79">
        <v>834815.5246</v>
      </c>
      <c r="H28" s="81">
        <v>31.113615876328399</v>
      </c>
      <c r="I28" s="79">
        <v>52001.212500000001</v>
      </c>
      <c r="J28" s="81">
        <v>4.7508920085572397</v>
      </c>
      <c r="K28" s="79">
        <v>41674.024799999999</v>
      </c>
      <c r="L28" s="81">
        <v>4.9920040502322998</v>
      </c>
      <c r="M28" s="81">
        <v>0.247808742965474</v>
      </c>
      <c r="N28" s="79">
        <v>4551099.5426000003</v>
      </c>
      <c r="O28" s="79">
        <v>84139988.888500005</v>
      </c>
      <c r="P28" s="79">
        <v>44898</v>
      </c>
      <c r="Q28" s="79">
        <v>46188</v>
      </c>
      <c r="R28" s="81">
        <v>-2.79293322941023</v>
      </c>
      <c r="S28" s="79">
        <v>24.378743378324199</v>
      </c>
      <c r="T28" s="79">
        <v>23.089906129297699</v>
      </c>
      <c r="U28" s="82">
        <v>5.2867255256991204</v>
      </c>
    </row>
    <row r="29" spans="1:21" ht="12" thickBot="1" x14ac:dyDescent="0.25">
      <c r="A29" s="76"/>
      <c r="B29" s="77" t="s">
        <v>27</v>
      </c>
      <c r="C29" s="78"/>
      <c r="D29" s="79">
        <v>861535.52320000005</v>
      </c>
      <c r="E29" s="80"/>
      <c r="F29" s="80"/>
      <c r="G29" s="79">
        <v>687812.02729999996</v>
      </c>
      <c r="H29" s="81">
        <v>25.2574088565956</v>
      </c>
      <c r="I29" s="79">
        <v>137537.32329999999</v>
      </c>
      <c r="J29" s="81">
        <v>15.964208044393301</v>
      </c>
      <c r="K29" s="79">
        <v>94252.326799999995</v>
      </c>
      <c r="L29" s="81">
        <v>13.703210042718601</v>
      </c>
      <c r="M29" s="81">
        <v>0.459245919645561</v>
      </c>
      <c r="N29" s="79">
        <v>3879079.1201999998</v>
      </c>
      <c r="O29" s="79">
        <v>56713209.944600001</v>
      </c>
      <c r="P29" s="79">
        <v>118333</v>
      </c>
      <c r="Q29" s="79">
        <v>124138</v>
      </c>
      <c r="R29" s="81">
        <v>-4.6762474020847797</v>
      </c>
      <c r="S29" s="79">
        <v>7.2806023949363201</v>
      </c>
      <c r="T29" s="79">
        <v>6.9953019913322301</v>
      </c>
      <c r="U29" s="82">
        <v>3.9186373342201</v>
      </c>
    </row>
    <row r="30" spans="1:21" ht="12" thickBot="1" x14ac:dyDescent="0.25">
      <c r="A30" s="76"/>
      <c r="B30" s="77" t="s">
        <v>28</v>
      </c>
      <c r="C30" s="78"/>
      <c r="D30" s="79">
        <v>1529818.7302000001</v>
      </c>
      <c r="E30" s="80"/>
      <c r="F30" s="80"/>
      <c r="G30" s="79">
        <v>1014595.1041999999</v>
      </c>
      <c r="H30" s="81">
        <v>50.781205612681298</v>
      </c>
      <c r="I30" s="79">
        <v>162436.02929999999</v>
      </c>
      <c r="J30" s="81">
        <v>10.617991928936799</v>
      </c>
      <c r="K30" s="79">
        <v>105139.5117</v>
      </c>
      <c r="L30" s="81">
        <v>10.3627063904376</v>
      </c>
      <c r="M30" s="81">
        <v>0.54495704491653996</v>
      </c>
      <c r="N30" s="79">
        <v>6683641.9521000003</v>
      </c>
      <c r="O30" s="79">
        <v>100244723.0651</v>
      </c>
      <c r="P30" s="79">
        <v>96342</v>
      </c>
      <c r="Q30" s="79">
        <v>103115</v>
      </c>
      <c r="R30" s="81">
        <v>-6.5683945109828796</v>
      </c>
      <c r="S30" s="79">
        <v>15.8790426833572</v>
      </c>
      <c r="T30" s="79">
        <v>15.569533729331299</v>
      </c>
      <c r="U30" s="82">
        <v>1.9491663332467299</v>
      </c>
    </row>
    <row r="31" spans="1:21" ht="12" thickBot="1" x14ac:dyDescent="0.25">
      <c r="A31" s="76"/>
      <c r="B31" s="77" t="s">
        <v>29</v>
      </c>
      <c r="C31" s="78"/>
      <c r="D31" s="79">
        <v>812417.20810000005</v>
      </c>
      <c r="E31" s="80"/>
      <c r="F31" s="80"/>
      <c r="G31" s="79">
        <v>700784.51870000002</v>
      </c>
      <c r="H31" s="81">
        <v>15.929674018353801</v>
      </c>
      <c r="I31" s="79">
        <v>30740.753799999999</v>
      </c>
      <c r="J31" s="81">
        <v>3.7838629577890601</v>
      </c>
      <c r="K31" s="79">
        <v>29370.1358</v>
      </c>
      <c r="L31" s="81">
        <v>4.19103661914271</v>
      </c>
      <c r="M31" s="81">
        <v>4.6667063759371998E-2</v>
      </c>
      <c r="N31" s="79">
        <v>3761504.1554</v>
      </c>
      <c r="O31" s="79">
        <v>99973865.559200004</v>
      </c>
      <c r="P31" s="79">
        <v>33619</v>
      </c>
      <c r="Q31" s="79">
        <v>36055</v>
      </c>
      <c r="R31" s="81">
        <v>-6.7563444737207003</v>
      </c>
      <c r="S31" s="79">
        <v>24.1654186055504</v>
      </c>
      <c r="T31" s="79">
        <v>24.812451177367901</v>
      </c>
      <c r="U31" s="82">
        <v>-2.6775144365546701</v>
      </c>
    </row>
    <row r="32" spans="1:21" ht="12" thickBot="1" x14ac:dyDescent="0.25">
      <c r="A32" s="76"/>
      <c r="B32" s="77" t="s">
        <v>30</v>
      </c>
      <c r="C32" s="78"/>
      <c r="D32" s="79">
        <v>194665.3327</v>
      </c>
      <c r="E32" s="80"/>
      <c r="F32" s="80"/>
      <c r="G32" s="79">
        <v>119686.0735</v>
      </c>
      <c r="H32" s="81">
        <v>62.646602906561199</v>
      </c>
      <c r="I32" s="79">
        <v>47120.982199999999</v>
      </c>
      <c r="J32" s="81">
        <v>24.206149881149301</v>
      </c>
      <c r="K32" s="79">
        <v>32121.1721</v>
      </c>
      <c r="L32" s="81">
        <v>26.837852693028601</v>
      </c>
      <c r="M32" s="81">
        <v>0.46697580191975602</v>
      </c>
      <c r="N32" s="79">
        <v>836000.83730000001</v>
      </c>
      <c r="O32" s="79">
        <v>12607713.164799999</v>
      </c>
      <c r="P32" s="79">
        <v>31895</v>
      </c>
      <c r="Q32" s="79">
        <v>32846</v>
      </c>
      <c r="R32" s="81">
        <v>-2.8953297205139199</v>
      </c>
      <c r="S32" s="79">
        <v>6.1033181595861397</v>
      </c>
      <c r="T32" s="79">
        <v>6.0915335048407702</v>
      </c>
      <c r="U32" s="82">
        <v>0.19308603020899401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79">
        <v>45.476900000000001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152919.47709999999</v>
      </c>
      <c r="E34" s="80"/>
      <c r="F34" s="80"/>
      <c r="G34" s="79">
        <v>137637.55230000001</v>
      </c>
      <c r="H34" s="81">
        <v>11.1030198842035</v>
      </c>
      <c r="I34" s="79">
        <v>21535.267400000001</v>
      </c>
      <c r="J34" s="81">
        <v>14.0827498291256</v>
      </c>
      <c r="K34" s="79">
        <v>16551.861099999998</v>
      </c>
      <c r="L34" s="81">
        <v>12.0256869025998</v>
      </c>
      <c r="M34" s="81">
        <v>0.30107830593141</v>
      </c>
      <c r="N34" s="79">
        <v>679734.70539999998</v>
      </c>
      <c r="O34" s="79">
        <v>20817745.0207</v>
      </c>
      <c r="P34" s="79">
        <v>9189</v>
      </c>
      <c r="Q34" s="79">
        <v>10113</v>
      </c>
      <c r="R34" s="81">
        <v>-9.1367546722041002</v>
      </c>
      <c r="S34" s="79">
        <v>16.6415798345848</v>
      </c>
      <c r="T34" s="79">
        <v>17.321716513398599</v>
      </c>
      <c r="U34" s="82">
        <v>-4.0869718234340402</v>
      </c>
    </row>
    <row r="35" spans="1:21" ht="12" customHeight="1" thickBot="1" x14ac:dyDescent="0.25">
      <c r="A35" s="76"/>
      <c r="B35" s="77" t="s">
        <v>76</v>
      </c>
      <c r="C35" s="78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79">
        <v>11.9658</v>
      </c>
      <c r="P35" s="80"/>
      <c r="Q35" s="80"/>
      <c r="R35" s="80"/>
      <c r="S35" s="80"/>
      <c r="T35" s="80"/>
      <c r="U35" s="83"/>
    </row>
    <row r="36" spans="1:21" ht="12" customHeight="1" thickBot="1" x14ac:dyDescent="0.25">
      <c r="A36" s="76"/>
      <c r="B36" s="77" t="s">
        <v>61</v>
      </c>
      <c r="C36" s="78"/>
      <c r="D36" s="79">
        <v>214267.76</v>
      </c>
      <c r="E36" s="80"/>
      <c r="F36" s="80"/>
      <c r="G36" s="79">
        <v>102763.76</v>
      </c>
      <c r="H36" s="81">
        <v>108.50517731153499</v>
      </c>
      <c r="I36" s="79">
        <v>24956.89</v>
      </c>
      <c r="J36" s="81">
        <v>11.647524573925599</v>
      </c>
      <c r="K36" s="79">
        <v>4358.63</v>
      </c>
      <c r="L36" s="81">
        <v>4.2414076713425102</v>
      </c>
      <c r="M36" s="81">
        <v>4.7258565191355997</v>
      </c>
      <c r="N36" s="79">
        <v>971030.5</v>
      </c>
      <c r="O36" s="79">
        <v>35286959.619999997</v>
      </c>
      <c r="P36" s="79">
        <v>149</v>
      </c>
      <c r="Q36" s="79">
        <v>142</v>
      </c>
      <c r="R36" s="81">
        <v>4.9295774647887303</v>
      </c>
      <c r="S36" s="79">
        <v>1438.03865771812</v>
      </c>
      <c r="T36" s="79">
        <v>1531.6035211267599</v>
      </c>
      <c r="U36" s="82">
        <v>-6.5064219870909703</v>
      </c>
    </row>
    <row r="37" spans="1:21" ht="12" customHeight="1" thickBot="1" x14ac:dyDescent="0.25">
      <c r="A37" s="76"/>
      <c r="B37" s="77" t="s">
        <v>35</v>
      </c>
      <c r="C37" s="78"/>
      <c r="D37" s="79">
        <v>131649.73000000001</v>
      </c>
      <c r="E37" s="80"/>
      <c r="F37" s="80"/>
      <c r="G37" s="79">
        <v>116510.27</v>
      </c>
      <c r="H37" s="81">
        <v>12.9940991467963</v>
      </c>
      <c r="I37" s="79">
        <v>-14045.64</v>
      </c>
      <c r="J37" s="81">
        <v>-10.6689470612663</v>
      </c>
      <c r="K37" s="79">
        <v>-10709.51</v>
      </c>
      <c r="L37" s="81">
        <v>-9.1919021387556707</v>
      </c>
      <c r="M37" s="81">
        <v>0.31151098416267398</v>
      </c>
      <c r="N37" s="79">
        <v>671900.65</v>
      </c>
      <c r="O37" s="79">
        <v>29051709.140000001</v>
      </c>
      <c r="P37" s="79">
        <v>61</v>
      </c>
      <c r="Q37" s="79">
        <v>82</v>
      </c>
      <c r="R37" s="81">
        <v>-25.609756097561</v>
      </c>
      <c r="S37" s="79">
        <v>2158.1922950819699</v>
      </c>
      <c r="T37" s="79">
        <v>2509.2404878048801</v>
      </c>
      <c r="U37" s="82">
        <v>-16.265844036366499</v>
      </c>
    </row>
    <row r="38" spans="1:21" ht="12" customHeight="1" thickBot="1" x14ac:dyDescent="0.25">
      <c r="A38" s="76"/>
      <c r="B38" s="77" t="s">
        <v>36</v>
      </c>
      <c r="C38" s="78"/>
      <c r="D38" s="79">
        <v>275389.15000000002</v>
      </c>
      <c r="E38" s="80"/>
      <c r="F38" s="80"/>
      <c r="G38" s="79">
        <v>38622.22</v>
      </c>
      <c r="H38" s="81">
        <v>613.032938034116</v>
      </c>
      <c r="I38" s="79">
        <v>-339.5</v>
      </c>
      <c r="J38" s="81">
        <v>-0.12328009291578799</v>
      </c>
      <c r="K38" s="79">
        <v>614.41</v>
      </c>
      <c r="L38" s="81">
        <v>1.59081999947181</v>
      </c>
      <c r="M38" s="81">
        <v>-1.5525626210510901</v>
      </c>
      <c r="N38" s="79">
        <v>1766537.41</v>
      </c>
      <c r="O38" s="79">
        <v>9177288.0600000005</v>
      </c>
      <c r="P38" s="79">
        <v>106</v>
      </c>
      <c r="Q38" s="79">
        <v>193</v>
      </c>
      <c r="R38" s="81">
        <v>-45.077720207253897</v>
      </c>
      <c r="S38" s="79">
        <v>2598.0108490565999</v>
      </c>
      <c r="T38" s="79">
        <v>2676.9407253886002</v>
      </c>
      <c r="U38" s="82">
        <v>-3.03808878860757</v>
      </c>
    </row>
    <row r="39" spans="1:21" ht="12" customHeight="1" thickBot="1" x14ac:dyDescent="0.25">
      <c r="A39" s="76"/>
      <c r="B39" s="77" t="s">
        <v>37</v>
      </c>
      <c r="C39" s="78"/>
      <c r="D39" s="79">
        <v>142328.82</v>
      </c>
      <c r="E39" s="80"/>
      <c r="F39" s="80"/>
      <c r="G39" s="79">
        <v>103049.7</v>
      </c>
      <c r="H39" s="81">
        <v>38.116675739958502</v>
      </c>
      <c r="I39" s="79">
        <v>-11622.93</v>
      </c>
      <c r="J39" s="81">
        <v>-8.1662519228361496</v>
      </c>
      <c r="K39" s="79">
        <v>-13673.95</v>
      </c>
      <c r="L39" s="81">
        <v>-13.269276863493999</v>
      </c>
      <c r="M39" s="81">
        <v>-0.14999469794755699</v>
      </c>
      <c r="N39" s="79">
        <v>775265.4</v>
      </c>
      <c r="O39" s="79">
        <v>19367236.98</v>
      </c>
      <c r="P39" s="79">
        <v>75</v>
      </c>
      <c r="Q39" s="79">
        <v>116</v>
      </c>
      <c r="R39" s="81">
        <v>-35.344827586206897</v>
      </c>
      <c r="S39" s="79">
        <v>1897.7175999999999</v>
      </c>
      <c r="T39" s="79">
        <v>1899.36775862069</v>
      </c>
      <c r="U39" s="82">
        <v>-8.6954909449624002E-2</v>
      </c>
    </row>
    <row r="40" spans="1:21" ht="12" customHeight="1" thickBot="1" x14ac:dyDescent="0.25">
      <c r="A40" s="76"/>
      <c r="B40" s="77" t="s">
        <v>74</v>
      </c>
      <c r="C40" s="78"/>
      <c r="D40" s="79">
        <v>3.42</v>
      </c>
      <c r="E40" s="80"/>
      <c r="F40" s="80"/>
      <c r="G40" s="79">
        <v>2.5499999999999998</v>
      </c>
      <c r="H40" s="81">
        <v>34.117647058823501</v>
      </c>
      <c r="I40" s="79">
        <v>3.42</v>
      </c>
      <c r="J40" s="81">
        <v>100</v>
      </c>
      <c r="K40" s="79">
        <v>-109.42</v>
      </c>
      <c r="L40" s="81">
        <v>-4290.98039215686</v>
      </c>
      <c r="M40" s="81">
        <v>-1.03125571193566</v>
      </c>
      <c r="N40" s="79">
        <v>5.99</v>
      </c>
      <c r="O40" s="79">
        <v>16.45</v>
      </c>
      <c r="P40" s="79">
        <v>2</v>
      </c>
      <c r="Q40" s="80"/>
      <c r="R40" s="80"/>
      <c r="S40" s="79">
        <v>1.71</v>
      </c>
      <c r="T40" s="80"/>
      <c r="U40" s="83"/>
    </row>
    <row r="41" spans="1:21" ht="12" customHeight="1" thickBot="1" x14ac:dyDescent="0.25">
      <c r="A41" s="76"/>
      <c r="B41" s="77" t="s">
        <v>32</v>
      </c>
      <c r="C41" s="78"/>
      <c r="D41" s="79">
        <v>12164.957200000001</v>
      </c>
      <c r="E41" s="80"/>
      <c r="F41" s="80"/>
      <c r="G41" s="79">
        <v>134183.7611</v>
      </c>
      <c r="H41" s="81">
        <v>-90.934106258257202</v>
      </c>
      <c r="I41" s="79">
        <v>1033.8534999999999</v>
      </c>
      <c r="J41" s="81">
        <v>8.4986201184497396</v>
      </c>
      <c r="K41" s="79">
        <v>10573.6157</v>
      </c>
      <c r="L41" s="81">
        <v>7.8799518014106402</v>
      </c>
      <c r="M41" s="81">
        <v>-0.90222327637650002</v>
      </c>
      <c r="N41" s="79">
        <v>87073.759900000005</v>
      </c>
      <c r="O41" s="79">
        <v>1938393.4007999999</v>
      </c>
      <c r="P41" s="79">
        <v>51</v>
      </c>
      <c r="Q41" s="79">
        <v>49</v>
      </c>
      <c r="R41" s="81">
        <v>4.0816326530612299</v>
      </c>
      <c r="S41" s="79">
        <v>238.52857254902</v>
      </c>
      <c r="T41" s="79">
        <v>503.69963061224502</v>
      </c>
      <c r="U41" s="82">
        <v>-111.16951534547501</v>
      </c>
    </row>
    <row r="42" spans="1:21" ht="12" customHeight="1" thickBot="1" x14ac:dyDescent="0.25">
      <c r="A42" s="76"/>
      <c r="B42" s="77" t="s">
        <v>33</v>
      </c>
      <c r="C42" s="78"/>
      <c r="D42" s="79">
        <v>353176.78830000001</v>
      </c>
      <c r="E42" s="80"/>
      <c r="F42" s="80"/>
      <c r="G42" s="79">
        <v>358422.57890000002</v>
      </c>
      <c r="H42" s="81">
        <v>-1.4635770481032</v>
      </c>
      <c r="I42" s="79">
        <v>19354.3855</v>
      </c>
      <c r="J42" s="81">
        <v>5.4800842357623303</v>
      </c>
      <c r="K42" s="79">
        <v>17083.014999999999</v>
      </c>
      <c r="L42" s="81">
        <v>4.7661659743724396</v>
      </c>
      <c r="M42" s="81">
        <v>0.13296075078081901</v>
      </c>
      <c r="N42" s="79">
        <v>1656412.8983</v>
      </c>
      <c r="O42" s="79">
        <v>42098820.659100004</v>
      </c>
      <c r="P42" s="79">
        <v>1722</v>
      </c>
      <c r="Q42" s="79">
        <v>1804</v>
      </c>
      <c r="R42" s="81">
        <v>-4.5454545454545396</v>
      </c>
      <c r="S42" s="79">
        <v>205.09685731707299</v>
      </c>
      <c r="T42" s="79">
        <v>207.519366463415</v>
      </c>
      <c r="U42" s="82">
        <v>-1.1811537134361401</v>
      </c>
    </row>
    <row r="43" spans="1:21" ht="12" thickBot="1" x14ac:dyDescent="0.25">
      <c r="A43" s="76"/>
      <c r="B43" s="77" t="s">
        <v>38</v>
      </c>
      <c r="C43" s="78"/>
      <c r="D43" s="79">
        <v>98653.72</v>
      </c>
      <c r="E43" s="80"/>
      <c r="F43" s="80"/>
      <c r="G43" s="79">
        <v>122012.07</v>
      </c>
      <c r="H43" s="81">
        <v>-19.1442944947988</v>
      </c>
      <c r="I43" s="79">
        <v>-7882.5</v>
      </c>
      <c r="J43" s="81">
        <v>-7.9900686968519796</v>
      </c>
      <c r="K43" s="79">
        <v>-15809.29</v>
      </c>
      <c r="L43" s="81">
        <v>-12.957152517779599</v>
      </c>
      <c r="M43" s="81">
        <v>-0.50140075866784695</v>
      </c>
      <c r="N43" s="79">
        <v>590459.56000000006</v>
      </c>
      <c r="O43" s="79">
        <v>14124592.369999999</v>
      </c>
      <c r="P43" s="79">
        <v>80</v>
      </c>
      <c r="Q43" s="79">
        <v>121</v>
      </c>
      <c r="R43" s="81">
        <v>-33.8842975206612</v>
      </c>
      <c r="S43" s="79">
        <v>1233.1714999999999</v>
      </c>
      <c r="T43" s="79">
        <v>1557.5606611570199</v>
      </c>
      <c r="U43" s="82">
        <v>-26.3052755563216</v>
      </c>
    </row>
    <row r="44" spans="1:21" ht="12" thickBot="1" x14ac:dyDescent="0.25">
      <c r="A44" s="76"/>
      <c r="B44" s="77" t="s">
        <v>39</v>
      </c>
      <c r="C44" s="78"/>
      <c r="D44" s="79">
        <v>50468.7</v>
      </c>
      <c r="E44" s="80"/>
      <c r="F44" s="80"/>
      <c r="G44" s="79">
        <v>36994.06</v>
      </c>
      <c r="H44" s="81">
        <v>36.423793441433602</v>
      </c>
      <c r="I44" s="79">
        <v>6943.68</v>
      </c>
      <c r="J44" s="81">
        <v>13.7583888628001</v>
      </c>
      <c r="K44" s="79">
        <v>4966.99</v>
      </c>
      <c r="L44" s="81">
        <v>13.426452787285299</v>
      </c>
      <c r="M44" s="81">
        <v>0.39796536735527999</v>
      </c>
      <c r="N44" s="79">
        <v>279772.39</v>
      </c>
      <c r="O44" s="79">
        <v>6398730.25</v>
      </c>
      <c r="P44" s="79">
        <v>59</v>
      </c>
      <c r="Q44" s="79">
        <v>77</v>
      </c>
      <c r="R44" s="81">
        <v>-23.3766233766234</v>
      </c>
      <c r="S44" s="79">
        <v>855.40169491525398</v>
      </c>
      <c r="T44" s="79">
        <v>983.28168831168796</v>
      </c>
      <c r="U44" s="82">
        <v>-14.9497007261721</v>
      </c>
    </row>
    <row r="45" spans="1:21" ht="12" thickBot="1" x14ac:dyDescent="0.25">
      <c r="A45" s="75"/>
      <c r="B45" s="77" t="s">
        <v>34</v>
      </c>
      <c r="C45" s="78"/>
      <c r="D45" s="84">
        <v>9989.7096000000001</v>
      </c>
      <c r="E45" s="85"/>
      <c r="F45" s="85"/>
      <c r="G45" s="84">
        <v>42939.894699999997</v>
      </c>
      <c r="H45" s="86">
        <v>-76.735598282685103</v>
      </c>
      <c r="I45" s="84">
        <v>1784.7289000000001</v>
      </c>
      <c r="J45" s="86">
        <v>17.865673492650899</v>
      </c>
      <c r="K45" s="84">
        <v>3115.1875</v>
      </c>
      <c r="L45" s="86">
        <v>7.2547627835705901</v>
      </c>
      <c r="M45" s="86">
        <v>-0.42708780771622901</v>
      </c>
      <c r="N45" s="84">
        <v>34232.4614</v>
      </c>
      <c r="O45" s="84">
        <v>1353663.2186</v>
      </c>
      <c r="P45" s="84">
        <v>9</v>
      </c>
      <c r="Q45" s="84">
        <v>6</v>
      </c>
      <c r="R45" s="86">
        <v>50</v>
      </c>
      <c r="S45" s="84">
        <v>1109.96773333333</v>
      </c>
      <c r="T45" s="84">
        <v>1430.7024166666699</v>
      </c>
      <c r="U45" s="87">
        <v>-28.8958564921647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9" workbookViewId="0">
      <selection sqref="A1:F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42799</v>
      </c>
      <c r="C2" s="43">
        <v>12</v>
      </c>
      <c r="D2" s="43">
        <v>151820</v>
      </c>
      <c r="E2" s="43">
        <v>2482306.6449820502</v>
      </c>
      <c r="F2" s="43">
        <v>1978899.0687547</v>
      </c>
      <c r="G2" s="37"/>
      <c r="H2" s="37"/>
    </row>
    <row r="3" spans="1:8" x14ac:dyDescent="0.2">
      <c r="A3" s="43">
        <v>2</v>
      </c>
      <c r="B3" s="44">
        <v>42799</v>
      </c>
      <c r="C3" s="43">
        <v>13</v>
      </c>
      <c r="D3" s="43">
        <v>13459</v>
      </c>
      <c r="E3" s="43">
        <v>122225.241371795</v>
      </c>
      <c r="F3" s="43">
        <v>93414.447202564101</v>
      </c>
      <c r="G3" s="37"/>
      <c r="H3" s="37"/>
    </row>
    <row r="4" spans="1:8" x14ac:dyDescent="0.2">
      <c r="A4" s="43">
        <v>3</v>
      </c>
      <c r="B4" s="44">
        <v>42799</v>
      </c>
      <c r="C4" s="43">
        <v>14</v>
      </c>
      <c r="D4" s="43">
        <v>168124</v>
      </c>
      <c r="E4" s="43">
        <v>283319.56704708398</v>
      </c>
      <c r="F4" s="43">
        <v>222662.15305035</v>
      </c>
      <c r="G4" s="37"/>
      <c r="H4" s="37"/>
    </row>
    <row r="5" spans="1:8" x14ac:dyDescent="0.2">
      <c r="A5" s="43">
        <v>4</v>
      </c>
      <c r="B5" s="44">
        <v>42799</v>
      </c>
      <c r="C5" s="43">
        <v>15</v>
      </c>
      <c r="D5" s="43">
        <v>5120</v>
      </c>
      <c r="E5" s="43">
        <v>109056.35247743</v>
      </c>
      <c r="F5" s="43">
        <v>81059.267056947298</v>
      </c>
      <c r="G5" s="37"/>
      <c r="H5" s="37"/>
    </row>
    <row r="6" spans="1:8" x14ac:dyDescent="0.2">
      <c r="A6" s="43">
        <v>5</v>
      </c>
      <c r="B6" s="44">
        <v>42799</v>
      </c>
      <c r="C6" s="43">
        <v>16</v>
      </c>
      <c r="D6" s="43">
        <v>5902</v>
      </c>
      <c r="E6" s="43">
        <v>220082.48035641</v>
      </c>
      <c r="F6" s="43">
        <v>187488.525476068</v>
      </c>
      <c r="G6" s="37"/>
      <c r="H6" s="37"/>
    </row>
    <row r="7" spans="1:8" x14ac:dyDescent="0.2">
      <c r="A7" s="43">
        <v>6</v>
      </c>
      <c r="B7" s="44">
        <v>42799</v>
      </c>
      <c r="C7" s="43">
        <v>17</v>
      </c>
      <c r="D7" s="43">
        <v>54174</v>
      </c>
      <c r="E7" s="43">
        <v>731748.31397777796</v>
      </c>
      <c r="F7" s="43">
        <v>806160.25443162397</v>
      </c>
      <c r="G7" s="37"/>
      <c r="H7" s="37"/>
    </row>
    <row r="8" spans="1:8" x14ac:dyDescent="0.2">
      <c r="A8" s="43">
        <v>7</v>
      </c>
      <c r="B8" s="44">
        <v>42799</v>
      </c>
      <c r="C8" s="43">
        <v>18</v>
      </c>
      <c r="D8" s="43">
        <v>43364</v>
      </c>
      <c r="E8" s="43">
        <v>152875.08525384599</v>
      </c>
      <c r="F8" s="43">
        <v>117461.56512820499</v>
      </c>
      <c r="G8" s="37"/>
      <c r="H8" s="37"/>
    </row>
    <row r="9" spans="1:8" x14ac:dyDescent="0.2">
      <c r="A9" s="43">
        <v>8</v>
      </c>
      <c r="B9" s="44">
        <v>42799</v>
      </c>
      <c r="C9" s="43">
        <v>19</v>
      </c>
      <c r="D9" s="43">
        <v>27148</v>
      </c>
      <c r="E9" s="43">
        <v>113729.026511966</v>
      </c>
      <c r="F9" s="43">
        <v>128275.06686324799</v>
      </c>
      <c r="G9" s="37"/>
      <c r="H9" s="37"/>
    </row>
    <row r="10" spans="1:8" x14ac:dyDescent="0.2">
      <c r="A10" s="43">
        <v>9</v>
      </c>
      <c r="B10" s="44">
        <v>42799</v>
      </c>
      <c r="C10" s="43">
        <v>21</v>
      </c>
      <c r="D10" s="43">
        <v>1221576</v>
      </c>
      <c r="E10" s="43">
        <v>4855045.5064350404</v>
      </c>
      <c r="F10" s="43">
        <v>6690534.6561606796</v>
      </c>
      <c r="G10" s="37"/>
      <c r="H10" s="37"/>
    </row>
    <row r="11" spans="1:8" x14ac:dyDescent="0.2">
      <c r="A11" s="43">
        <v>10</v>
      </c>
      <c r="B11" s="44">
        <v>42799</v>
      </c>
      <c r="C11" s="43">
        <v>22</v>
      </c>
      <c r="D11" s="43">
        <v>26440</v>
      </c>
      <c r="E11" s="43">
        <v>581191.88000256405</v>
      </c>
      <c r="F11" s="43">
        <v>497678.80652649602</v>
      </c>
      <c r="G11" s="37"/>
      <c r="H11" s="37"/>
    </row>
    <row r="12" spans="1:8" x14ac:dyDescent="0.2">
      <c r="A12" s="43">
        <v>11</v>
      </c>
      <c r="B12" s="44">
        <v>42799</v>
      </c>
      <c r="C12" s="43">
        <v>23</v>
      </c>
      <c r="D12" s="43">
        <v>274802.53200000001</v>
      </c>
      <c r="E12" s="43">
        <v>3081258.0420187102</v>
      </c>
      <c r="F12" s="43">
        <v>2682807.8376589702</v>
      </c>
      <c r="G12" s="37"/>
      <c r="H12" s="37"/>
    </row>
    <row r="13" spans="1:8" x14ac:dyDescent="0.2">
      <c r="A13" s="43">
        <v>12</v>
      </c>
      <c r="B13" s="44">
        <v>42799</v>
      </c>
      <c r="C13" s="43">
        <v>24</v>
      </c>
      <c r="D13" s="43">
        <v>29662.7</v>
      </c>
      <c r="E13" s="43">
        <v>850496.03686923103</v>
      </c>
      <c r="F13" s="43">
        <v>806245.82098119601</v>
      </c>
      <c r="G13" s="37"/>
      <c r="H13" s="37"/>
    </row>
    <row r="14" spans="1:8" x14ac:dyDescent="0.2">
      <c r="A14" s="43">
        <v>13</v>
      </c>
      <c r="B14" s="44">
        <v>42799</v>
      </c>
      <c r="C14" s="43">
        <v>25</v>
      </c>
      <c r="D14" s="43">
        <v>128885</v>
      </c>
      <c r="E14" s="43">
        <v>2239505.1817999999</v>
      </c>
      <c r="F14" s="43">
        <v>2338362.8287</v>
      </c>
      <c r="G14" s="37"/>
      <c r="H14" s="37"/>
    </row>
    <row r="15" spans="1:8" x14ac:dyDescent="0.2">
      <c r="A15" s="43">
        <v>14</v>
      </c>
      <c r="B15" s="44">
        <v>42799</v>
      </c>
      <c r="C15" s="43">
        <v>26</v>
      </c>
      <c r="D15" s="43">
        <v>72205</v>
      </c>
      <c r="E15" s="43">
        <v>451636.31991822802</v>
      </c>
      <c r="F15" s="43">
        <v>393993.37699825299</v>
      </c>
      <c r="G15" s="37"/>
      <c r="H15" s="37"/>
    </row>
    <row r="16" spans="1:8" x14ac:dyDescent="0.2">
      <c r="A16" s="43">
        <v>15</v>
      </c>
      <c r="B16" s="44">
        <v>42799</v>
      </c>
      <c r="C16" s="43">
        <v>27</v>
      </c>
      <c r="D16" s="43">
        <v>191918.54199999999</v>
      </c>
      <c r="E16" s="43">
        <v>1513690.0052378499</v>
      </c>
      <c r="F16" s="43">
        <v>1453880.3963957501</v>
      </c>
      <c r="G16" s="37"/>
      <c r="H16" s="37"/>
    </row>
    <row r="17" spans="1:9" x14ac:dyDescent="0.2">
      <c r="A17" s="43">
        <v>16</v>
      </c>
      <c r="B17" s="44">
        <v>42799</v>
      </c>
      <c r="C17" s="43">
        <v>29</v>
      </c>
      <c r="D17" s="43">
        <v>1672165</v>
      </c>
      <c r="E17" s="43">
        <v>12206481.5941581</v>
      </c>
      <c r="F17" s="43">
        <v>14759130.0609564</v>
      </c>
      <c r="G17" s="37"/>
      <c r="H17" s="37"/>
    </row>
    <row r="18" spans="1:9" x14ac:dyDescent="0.2">
      <c r="A18" s="43">
        <v>17</v>
      </c>
      <c r="B18" s="44">
        <v>42799</v>
      </c>
      <c r="C18" s="43">
        <v>31</v>
      </c>
      <c r="D18" s="43">
        <v>39361.620999999999</v>
      </c>
      <c r="E18" s="43">
        <v>341432.24923209299</v>
      </c>
      <c r="F18" s="43">
        <v>297164.29144685803</v>
      </c>
      <c r="G18" s="37"/>
      <c r="H18" s="37"/>
    </row>
    <row r="19" spans="1:9" x14ac:dyDescent="0.2">
      <c r="A19" s="43">
        <v>18</v>
      </c>
      <c r="B19" s="44">
        <v>42799</v>
      </c>
      <c r="C19" s="43">
        <v>32</v>
      </c>
      <c r="D19" s="43">
        <v>24256.098999999998</v>
      </c>
      <c r="E19" s="43">
        <v>454670.95627701399</v>
      </c>
      <c r="F19" s="43">
        <v>422445.49171453703</v>
      </c>
      <c r="G19" s="37"/>
      <c r="H19" s="37"/>
    </row>
    <row r="20" spans="1:9" x14ac:dyDescent="0.2">
      <c r="A20" s="43">
        <v>19</v>
      </c>
      <c r="B20" s="44">
        <v>42799</v>
      </c>
      <c r="C20" s="43">
        <v>33</v>
      </c>
      <c r="D20" s="43">
        <v>43167.27</v>
      </c>
      <c r="E20" s="43">
        <v>708367.49742316804</v>
      </c>
      <c r="F20" s="43">
        <v>550860.01878931897</v>
      </c>
      <c r="G20" s="37"/>
      <c r="H20" s="37"/>
    </row>
    <row r="21" spans="1:9" x14ac:dyDescent="0.2">
      <c r="A21" s="43">
        <v>20</v>
      </c>
      <c r="B21" s="44">
        <v>42799</v>
      </c>
      <c r="C21" s="43">
        <v>34</v>
      </c>
      <c r="D21" s="43">
        <v>57014.080000000002</v>
      </c>
      <c r="E21" s="43">
        <v>340230.30716868601</v>
      </c>
      <c r="F21" s="43">
        <v>262247.42265696201</v>
      </c>
      <c r="G21" s="37"/>
      <c r="H21" s="37"/>
    </row>
    <row r="22" spans="1:9" x14ac:dyDescent="0.2">
      <c r="A22" s="43">
        <v>21</v>
      </c>
      <c r="B22" s="44">
        <v>42799</v>
      </c>
      <c r="C22" s="43">
        <v>35</v>
      </c>
      <c r="D22" s="43">
        <v>37118.633000000002</v>
      </c>
      <c r="E22" s="43">
        <v>1094556.92782743</v>
      </c>
      <c r="F22" s="43">
        <v>1042555.61816106</v>
      </c>
      <c r="G22" s="37"/>
      <c r="H22" s="37"/>
    </row>
    <row r="23" spans="1:9" x14ac:dyDescent="0.2">
      <c r="A23" s="43">
        <v>22</v>
      </c>
      <c r="B23" s="44">
        <v>42799</v>
      </c>
      <c r="C23" s="43">
        <v>36</v>
      </c>
      <c r="D23" s="43">
        <v>169710.83</v>
      </c>
      <c r="E23" s="43">
        <v>861539.82092477905</v>
      </c>
      <c r="F23" s="43">
        <v>723998.21504489298</v>
      </c>
      <c r="G23" s="37"/>
      <c r="H23" s="37"/>
    </row>
    <row r="24" spans="1:9" x14ac:dyDescent="0.2">
      <c r="A24" s="43">
        <v>23</v>
      </c>
      <c r="B24" s="44">
        <v>42799</v>
      </c>
      <c r="C24" s="43">
        <v>37</v>
      </c>
      <c r="D24" s="43">
        <v>167331.69</v>
      </c>
      <c r="E24" s="43">
        <v>1529818.81892832</v>
      </c>
      <c r="F24" s="43">
        <v>1367382.72288279</v>
      </c>
      <c r="G24" s="37"/>
      <c r="H24" s="37"/>
    </row>
    <row r="25" spans="1:9" x14ac:dyDescent="0.2">
      <c r="A25" s="43">
        <v>24</v>
      </c>
      <c r="B25" s="44">
        <v>42799</v>
      </c>
      <c r="C25" s="43">
        <v>38</v>
      </c>
      <c r="D25" s="43">
        <v>168549.21299999999</v>
      </c>
      <c r="E25" s="43">
        <v>812417.13785663701</v>
      </c>
      <c r="F25" s="43">
        <v>781676.50495398196</v>
      </c>
      <c r="G25" s="37"/>
      <c r="H25" s="37"/>
    </row>
    <row r="26" spans="1:9" x14ac:dyDescent="0.2">
      <c r="A26" s="43">
        <v>25</v>
      </c>
      <c r="B26" s="44">
        <v>42799</v>
      </c>
      <c r="C26" s="43">
        <v>39</v>
      </c>
      <c r="D26" s="43">
        <v>104259.80100000001</v>
      </c>
      <c r="E26" s="43">
        <v>194665.114674518</v>
      </c>
      <c r="F26" s="43">
        <v>147544.36015537899</v>
      </c>
      <c r="G26" s="37"/>
      <c r="H26" s="37"/>
    </row>
    <row r="27" spans="1:9" x14ac:dyDescent="0.2">
      <c r="A27" s="43">
        <v>26</v>
      </c>
      <c r="B27" s="44">
        <v>42799</v>
      </c>
      <c r="C27" s="43">
        <v>42</v>
      </c>
      <c r="D27" s="43">
        <v>7721.366</v>
      </c>
      <c r="E27" s="43">
        <v>152919.4774</v>
      </c>
      <c r="F27" s="43">
        <v>131384.23130000001</v>
      </c>
      <c r="G27" s="37"/>
      <c r="H27" s="37"/>
    </row>
    <row r="28" spans="1:9" x14ac:dyDescent="0.2">
      <c r="A28" s="43">
        <v>27</v>
      </c>
      <c r="B28" s="44">
        <v>42799</v>
      </c>
      <c r="C28" s="43">
        <v>70</v>
      </c>
      <c r="D28" s="43">
        <v>143</v>
      </c>
      <c r="E28" s="43">
        <v>214267.76</v>
      </c>
      <c r="F28" s="43">
        <v>189310.87</v>
      </c>
      <c r="G28" s="37"/>
      <c r="H28" s="37"/>
    </row>
    <row r="29" spans="1:9" x14ac:dyDescent="0.2">
      <c r="A29" s="43">
        <v>28</v>
      </c>
      <c r="B29" s="44">
        <v>42799</v>
      </c>
      <c r="C29" s="43">
        <v>71</v>
      </c>
      <c r="D29" s="43">
        <v>59</v>
      </c>
      <c r="E29" s="43">
        <v>131649.73000000001</v>
      </c>
      <c r="F29" s="43">
        <v>145695.37</v>
      </c>
      <c r="G29" s="37"/>
      <c r="H29" s="37"/>
    </row>
    <row r="30" spans="1:9" x14ac:dyDescent="0.2">
      <c r="A30" s="43">
        <v>29</v>
      </c>
      <c r="B30" s="44">
        <v>42799</v>
      </c>
      <c r="C30" s="43">
        <v>72</v>
      </c>
      <c r="D30" s="43">
        <v>105</v>
      </c>
      <c r="E30" s="43">
        <v>275389.15000000002</v>
      </c>
      <c r="F30" s="43">
        <v>275728.65000000002</v>
      </c>
      <c r="G30" s="37"/>
      <c r="H30" s="37"/>
    </row>
    <row r="31" spans="1:9" x14ac:dyDescent="0.2">
      <c r="A31" s="39">
        <v>30</v>
      </c>
      <c r="B31" s="44">
        <v>42799</v>
      </c>
      <c r="C31" s="39">
        <v>73</v>
      </c>
      <c r="D31" s="39">
        <v>73</v>
      </c>
      <c r="E31" s="39">
        <v>142328.82</v>
      </c>
      <c r="F31" s="39">
        <v>153951.75</v>
      </c>
      <c r="G31" s="39"/>
      <c r="H31" s="39"/>
      <c r="I31" s="39"/>
    </row>
    <row r="32" spans="1:9" x14ac:dyDescent="0.2">
      <c r="A32" s="39">
        <v>31</v>
      </c>
      <c r="B32" s="44">
        <v>42799</v>
      </c>
      <c r="C32" s="39">
        <v>74</v>
      </c>
      <c r="D32" s="39">
        <v>40</v>
      </c>
      <c r="E32" s="39">
        <v>3.42</v>
      </c>
      <c r="F32" s="39">
        <v>0</v>
      </c>
      <c r="G32" s="39"/>
      <c r="H32" s="39"/>
    </row>
    <row r="33" spans="1:8" x14ac:dyDescent="0.2">
      <c r="A33" s="39">
        <v>32</v>
      </c>
      <c r="B33" s="44">
        <v>42799</v>
      </c>
      <c r="C33" s="39">
        <v>75</v>
      </c>
      <c r="D33" s="39">
        <v>54</v>
      </c>
      <c r="E33" s="39">
        <v>12164.9572649573</v>
      </c>
      <c r="F33" s="39">
        <v>11131.102564102601</v>
      </c>
      <c r="G33" s="39"/>
      <c r="H33" s="39"/>
    </row>
    <row r="34" spans="1:8" x14ac:dyDescent="0.2">
      <c r="A34" s="39">
        <v>33</v>
      </c>
      <c r="B34" s="44">
        <v>42799</v>
      </c>
      <c r="C34" s="39">
        <v>76</v>
      </c>
      <c r="D34" s="39">
        <v>1892</v>
      </c>
      <c r="E34" s="39">
        <v>353176.78429828997</v>
      </c>
      <c r="F34" s="39">
        <v>333822.40103846102</v>
      </c>
      <c r="G34" s="30"/>
      <c r="H34" s="30"/>
    </row>
    <row r="35" spans="1:8" x14ac:dyDescent="0.2">
      <c r="A35" s="39">
        <v>34</v>
      </c>
      <c r="B35" s="44">
        <v>42799</v>
      </c>
      <c r="C35" s="39">
        <v>77</v>
      </c>
      <c r="D35" s="39">
        <v>70</v>
      </c>
      <c r="E35" s="39">
        <v>98653.72</v>
      </c>
      <c r="F35" s="39">
        <v>106536.22</v>
      </c>
      <c r="G35" s="30"/>
      <c r="H35" s="30"/>
    </row>
    <row r="36" spans="1:8" x14ac:dyDescent="0.2">
      <c r="A36" s="39">
        <v>35</v>
      </c>
      <c r="B36" s="44">
        <v>42799</v>
      </c>
      <c r="C36" s="39">
        <v>78</v>
      </c>
      <c r="D36" s="39">
        <v>55</v>
      </c>
      <c r="E36" s="39">
        <v>50468.7</v>
      </c>
      <c r="F36" s="39">
        <v>43525.02</v>
      </c>
      <c r="G36" s="30"/>
      <c r="H36" s="30"/>
    </row>
    <row r="37" spans="1:8" x14ac:dyDescent="0.2">
      <c r="A37" s="39">
        <v>36</v>
      </c>
      <c r="B37" s="44">
        <v>42799</v>
      </c>
      <c r="C37" s="39">
        <v>99</v>
      </c>
      <c r="D37" s="39">
        <v>9</v>
      </c>
      <c r="E37" s="39">
        <v>9989.7095529838898</v>
      </c>
      <c r="F37" s="39">
        <v>8204.98063686559</v>
      </c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2017-03-06T01:08:08Z</dcterms:modified>
</cp:coreProperties>
</file>