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<sst xmlns="http://schemas.openxmlformats.org/spreadsheetml/2006/main" count="117" uniqueCount="77">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</sst>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018" Type="http://schemas.openxmlformats.org/officeDocument/2006/relationships/image" Target="cid:18a012fe13" TargetMode="External"/><Relationship Id="rId1225" Type="http://schemas.openxmlformats.org/officeDocument/2006/relationships/hyperlink" Target="cid:971051812" TargetMode="External"/><Relationship Id="rId71" Type="http://schemas.openxmlformats.org/officeDocument/2006/relationships/hyperlink" Target="cid:e111a162" TargetMode="External"/><Relationship Id="rId802" Type="http://schemas.openxmlformats.org/officeDocument/2006/relationships/image" Target="cid:1f7f76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1228" Type="http://schemas.openxmlformats.org/officeDocument/2006/relationships/image" Target="cid:9c454396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1227" Type="http://schemas.openxmlformats.org/officeDocument/2006/relationships/hyperlink" Target="cid:9c4543722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1222" Type="http://schemas.openxmlformats.org/officeDocument/2006/relationships/image" Target="cid:7305e78013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1226" Type="http://schemas.openxmlformats.org/officeDocument/2006/relationships/image" Target="cid:971051a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86" Type="http://schemas.openxmlformats.org/officeDocument/2006/relationships/image" Target="cid:f7aa562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5" name="Picture 2" descr="cid:971051aa13">
          <a:hlinkClick xmlns:r="http://schemas.openxmlformats.org/officeDocument/2006/relationships" r:id="rId1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6" cstate="print"/>
        <a:srcRect/>
        <a:stretch>
          <a:fillRect/>
        </a:stretch>
      </xdr:blipFill>
      <xdr:spPr bwMode="auto">
        <a:xfrm>
          <a:off x="19669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7" name="Picture 2" descr="cid:9c45439613">
          <a:hlinkClick xmlns:r="http://schemas.openxmlformats.org/officeDocument/2006/relationships" r:id="rId1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0" t="s">
        <v>5</v>
      </c>
      <c r="B3" s="70"/>
      <c r="C3" s="70"/>
      <c r="D3" s="70"/>
      <c r="E3" s="15">
        <f>SUM(E4:E42)</f>
        <v>31259100.614200003</v>
      </c>
      <c r="F3" s="25">
        <f>RA!I7</f>
        <v>-300552.73009999999</v>
      </c>
      <c r="G3" s="16">
        <f>SUM(G4:G42)</f>
        <v>31559653.344300006</v>
      </c>
      <c r="H3" s="27">
        <f>RA!J7</f>
        <v>-0.96148873190378503</v>
      </c>
      <c r="I3" s="20">
        <f>SUM(I4:I42)</f>
        <v>31259108.874579355</v>
      </c>
      <c r="J3" s="21">
        <f>SUM(J4:J42)</f>
        <v>31559653.593984719</v>
      </c>
      <c r="K3" s="22">
        <f>E3-I3</f>
        <v>-8.2603793516755104</v>
      </c>
      <c r="L3" s="22">
        <f>G3-J3</f>
        <v>-0.24968471378087997</v>
      </c>
    </row>
    <row r="4" spans="1:13" x14ac:dyDescent="0.2">
      <c r="A4" s="71">
        <f>RA!A8</f>
        <v>42800</v>
      </c>
      <c r="B4" s="12">
        <v>12</v>
      </c>
      <c r="C4" s="69" t="s">
        <v>6</v>
      </c>
      <c r="D4" s="69"/>
      <c r="E4" s="15">
        <f>IFERROR(VLOOKUP(C4,RA!B:D,3,0),0)</f>
        <v>2306465.4190000002</v>
      </c>
      <c r="F4" s="25">
        <f>IFERROR(VLOOKUP(C4,RA!B:I,8,0),0)</f>
        <v>502575.40149999998</v>
      </c>
      <c r="G4" s="16">
        <f t="shared" ref="G4:G42" si="0">E4-F4</f>
        <v>1803890.0175000003</v>
      </c>
      <c r="H4" s="27">
        <f>RA!J8</f>
        <v>21.789852011650702</v>
      </c>
      <c r="I4" s="20">
        <f>IFERROR(VLOOKUP(B4,RMS!C:E,3,FALSE),0)</f>
        <v>2306466.9315222199</v>
      </c>
      <c r="J4" s="21">
        <f>IFERROR(VLOOKUP(B4,RMS!C:F,4,FALSE),0)</f>
        <v>1803890.01375897</v>
      </c>
      <c r="K4" s="22">
        <f t="shared" ref="K4:K42" si="1">E4-I4</f>
        <v>-1.5125222196802497</v>
      </c>
      <c r="L4" s="22">
        <f t="shared" ref="L4:L42" si="2">G4-J4</f>
        <v>3.7410303484648466E-3</v>
      </c>
    </row>
    <row r="5" spans="1:13" x14ac:dyDescent="0.2">
      <c r="A5" s="71"/>
      <c r="B5" s="12">
        <v>13</v>
      </c>
      <c r="C5" s="69" t="s">
        <v>7</v>
      </c>
      <c r="D5" s="69"/>
      <c r="E5" s="15">
        <f>IFERROR(VLOOKUP(C5,RA!B:D,3,0),0)</f>
        <v>82931.608099999998</v>
      </c>
      <c r="F5" s="25">
        <f>IFERROR(VLOOKUP(C5,RA!B:I,8,0),0)</f>
        <v>19580.600699999999</v>
      </c>
      <c r="G5" s="16">
        <f t="shared" si="0"/>
        <v>63351.007400000002</v>
      </c>
      <c r="H5" s="27">
        <f>RA!J9</f>
        <v>23.610540237432101</v>
      </c>
      <c r="I5" s="20">
        <f>IFERROR(VLOOKUP(B5,RMS!C:E,3,FALSE),0)</f>
        <v>82931.656122222194</v>
      </c>
      <c r="J5" s="21">
        <f>IFERROR(VLOOKUP(B5,RMS!C:F,4,FALSE),0)</f>
        <v>63351.033241880301</v>
      </c>
      <c r="K5" s="22">
        <f t="shared" si="1"/>
        <v>-4.802222219586838E-2</v>
      </c>
      <c r="L5" s="22">
        <f t="shared" si="2"/>
        <v>-2.5841880298685282E-2</v>
      </c>
      <c r="M5" s="32"/>
    </row>
    <row r="6" spans="1:13" x14ac:dyDescent="0.2">
      <c r="A6" s="71"/>
      <c r="B6" s="12">
        <v>14</v>
      </c>
      <c r="C6" s="69" t="s">
        <v>8</v>
      </c>
      <c r="D6" s="69"/>
      <c r="E6" s="15">
        <f>IFERROR(VLOOKUP(C6,RA!B:D,3,0),0)</f>
        <v>200927.1447</v>
      </c>
      <c r="F6" s="25">
        <f>IFERROR(VLOOKUP(C6,RA!B:I,8,0),0)</f>
        <v>45868.405299999999</v>
      </c>
      <c r="G6" s="16">
        <f t="shared" si="0"/>
        <v>155058.73940000002</v>
      </c>
      <c r="H6" s="27">
        <f>RA!J10</f>
        <v>22.828376608090998</v>
      </c>
      <c r="I6" s="20">
        <f>IFERROR(VLOOKUP(B6,RMS!C:E,3,FALSE),0)</f>
        <v>200929.43675967801</v>
      </c>
      <c r="J6" s="21">
        <f>IFERROR(VLOOKUP(B6,RMS!C:F,4,FALSE),0)</f>
        <v>155058.73797685601</v>
      </c>
      <c r="K6" s="22">
        <f>E6-I6</f>
        <v>-2.2920596780022606</v>
      </c>
      <c r="L6" s="22">
        <f t="shared" si="2"/>
        <v>1.4231440145522356E-3</v>
      </c>
      <c r="M6" s="32"/>
    </row>
    <row r="7" spans="1:13" x14ac:dyDescent="0.2">
      <c r="A7" s="71"/>
      <c r="B7" s="12">
        <v>15</v>
      </c>
      <c r="C7" s="69" t="s">
        <v>9</v>
      </c>
      <c r="D7" s="69"/>
      <c r="E7" s="15">
        <f>IFERROR(VLOOKUP(C7,RA!B:D,3,0),0)</f>
        <v>103409.44779999999</v>
      </c>
      <c r="F7" s="25">
        <f>IFERROR(VLOOKUP(C7,RA!B:I,8,0),0)</f>
        <v>26613.973099999999</v>
      </c>
      <c r="G7" s="16">
        <f t="shared" si="0"/>
        <v>76795.474699999992</v>
      </c>
      <c r="H7" s="27">
        <f>RA!J11</f>
        <v>25.736500548260398</v>
      </c>
      <c r="I7" s="20">
        <f>IFERROR(VLOOKUP(B7,RMS!C:E,3,FALSE),0)</f>
        <v>103409.48936584999</v>
      </c>
      <c r="J7" s="21">
        <f>IFERROR(VLOOKUP(B7,RMS!C:F,4,FALSE),0)</f>
        <v>76795.475854504199</v>
      </c>
      <c r="K7" s="22">
        <f t="shared" si="1"/>
        <v>-4.1565849998733029E-2</v>
      </c>
      <c r="L7" s="22">
        <f t="shared" si="2"/>
        <v>-1.1545042070792988E-3</v>
      </c>
      <c r="M7" s="32"/>
    </row>
    <row r="8" spans="1:13" x14ac:dyDescent="0.2">
      <c r="A8" s="71"/>
      <c r="B8" s="12">
        <v>16</v>
      </c>
      <c r="C8" s="69" t="s">
        <v>10</v>
      </c>
      <c r="D8" s="69"/>
      <c r="E8" s="15">
        <f>IFERROR(VLOOKUP(C8,RA!B:D,3,0),0)</f>
        <v>271116.01760000002</v>
      </c>
      <c r="F8" s="25">
        <f>IFERROR(VLOOKUP(C8,RA!B:I,8,0),0)</f>
        <v>33599.323199999999</v>
      </c>
      <c r="G8" s="16">
        <f t="shared" si="0"/>
        <v>237516.69440000004</v>
      </c>
      <c r="H8" s="27">
        <f>RA!J12</f>
        <v>12.392968699316</v>
      </c>
      <c r="I8" s="20">
        <f>IFERROR(VLOOKUP(B8,RMS!C:E,3,FALSE),0)</f>
        <v>271116.00160940201</v>
      </c>
      <c r="J8" s="21">
        <f>IFERROR(VLOOKUP(B8,RMS!C:F,4,FALSE),0)</f>
        <v>237516.695868376</v>
      </c>
      <c r="K8" s="22">
        <f t="shared" si="1"/>
        <v>1.5990598010830581E-2</v>
      </c>
      <c r="L8" s="22">
        <f t="shared" si="2"/>
        <v>-1.4683759654872119E-3</v>
      </c>
      <c r="M8" s="32"/>
    </row>
    <row r="9" spans="1:13" x14ac:dyDescent="0.2">
      <c r="A9" s="71"/>
      <c r="B9" s="12">
        <v>17</v>
      </c>
      <c r="C9" s="69" t="s">
        <v>11</v>
      </c>
      <c r="D9" s="69"/>
      <c r="E9" s="15">
        <f>IFERROR(VLOOKUP(C9,RA!B:D,3,0),0)</f>
        <v>833509.93729999999</v>
      </c>
      <c r="F9" s="25">
        <f>IFERROR(VLOOKUP(C9,RA!B:I,8,0),0)</f>
        <v>-79532.982999999993</v>
      </c>
      <c r="G9" s="16">
        <f t="shared" si="0"/>
        <v>913042.9203</v>
      </c>
      <c r="H9" s="27">
        <f>RA!J13</f>
        <v>-9.5419357875482902</v>
      </c>
      <c r="I9" s="20">
        <f>IFERROR(VLOOKUP(B9,RMS!C:E,3,FALSE),0)</f>
        <v>833509.64791794901</v>
      </c>
      <c r="J9" s="21">
        <f>IFERROR(VLOOKUP(B9,RMS!C:F,4,FALSE),0)</f>
        <v>913042.93331794895</v>
      </c>
      <c r="K9" s="22">
        <f t="shared" si="1"/>
        <v>0.28938205097801983</v>
      </c>
      <c r="L9" s="22">
        <f t="shared" si="2"/>
        <v>-1.3017948949709535E-2</v>
      </c>
      <c r="M9" s="32"/>
    </row>
    <row r="10" spans="1:13" x14ac:dyDescent="0.2">
      <c r="A10" s="71"/>
      <c r="B10" s="12">
        <v>18</v>
      </c>
      <c r="C10" s="69" t="s">
        <v>12</v>
      </c>
      <c r="D10" s="69"/>
      <c r="E10" s="15">
        <f>IFERROR(VLOOKUP(C10,RA!B:D,3,0),0)</f>
        <v>96810.496299999999</v>
      </c>
      <c r="F10" s="25">
        <f>IFERROR(VLOOKUP(C10,RA!B:I,8,0),0)</f>
        <v>18031.447</v>
      </c>
      <c r="G10" s="16">
        <f t="shared" si="0"/>
        <v>78779.049299999999</v>
      </c>
      <c r="H10" s="27">
        <f>RA!J14</f>
        <v>18.625508275593901</v>
      </c>
      <c r="I10" s="20">
        <f>IFERROR(VLOOKUP(B10,RMS!C:E,3,FALSE),0)</f>
        <v>96810.504676068405</v>
      </c>
      <c r="J10" s="21">
        <f>IFERROR(VLOOKUP(B10,RMS!C:F,4,FALSE),0)</f>
        <v>78779.048788034197</v>
      </c>
      <c r="K10" s="22">
        <f t="shared" si="1"/>
        <v>-8.3760684065055102E-3</v>
      </c>
      <c r="L10" s="22">
        <f t="shared" si="2"/>
        <v>5.119658017065376E-4</v>
      </c>
      <c r="M10" s="32"/>
    </row>
    <row r="11" spans="1:13" x14ac:dyDescent="0.2">
      <c r="A11" s="71"/>
      <c r="B11" s="12">
        <v>19</v>
      </c>
      <c r="C11" s="69" t="s">
        <v>13</v>
      </c>
      <c r="D11" s="69"/>
      <c r="E11" s="15">
        <f>IFERROR(VLOOKUP(C11,RA!B:D,3,0),0)</f>
        <v>146137.92329999999</v>
      </c>
      <c r="F11" s="25">
        <f>IFERROR(VLOOKUP(C11,RA!B:I,8,0),0)</f>
        <v>-50091.712</v>
      </c>
      <c r="G11" s="16">
        <f t="shared" si="0"/>
        <v>196229.63529999999</v>
      </c>
      <c r="H11" s="27">
        <f>RA!J15</f>
        <v>-34.277010969403896</v>
      </c>
      <c r="I11" s="20">
        <f>IFERROR(VLOOKUP(B11,RMS!C:E,3,FALSE),0)</f>
        <v>146138.001561538</v>
      </c>
      <c r="J11" s="21">
        <f>IFERROR(VLOOKUP(B11,RMS!C:F,4,FALSE),0)</f>
        <v>196229.636820513</v>
      </c>
      <c r="K11" s="22">
        <f t="shared" si="1"/>
        <v>-7.8261538001243025E-2</v>
      </c>
      <c r="L11" s="22">
        <f t="shared" si="2"/>
        <v>-1.5205130039248616E-3</v>
      </c>
      <c r="M11" s="32"/>
    </row>
    <row r="12" spans="1:13" x14ac:dyDescent="0.2">
      <c r="A12" s="71"/>
      <c r="B12" s="12">
        <v>21</v>
      </c>
      <c r="C12" s="69" t="s">
        <v>14</v>
      </c>
      <c r="D12" s="69"/>
      <c r="E12" s="15">
        <f>IFERROR(VLOOKUP(C12,RA!B:D,3,0),0)</f>
        <v>762541.91850000003</v>
      </c>
      <c r="F12" s="25">
        <f>IFERROR(VLOOKUP(C12,RA!B:I,8,0),0)</f>
        <v>-7969.4669000000004</v>
      </c>
      <c r="G12" s="16">
        <f t="shared" si="0"/>
        <v>770511.38540000003</v>
      </c>
      <c r="H12" s="27">
        <f>RA!J16</f>
        <v>-1.04511853140832</v>
      </c>
      <c r="I12" s="20">
        <f>IFERROR(VLOOKUP(B12,RMS!C:E,3,FALSE),0)</f>
        <v>762541.47931196599</v>
      </c>
      <c r="J12" s="21">
        <f>IFERROR(VLOOKUP(B12,RMS!C:F,4,FALSE),0)</f>
        <v>770511.38549145299</v>
      </c>
      <c r="K12" s="22">
        <f t="shared" si="1"/>
        <v>0.43918803404085338</v>
      </c>
      <c r="L12" s="22">
        <f t="shared" si="2"/>
        <v>-9.1452966444194317E-5</v>
      </c>
      <c r="M12" s="32"/>
    </row>
    <row r="13" spans="1:13" x14ac:dyDescent="0.2">
      <c r="A13" s="71"/>
      <c r="B13" s="12">
        <v>22</v>
      </c>
      <c r="C13" s="69" t="s">
        <v>15</v>
      </c>
      <c r="D13" s="69"/>
      <c r="E13" s="15">
        <f>IFERROR(VLOOKUP(C13,RA!B:D,3,0),0)</f>
        <v>553515.05989999999</v>
      </c>
      <c r="F13" s="25">
        <f>IFERROR(VLOOKUP(C13,RA!B:I,8,0),0)</f>
        <v>75479.941200000001</v>
      </c>
      <c r="G13" s="16">
        <f t="shared" si="0"/>
        <v>478035.11869999999</v>
      </c>
      <c r="H13" s="27">
        <f>RA!J17</f>
        <v>13.636474717352099</v>
      </c>
      <c r="I13" s="20">
        <f>IFERROR(VLOOKUP(B13,RMS!C:E,3,FALSE),0)</f>
        <v>553515.06719230802</v>
      </c>
      <c r="J13" s="21">
        <f>IFERROR(VLOOKUP(B13,RMS!C:F,4,FALSE),0)</f>
        <v>478035.11995384598</v>
      </c>
      <c r="K13" s="22">
        <f t="shared" si="1"/>
        <v>-7.2923080297186971E-3</v>
      </c>
      <c r="L13" s="22">
        <f t="shared" si="2"/>
        <v>-1.2538459850475192E-3</v>
      </c>
      <c r="M13" s="32"/>
    </row>
    <row r="14" spans="1:13" x14ac:dyDescent="0.2">
      <c r="A14" s="71"/>
      <c r="B14" s="12">
        <v>23</v>
      </c>
      <c r="C14" s="69" t="s">
        <v>16</v>
      </c>
      <c r="D14" s="69"/>
      <c r="E14" s="15">
        <f>IFERROR(VLOOKUP(C14,RA!B:D,3,0),0)</f>
        <v>2426272.7895</v>
      </c>
      <c r="F14" s="25">
        <f>IFERROR(VLOOKUP(C14,RA!B:I,8,0),0)</f>
        <v>298467.56679999997</v>
      </c>
      <c r="G14" s="16">
        <f t="shared" si="0"/>
        <v>2127805.2226999998</v>
      </c>
      <c r="H14" s="27">
        <f>RA!J18</f>
        <v>12.301484321616901</v>
      </c>
      <c r="I14" s="20">
        <f>IFERROR(VLOOKUP(B14,RMS!C:E,3,FALSE),0)</f>
        <v>2426273.47313357</v>
      </c>
      <c r="J14" s="21">
        <f>IFERROR(VLOOKUP(B14,RMS!C:F,4,FALSE),0)</f>
        <v>2127805.2095564101</v>
      </c>
      <c r="K14" s="22">
        <f t="shared" si="1"/>
        <v>-0.68363357009366155</v>
      </c>
      <c r="L14" s="22">
        <f t="shared" si="2"/>
        <v>1.3143589720129967E-2</v>
      </c>
      <c r="M14" s="32"/>
    </row>
    <row r="15" spans="1:13" x14ac:dyDescent="0.2">
      <c r="A15" s="71"/>
      <c r="B15" s="12">
        <v>24</v>
      </c>
      <c r="C15" s="69" t="s">
        <v>17</v>
      </c>
      <c r="D15" s="69"/>
      <c r="E15" s="15">
        <f>IFERROR(VLOOKUP(C15,RA!B:D,3,0),0)</f>
        <v>756869.53460000001</v>
      </c>
      <c r="F15" s="25">
        <f>IFERROR(VLOOKUP(C15,RA!B:I,8,0),0)</f>
        <v>39643.717299999997</v>
      </c>
      <c r="G15" s="16">
        <f t="shared" si="0"/>
        <v>717225.8173</v>
      </c>
      <c r="H15" s="27">
        <f>RA!J19</f>
        <v>5.2378534856672996</v>
      </c>
      <c r="I15" s="20">
        <f>IFERROR(VLOOKUP(B15,RMS!C:E,3,FALSE),0)</f>
        <v>756869.54310512799</v>
      </c>
      <c r="J15" s="21">
        <f>IFERROR(VLOOKUP(B15,RMS!C:F,4,FALSE),0)</f>
        <v>717225.81861709396</v>
      </c>
      <c r="K15" s="22">
        <f t="shared" si="1"/>
        <v>-8.5051279747858644E-3</v>
      </c>
      <c r="L15" s="22">
        <f t="shared" si="2"/>
        <v>-1.3170939637348056E-3</v>
      </c>
      <c r="M15" s="32"/>
    </row>
    <row r="16" spans="1:13" x14ac:dyDescent="0.2">
      <c r="A16" s="71"/>
      <c r="B16" s="12">
        <v>25</v>
      </c>
      <c r="C16" s="69" t="s">
        <v>18</v>
      </c>
      <c r="D16" s="69"/>
      <c r="E16" s="15">
        <f>IFERROR(VLOOKUP(C16,RA!B:D,3,0),0)</f>
        <v>1333757.4273000001</v>
      </c>
      <c r="F16" s="25">
        <f>IFERROR(VLOOKUP(C16,RA!B:I,8,0),0)</f>
        <v>99213.667499999996</v>
      </c>
      <c r="G16" s="16">
        <f t="shared" si="0"/>
        <v>1234543.7598000001</v>
      </c>
      <c r="H16" s="27">
        <f>RA!J20</f>
        <v>7.4386590446842904</v>
      </c>
      <c r="I16" s="20">
        <f>IFERROR(VLOOKUP(B16,RMS!C:E,3,FALSE),0)</f>
        <v>1333757.6375042701</v>
      </c>
      <c r="J16" s="21">
        <f>IFERROR(VLOOKUP(B16,RMS!C:F,4,FALSE),0)</f>
        <v>1234543.7598000001</v>
      </c>
      <c r="K16" s="22">
        <f t="shared" si="1"/>
        <v>-0.21020426996983588</v>
      </c>
      <c r="L16" s="22">
        <f t="shared" si="2"/>
        <v>0</v>
      </c>
      <c r="M16" s="32"/>
    </row>
    <row r="17" spans="1:13" x14ac:dyDescent="0.2">
      <c r="A17" s="71"/>
      <c r="B17" s="12">
        <v>26</v>
      </c>
      <c r="C17" s="69" t="s">
        <v>19</v>
      </c>
      <c r="D17" s="69"/>
      <c r="E17" s="15">
        <f>IFERROR(VLOOKUP(C17,RA!B:D,3,0),0)</f>
        <v>436159.94030000002</v>
      </c>
      <c r="F17" s="25">
        <f>IFERROR(VLOOKUP(C17,RA!B:I,8,0),0)</f>
        <v>57713.667699999998</v>
      </c>
      <c r="G17" s="16">
        <f t="shared" si="0"/>
        <v>378446.27260000003</v>
      </c>
      <c r="H17" s="27">
        <f>RA!J21</f>
        <v>13.232225696909101</v>
      </c>
      <c r="I17" s="20">
        <f>IFERROR(VLOOKUP(B17,RMS!C:E,3,FALSE),0)</f>
        <v>436159.253553733</v>
      </c>
      <c r="J17" s="21">
        <f>IFERROR(VLOOKUP(B17,RMS!C:F,4,FALSE),0)</f>
        <v>378446.27240932599</v>
      </c>
      <c r="K17" s="22">
        <f t="shared" si="1"/>
        <v>0.68674626701977104</v>
      </c>
      <c r="L17" s="22">
        <f t="shared" si="2"/>
        <v>1.9067403627559543E-4</v>
      </c>
      <c r="M17" s="32"/>
    </row>
    <row r="18" spans="1:13" x14ac:dyDescent="0.2">
      <c r="A18" s="71"/>
      <c r="B18" s="12">
        <v>27</v>
      </c>
      <c r="C18" s="69" t="s">
        <v>20</v>
      </c>
      <c r="D18" s="69"/>
      <c r="E18" s="15">
        <f>IFERROR(VLOOKUP(C18,RA!B:D,3,0),0)</f>
        <v>1435651.4421999999</v>
      </c>
      <c r="F18" s="25">
        <f>IFERROR(VLOOKUP(C18,RA!B:I,8,0),0)</f>
        <v>46260.728199999998</v>
      </c>
      <c r="G18" s="16">
        <f t="shared" si="0"/>
        <v>1389390.7139999999</v>
      </c>
      <c r="H18" s="27">
        <f>RA!J22</f>
        <v>3.2222813170521301</v>
      </c>
      <c r="I18" s="20">
        <f>IFERROR(VLOOKUP(B18,RMS!C:E,3,FALSE),0)</f>
        <v>1435653.64259233</v>
      </c>
      <c r="J18" s="21">
        <f>IFERROR(VLOOKUP(B18,RMS!C:F,4,FALSE),0)</f>
        <v>1389390.7120187699</v>
      </c>
      <c r="K18" s="22">
        <f t="shared" si="1"/>
        <v>-2.2003923300653696</v>
      </c>
      <c r="L18" s="22">
        <f t="shared" si="2"/>
        <v>1.9812299869954586E-3</v>
      </c>
      <c r="M18" s="32"/>
    </row>
    <row r="19" spans="1:13" x14ac:dyDescent="0.2">
      <c r="A19" s="71"/>
      <c r="B19" s="12">
        <v>29</v>
      </c>
      <c r="C19" s="69" t="s">
        <v>21</v>
      </c>
      <c r="D19" s="69"/>
      <c r="E19" s="15">
        <f>IFERROR(VLOOKUP(C19,RA!B:D,3,0),0)</f>
        <v>12471337.0798</v>
      </c>
      <c r="F19" s="25">
        <f>IFERROR(VLOOKUP(C19,RA!B:I,8,0),0)</f>
        <v>-2118404.1734000002</v>
      </c>
      <c r="G19" s="16">
        <f t="shared" si="0"/>
        <v>14589741.2532</v>
      </c>
      <c r="H19" s="27">
        <f>RA!J23</f>
        <v>-16.986183276460501</v>
      </c>
      <c r="I19" s="20">
        <f>IFERROR(VLOOKUP(B19,RMS!C:E,3,FALSE),0)</f>
        <v>12471339.180013699</v>
      </c>
      <c r="J19" s="21">
        <f>IFERROR(VLOOKUP(B19,RMS!C:F,4,FALSE),0)</f>
        <v>14589741.283069201</v>
      </c>
      <c r="K19" s="22">
        <f t="shared" si="1"/>
        <v>-2.1002136990427971</v>
      </c>
      <c r="L19" s="22">
        <f t="shared" si="2"/>
        <v>-2.986920066177845E-2</v>
      </c>
      <c r="M19" s="32"/>
    </row>
    <row r="20" spans="1:13" x14ac:dyDescent="0.2">
      <c r="A20" s="71"/>
      <c r="B20" s="12">
        <v>31</v>
      </c>
      <c r="C20" s="69" t="s">
        <v>22</v>
      </c>
      <c r="D20" s="69"/>
      <c r="E20" s="15">
        <f>IFERROR(VLOOKUP(C20,RA!B:D,3,0),0)</f>
        <v>267294.21100000001</v>
      </c>
      <c r="F20" s="25">
        <f>IFERROR(VLOOKUP(C20,RA!B:I,8,0),0)</f>
        <v>38261.275000000001</v>
      </c>
      <c r="G20" s="16">
        <f t="shared" si="0"/>
        <v>229032.93600000002</v>
      </c>
      <c r="H20" s="27">
        <f>RA!J24</f>
        <v>14.314292425884201</v>
      </c>
      <c r="I20" s="20">
        <f>IFERROR(VLOOKUP(B20,RMS!C:E,3,FALSE),0)</f>
        <v>267294.25784937601</v>
      </c>
      <c r="J20" s="21">
        <f>IFERROR(VLOOKUP(B20,RMS!C:F,4,FALSE),0)</f>
        <v>229032.93734425399</v>
      </c>
      <c r="K20" s="22">
        <f t="shared" si="1"/>
        <v>-4.6849375998135656E-2</v>
      </c>
      <c r="L20" s="22">
        <f t="shared" si="2"/>
        <v>-1.3442539784591645E-3</v>
      </c>
      <c r="M20" s="32"/>
    </row>
    <row r="21" spans="1:13" x14ac:dyDescent="0.2">
      <c r="A21" s="71"/>
      <c r="B21" s="12">
        <v>32</v>
      </c>
      <c r="C21" s="69" t="s">
        <v>23</v>
      </c>
      <c r="D21" s="69"/>
      <c r="E21" s="15">
        <f>IFERROR(VLOOKUP(C21,RA!B:D,3,0),0)</f>
        <v>291163.48200000002</v>
      </c>
      <c r="F21" s="25">
        <f>IFERROR(VLOOKUP(C21,RA!B:I,8,0),0)</f>
        <v>24868.716100000001</v>
      </c>
      <c r="G21" s="16">
        <f t="shared" si="0"/>
        <v>266294.7659</v>
      </c>
      <c r="H21" s="27">
        <f>RA!J25</f>
        <v>8.5411521833634403</v>
      </c>
      <c r="I21" s="20">
        <f>IFERROR(VLOOKUP(B21,RMS!C:E,3,FALSE),0)</f>
        <v>291163.477290084</v>
      </c>
      <c r="J21" s="21">
        <f>IFERROR(VLOOKUP(B21,RMS!C:F,4,FALSE),0)</f>
        <v>266294.76074478298</v>
      </c>
      <c r="K21" s="22">
        <f t="shared" si="1"/>
        <v>4.7099160146899521E-3</v>
      </c>
      <c r="L21" s="22">
        <f t="shared" si="2"/>
        <v>5.1552170189097524E-3</v>
      </c>
      <c r="M21" s="32"/>
    </row>
    <row r="22" spans="1:13" x14ac:dyDescent="0.2">
      <c r="A22" s="71"/>
      <c r="B22" s="12">
        <v>33</v>
      </c>
      <c r="C22" s="69" t="s">
        <v>24</v>
      </c>
      <c r="D22" s="69"/>
      <c r="E22" s="15">
        <f>IFERROR(VLOOKUP(C22,RA!B:D,3,0),0)</f>
        <v>726890.37849999999</v>
      </c>
      <c r="F22" s="25">
        <f>IFERROR(VLOOKUP(C22,RA!B:I,8,0),0)</f>
        <v>148079.96100000001</v>
      </c>
      <c r="G22" s="16">
        <f t="shared" si="0"/>
        <v>578810.41749999998</v>
      </c>
      <c r="H22" s="27">
        <f>RA!J26</f>
        <v>20.371704644870299</v>
      </c>
      <c r="I22" s="20">
        <f>IFERROR(VLOOKUP(B22,RMS!C:E,3,FALSE),0)</f>
        <v>726890.36461325898</v>
      </c>
      <c r="J22" s="21">
        <f>IFERROR(VLOOKUP(B22,RMS!C:F,4,FALSE),0)</f>
        <v>578810.41343619698</v>
      </c>
      <c r="K22" s="22">
        <f t="shared" si="1"/>
        <v>1.3886741013266146E-2</v>
      </c>
      <c r="L22" s="22">
        <f t="shared" si="2"/>
        <v>4.0638030041009188E-3</v>
      </c>
      <c r="M22" s="32"/>
    </row>
    <row r="23" spans="1:13" x14ac:dyDescent="0.2">
      <c r="A23" s="71"/>
      <c r="B23" s="12">
        <v>34</v>
      </c>
      <c r="C23" s="69" t="s">
        <v>25</v>
      </c>
      <c r="D23" s="69"/>
      <c r="E23" s="15">
        <f>IFERROR(VLOOKUP(C23,RA!B:D,3,0),0)</f>
        <v>294401.93790000002</v>
      </c>
      <c r="F23" s="25">
        <f>IFERROR(VLOOKUP(C23,RA!B:I,8,0),0)</f>
        <v>68658.004499999995</v>
      </c>
      <c r="G23" s="16">
        <f t="shared" si="0"/>
        <v>225743.93340000004</v>
      </c>
      <c r="H23" s="27">
        <f>RA!J27</f>
        <v>23.3211795376568</v>
      </c>
      <c r="I23" s="20">
        <f>IFERROR(VLOOKUP(B23,RMS!C:E,3,FALSE),0)</f>
        <v>294401.82141645899</v>
      </c>
      <c r="J23" s="21">
        <f>IFERROR(VLOOKUP(B23,RMS!C:F,4,FALSE),0)</f>
        <v>225743.93982228299</v>
      </c>
      <c r="K23" s="22">
        <f t="shared" si="1"/>
        <v>0.11648354103090242</v>
      </c>
      <c r="L23" s="22">
        <f t="shared" si="2"/>
        <v>-6.4222829532809556E-3</v>
      </c>
      <c r="M23" s="32"/>
    </row>
    <row r="24" spans="1:13" x14ac:dyDescent="0.2">
      <c r="A24" s="71"/>
      <c r="B24" s="12">
        <v>35</v>
      </c>
      <c r="C24" s="69" t="s">
        <v>26</v>
      </c>
      <c r="D24" s="69"/>
      <c r="E24" s="15">
        <f>IFERROR(VLOOKUP(C24,RA!B:D,3,0),0)</f>
        <v>866984.92469999997</v>
      </c>
      <c r="F24" s="25">
        <f>IFERROR(VLOOKUP(C24,RA!B:I,8,0),0)</f>
        <v>32054.657200000001</v>
      </c>
      <c r="G24" s="16">
        <f t="shared" si="0"/>
        <v>834930.26749999996</v>
      </c>
      <c r="H24" s="27">
        <f>RA!J28</f>
        <v>3.6972565827591302</v>
      </c>
      <c r="I24" s="20">
        <f>IFERROR(VLOOKUP(B24,RMS!C:E,3,FALSE),0)</f>
        <v>866984.93850000005</v>
      </c>
      <c r="J24" s="21">
        <f>IFERROR(VLOOKUP(B24,RMS!C:F,4,FALSE),0)</f>
        <v>834930.27579999994</v>
      </c>
      <c r="K24" s="22">
        <f t="shared" si="1"/>
        <v>-1.3800000073388219E-2</v>
      </c>
      <c r="L24" s="22">
        <f t="shared" si="2"/>
        <v>-8.2999999867752194E-3</v>
      </c>
      <c r="M24" s="32"/>
    </row>
    <row r="25" spans="1:13" x14ac:dyDescent="0.2">
      <c r="A25" s="71"/>
      <c r="B25" s="12">
        <v>36</v>
      </c>
      <c r="C25" s="69" t="s">
        <v>27</v>
      </c>
      <c r="D25" s="69"/>
      <c r="E25" s="15">
        <f>IFERROR(VLOOKUP(C25,RA!B:D,3,0),0)</f>
        <v>868576.58230000001</v>
      </c>
      <c r="F25" s="25">
        <f>IFERROR(VLOOKUP(C25,RA!B:I,8,0),0)</f>
        <v>120673.60980000001</v>
      </c>
      <c r="G25" s="16">
        <f t="shared" si="0"/>
        <v>747902.97250000003</v>
      </c>
      <c r="H25" s="27">
        <f>RA!J29</f>
        <v>13.893260796930001</v>
      </c>
      <c r="I25" s="20">
        <f>IFERROR(VLOOKUP(B25,RMS!C:E,3,FALSE),0)</f>
        <v>868577.44362654898</v>
      </c>
      <c r="J25" s="21">
        <f>IFERROR(VLOOKUP(B25,RMS!C:F,4,FALSE),0)</f>
        <v>747902.95335639501</v>
      </c>
      <c r="K25" s="22">
        <f t="shared" si="1"/>
        <v>-0.86132654896937311</v>
      </c>
      <c r="L25" s="22">
        <f t="shared" si="2"/>
        <v>1.914360502269119E-2</v>
      </c>
      <c r="M25" s="32"/>
    </row>
    <row r="26" spans="1:13" x14ac:dyDescent="0.2">
      <c r="A26" s="71"/>
      <c r="B26" s="12">
        <v>37</v>
      </c>
      <c r="C26" s="69" t="s">
        <v>63</v>
      </c>
      <c r="D26" s="69"/>
      <c r="E26" s="15">
        <f>IFERROR(VLOOKUP(C26,RA!B:D,3,0),0)</f>
        <v>1335963.4565000001</v>
      </c>
      <c r="F26" s="25">
        <f>IFERROR(VLOOKUP(C26,RA!B:I,8,0),0)</f>
        <v>150792.6569</v>
      </c>
      <c r="G26" s="16">
        <f t="shared" si="0"/>
        <v>1185170.7996</v>
      </c>
      <c r="H26" s="27">
        <f>RA!J30</f>
        <v>11.287184253905499</v>
      </c>
      <c r="I26" s="20">
        <f>IFERROR(VLOOKUP(B26,RMS!C:E,3,FALSE),0)</f>
        <v>1335963.3933115001</v>
      </c>
      <c r="J26" s="21">
        <f>IFERROR(VLOOKUP(B26,RMS!C:F,4,FALSE),0)</f>
        <v>1185170.8090091001</v>
      </c>
      <c r="K26" s="22">
        <f t="shared" si="1"/>
        <v>6.3188500003889203E-2</v>
      </c>
      <c r="L26" s="22">
        <f t="shared" si="2"/>
        <v>-9.4091000501066446E-3</v>
      </c>
      <c r="M26" s="32"/>
    </row>
    <row r="27" spans="1:13" x14ac:dyDescent="0.2">
      <c r="A27" s="71"/>
      <c r="B27" s="12">
        <v>38</v>
      </c>
      <c r="C27" s="69" t="s">
        <v>29</v>
      </c>
      <c r="D27" s="69"/>
      <c r="E27" s="15">
        <f>IFERROR(VLOOKUP(C27,RA!B:D,3,0),0)</f>
        <v>1222698.8663999999</v>
      </c>
      <c r="F27" s="25">
        <f>IFERROR(VLOOKUP(C27,RA!B:I,8,0),0)</f>
        <v>37767.199699999997</v>
      </c>
      <c r="G27" s="16">
        <f t="shared" si="0"/>
        <v>1184931.6666999999</v>
      </c>
      <c r="H27" s="27">
        <f>RA!J31</f>
        <v>3.0888390214344601</v>
      </c>
      <c r="I27" s="20">
        <f>IFERROR(VLOOKUP(B27,RMS!C:E,3,FALSE),0)</f>
        <v>1222698.7649787599</v>
      </c>
      <c r="J27" s="21">
        <f>IFERROR(VLOOKUP(B27,RMS!C:F,4,FALSE),0)</f>
        <v>1184931.8365309699</v>
      </c>
      <c r="K27" s="22">
        <f t="shared" si="1"/>
        <v>0.10142124001868069</v>
      </c>
      <c r="L27" s="22">
        <f t="shared" si="2"/>
        <v>-0.16983097000047565</v>
      </c>
      <c r="M27" s="32"/>
    </row>
    <row r="28" spans="1:13" x14ac:dyDescent="0.2">
      <c r="A28" s="71"/>
      <c r="B28" s="12">
        <v>39</v>
      </c>
      <c r="C28" s="69" t="s">
        <v>30</v>
      </c>
      <c r="D28" s="69"/>
      <c r="E28" s="15">
        <f>IFERROR(VLOOKUP(C28,RA!B:D,3,0),0)</f>
        <v>168869.73970000001</v>
      </c>
      <c r="F28" s="25">
        <f>IFERROR(VLOOKUP(C28,RA!B:I,8,0),0)</f>
        <v>43611.167999999998</v>
      </c>
      <c r="G28" s="16">
        <f t="shared" si="0"/>
        <v>125258.5717</v>
      </c>
      <c r="H28" s="27">
        <f>RA!J32</f>
        <v>25.825330267859702</v>
      </c>
      <c r="I28" s="20">
        <f>IFERROR(VLOOKUP(B28,RMS!C:E,3,FALSE),0)</f>
        <v>168869.62350776</v>
      </c>
      <c r="J28" s="21">
        <f>IFERROR(VLOOKUP(B28,RMS!C:F,4,FALSE),0)</f>
        <v>125258.57883822999</v>
      </c>
      <c r="K28" s="22">
        <f t="shared" si="1"/>
        <v>0.11619224000605755</v>
      </c>
      <c r="L28" s="22">
        <f t="shared" si="2"/>
        <v>-7.1382299938704818E-3</v>
      </c>
      <c r="M28" s="32"/>
    </row>
    <row r="29" spans="1:13" x14ac:dyDescent="0.2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1"/>
      <c r="B30" s="12">
        <v>42</v>
      </c>
      <c r="C30" s="69" t="s">
        <v>31</v>
      </c>
      <c r="D30" s="69"/>
      <c r="E30" s="15">
        <f>IFERROR(VLOOKUP(C30,RA!B:D,3,0),0)</f>
        <v>126038.77710000001</v>
      </c>
      <c r="F30" s="25">
        <f>IFERROR(VLOOKUP(C30,RA!B:I,8,0),0)</f>
        <v>17824.748599999999</v>
      </c>
      <c r="G30" s="16">
        <f t="shared" si="0"/>
        <v>108214.02850000001</v>
      </c>
      <c r="H30" s="27">
        <f>RA!J34</f>
        <v>14.1422735209956</v>
      </c>
      <c r="I30" s="20">
        <f>IFERROR(VLOOKUP(B30,RMS!C:E,3,FALSE),0)</f>
        <v>126038.77589999999</v>
      </c>
      <c r="J30" s="21">
        <f>IFERROR(VLOOKUP(B30,RMS!C:F,4,FALSE),0)</f>
        <v>108214.0494</v>
      </c>
      <c r="K30" s="22">
        <f t="shared" si="1"/>
        <v>1.2000000133411959E-3</v>
      </c>
      <c r="L30" s="22">
        <f t="shared" si="2"/>
        <v>-2.0899999988614582E-2</v>
      </c>
      <c r="M30" s="32"/>
    </row>
    <row r="31" spans="1:13" s="36" customFormat="1" ht="12" thickBot="1" x14ac:dyDescent="0.25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1"/>
      <c r="B32" s="12">
        <v>70</v>
      </c>
      <c r="C32" s="72" t="s">
        <v>61</v>
      </c>
      <c r="D32" s="73"/>
      <c r="E32" s="15">
        <f>IFERROR(VLOOKUP(C32,RA!B:D,3,0),0)</f>
        <v>153828.22</v>
      </c>
      <c r="F32" s="25">
        <f>IFERROR(VLOOKUP(C32,RA!B:I,8,0),0)</f>
        <v>17658.72</v>
      </c>
      <c r="G32" s="16">
        <f t="shared" si="0"/>
        <v>136169.5</v>
      </c>
      <c r="H32" s="27">
        <f>RA!J34</f>
        <v>14.1422735209956</v>
      </c>
      <c r="I32" s="20">
        <f>IFERROR(VLOOKUP(B32,RMS!C:E,3,FALSE),0)</f>
        <v>153828.22</v>
      </c>
      <c r="J32" s="21">
        <f>IFERROR(VLOOKUP(B32,RMS!C:F,4,FALSE),0)</f>
        <v>136169.5</v>
      </c>
      <c r="K32" s="22">
        <f t="shared" si="1"/>
        <v>0</v>
      </c>
      <c r="L32" s="22">
        <f t="shared" si="2"/>
        <v>0</v>
      </c>
    </row>
    <row r="33" spans="1:13" x14ac:dyDescent="0.2">
      <c r="A33" s="71"/>
      <c r="B33" s="12">
        <v>71</v>
      </c>
      <c r="C33" s="69" t="s">
        <v>35</v>
      </c>
      <c r="D33" s="69"/>
      <c r="E33" s="15">
        <f>IFERROR(VLOOKUP(C33,RA!B:D,3,0),0)</f>
        <v>97102.17</v>
      </c>
      <c r="F33" s="25">
        <f>IFERROR(VLOOKUP(C33,RA!B:I,8,0),0)</f>
        <v>-12731.4</v>
      </c>
      <c r="G33" s="16">
        <f t="shared" si="0"/>
        <v>109833.56999999999</v>
      </c>
      <c r="H33" s="27">
        <f>RA!J34</f>
        <v>14.1422735209956</v>
      </c>
      <c r="I33" s="20">
        <f>IFERROR(VLOOKUP(B33,RMS!C:E,3,FALSE),0)</f>
        <v>97102.17</v>
      </c>
      <c r="J33" s="21">
        <f>IFERROR(VLOOKUP(B33,RMS!C:F,4,FALSE),0)</f>
        <v>109833.57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1"/>
      <c r="B34" s="12">
        <v>72</v>
      </c>
      <c r="C34" s="69" t="s">
        <v>36</v>
      </c>
      <c r="D34" s="69"/>
      <c r="E34" s="15">
        <f>IFERROR(VLOOKUP(C34,RA!B:D,3,0),0)</f>
        <v>96735.16</v>
      </c>
      <c r="F34" s="25">
        <f>IFERROR(VLOOKUP(C34,RA!B:I,8,0),0)</f>
        <v>39.520000000000003</v>
      </c>
      <c r="G34" s="16">
        <f t="shared" si="0"/>
        <v>96695.64</v>
      </c>
      <c r="H34" s="27">
        <f>RA!J35</f>
        <v>0</v>
      </c>
      <c r="I34" s="20">
        <f>IFERROR(VLOOKUP(B34,RMS!C:E,3,FALSE),0)</f>
        <v>96735.16</v>
      </c>
      <c r="J34" s="21">
        <f>IFERROR(VLOOKUP(B34,RMS!C:F,4,FALSE),0)</f>
        <v>96695.64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1"/>
      <c r="B35" s="12">
        <v>73</v>
      </c>
      <c r="C35" s="69" t="s">
        <v>37</v>
      </c>
      <c r="D35" s="69"/>
      <c r="E35" s="15">
        <f>IFERROR(VLOOKUP(C35,RA!B:D,3,0),0)</f>
        <v>74540.23</v>
      </c>
      <c r="F35" s="25">
        <f>IFERROR(VLOOKUP(C35,RA!B:I,8,0),0)</f>
        <v>-10255.77</v>
      </c>
      <c r="G35" s="16">
        <f t="shared" si="0"/>
        <v>84796</v>
      </c>
      <c r="H35" s="27">
        <f>RA!J34</f>
        <v>14.1422735209956</v>
      </c>
      <c r="I35" s="20">
        <f>IFERROR(VLOOKUP(B35,RMS!C:E,3,FALSE),0)</f>
        <v>74540.23</v>
      </c>
      <c r="J35" s="21">
        <f>IFERROR(VLOOKUP(B35,RMS!C:F,4,FALSE),0)</f>
        <v>84796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1"/>
      <c r="B36" s="12">
        <v>74</v>
      </c>
      <c r="C36" s="69" t="s">
        <v>62</v>
      </c>
      <c r="D36" s="69"/>
      <c r="E36" s="15">
        <f>IFERROR(VLOOKUP(C36,RA!B:D,3,0),0)</f>
        <v>7.01</v>
      </c>
      <c r="F36" s="25">
        <f>IFERROR(VLOOKUP(C36,RA!B:I,8,0),0)</f>
        <v>7.01</v>
      </c>
      <c r="G36" s="16">
        <f t="shared" si="0"/>
        <v>0</v>
      </c>
      <c r="H36" s="27">
        <f>RA!J35</f>
        <v>0</v>
      </c>
      <c r="I36" s="20">
        <f>IFERROR(VLOOKUP(B36,RMS!C:E,3,FALSE),0)</f>
        <v>7.01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1"/>
      <c r="B37" s="12">
        <v>75</v>
      </c>
      <c r="C37" s="69" t="s">
        <v>32</v>
      </c>
      <c r="D37" s="69"/>
      <c r="E37" s="15">
        <f>IFERROR(VLOOKUP(C37,RA!B:D,3,0),0)</f>
        <v>12901.709000000001</v>
      </c>
      <c r="F37" s="25">
        <f>IFERROR(VLOOKUP(C37,RA!B:I,8,0),0)</f>
        <v>1262.1792</v>
      </c>
      <c r="G37" s="16">
        <f t="shared" si="0"/>
        <v>11639.5298</v>
      </c>
      <c r="H37" s="27">
        <f>RA!J35</f>
        <v>0</v>
      </c>
      <c r="I37" s="20">
        <f>IFERROR(VLOOKUP(B37,RMS!C:E,3,FALSE),0)</f>
        <v>12901.7094017094</v>
      </c>
      <c r="J37" s="21">
        <f>IFERROR(VLOOKUP(B37,RMS!C:F,4,FALSE),0)</f>
        <v>11639.5299145299</v>
      </c>
      <c r="K37" s="22">
        <f t="shared" si="1"/>
        <v>-4.0170939973904751E-4</v>
      </c>
      <c r="L37" s="22">
        <f t="shared" si="2"/>
        <v>-1.1452989929239266E-4</v>
      </c>
      <c r="M37" s="32"/>
    </row>
    <row r="38" spans="1:13" x14ac:dyDescent="0.2">
      <c r="A38" s="71"/>
      <c r="B38" s="12">
        <v>76</v>
      </c>
      <c r="C38" s="69" t="s">
        <v>33</v>
      </c>
      <c r="D38" s="69"/>
      <c r="E38" s="15">
        <f>IFERROR(VLOOKUP(C38,RA!B:D,3,0),0)</f>
        <v>346620.46419999999</v>
      </c>
      <c r="F38" s="25">
        <f>IFERROR(VLOOKUP(C38,RA!B:I,8,0),0)</f>
        <v>13392.9882</v>
      </c>
      <c r="G38" s="16">
        <f t="shared" si="0"/>
        <v>333227.47599999997</v>
      </c>
      <c r="H38" s="27">
        <f>RA!J36</f>
        <v>11.479506166033801</v>
      </c>
      <c r="I38" s="20">
        <f>IFERROR(VLOOKUP(B38,RMS!C:E,3,FALSE),0)</f>
        <v>346620.45954444399</v>
      </c>
      <c r="J38" s="21">
        <f>IFERROR(VLOOKUP(B38,RMS!C:F,4,FALSE),0)</f>
        <v>333227.47610085498</v>
      </c>
      <c r="K38" s="22">
        <f t="shared" si="1"/>
        <v>4.6555559965781868E-3</v>
      </c>
      <c r="L38" s="22">
        <f t="shared" si="2"/>
        <v>-1.0085501708090305E-4</v>
      </c>
      <c r="M38" s="32"/>
    </row>
    <row r="39" spans="1:13" x14ac:dyDescent="0.2">
      <c r="A39" s="71"/>
      <c r="B39" s="12">
        <v>77</v>
      </c>
      <c r="C39" s="69" t="s">
        <v>38</v>
      </c>
      <c r="D39" s="69"/>
      <c r="E39" s="15">
        <f>IFERROR(VLOOKUP(C39,RA!B:D,3,0),0)</f>
        <v>50011.43</v>
      </c>
      <c r="F39" s="25">
        <f>IFERROR(VLOOKUP(C39,RA!B:I,8,0),0)</f>
        <v>-3180</v>
      </c>
      <c r="G39" s="16">
        <f t="shared" si="0"/>
        <v>53191.43</v>
      </c>
      <c r="H39" s="27">
        <f>RA!J37</f>
        <v>-13.1113444735581</v>
      </c>
      <c r="I39" s="20">
        <f>IFERROR(VLOOKUP(B39,RMS!C:E,3,FALSE),0)</f>
        <v>50011.43</v>
      </c>
      <c r="J39" s="21">
        <f>IFERROR(VLOOKUP(B39,RMS!C:F,4,FALSE),0)</f>
        <v>53191.43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1"/>
      <c r="B40" s="12">
        <v>78</v>
      </c>
      <c r="C40" s="69" t="s">
        <v>39</v>
      </c>
      <c r="D40" s="69"/>
      <c r="E40" s="15">
        <f>IFERROR(VLOOKUP(C40,RA!B:D,3,0),0)</f>
        <v>40501.86</v>
      </c>
      <c r="F40" s="25">
        <f>IFERROR(VLOOKUP(C40,RA!B:I,8,0),0)</f>
        <v>3513.66</v>
      </c>
      <c r="G40" s="16">
        <f t="shared" si="0"/>
        <v>36988.199999999997</v>
      </c>
      <c r="H40" s="27">
        <f>RA!J38</f>
        <v>4.0853811582055997E-2</v>
      </c>
      <c r="I40" s="20">
        <f>IFERROR(VLOOKUP(B40,RMS!C:E,3,FALSE),0)</f>
        <v>40501.86</v>
      </c>
      <c r="J40" s="21">
        <f>IFERROR(VLOOKUP(B40,RMS!C:F,4,FALSE),0)</f>
        <v>36988.199999999997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-13.7587045277429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1"/>
      <c r="B42" s="12">
        <v>99</v>
      </c>
      <c r="C42" s="69" t="s">
        <v>34</v>
      </c>
      <c r="D42" s="69"/>
      <c r="E42" s="15">
        <f>IFERROR(VLOOKUP(C42,RA!B:D,3,0),0)</f>
        <v>556.81870000000004</v>
      </c>
      <c r="F42" s="25">
        <f>IFERROR(VLOOKUP(C42,RA!B:I,8,0),0)</f>
        <v>98.261499999999998</v>
      </c>
      <c r="G42" s="16">
        <f t="shared" si="0"/>
        <v>458.55720000000002</v>
      </c>
      <c r="H42" s="27">
        <f>RA!J39</f>
        <v>-13.7587045277429</v>
      </c>
      <c r="I42" s="20">
        <f>VLOOKUP(B42,RMS!C:E,3,FALSE)</f>
        <v>556.81869752666205</v>
      </c>
      <c r="J42" s="21">
        <f>IFERROR(VLOOKUP(B42,RMS!C:F,4,FALSE),0)</f>
        <v>458.55714393767499</v>
      </c>
      <c r="K42" s="22">
        <f t="shared" si="1"/>
        <v>2.4733379859753768E-6</v>
      </c>
      <c r="L42" s="22">
        <f t="shared" si="2"/>
        <v>5.6062325029415661E-5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topLeftCell="A16" workbookViewId="0">
      <selection sqref="A1:XFD1048576"/>
    </sheetView>
  </sheetViews>
  <sheetFormatPr defaultRowHeight="11.25" x14ac:dyDescent="0.2"/>
  <cols>
    <col min="1" max="1" width="8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6" width="12" style="45" bestFit="1" customWidth="1"/>
    <col min="17" max="17" width="10.5703125" style="45" bestFit="1" customWidth="1"/>
    <col min="18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46" t="s">
        <v>45</v>
      </c>
      <c r="W1" s="82"/>
    </row>
    <row r="2" spans="1:23" ht="12.75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46"/>
      <c r="W2" s="82"/>
    </row>
    <row r="3" spans="1:23" ht="23.25" thickBo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47" t="s">
        <v>46</v>
      </c>
      <c r="W3" s="82"/>
    </row>
    <row r="4" spans="1:23" ht="12.75" thickTop="1" thickBo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W4" s="82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3" t="s">
        <v>4</v>
      </c>
      <c r="C6" s="84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5" t="s">
        <v>5</v>
      </c>
      <c r="B7" s="86"/>
      <c r="C7" s="87"/>
      <c r="D7" s="55">
        <v>31259100.6142</v>
      </c>
      <c r="E7" s="56"/>
      <c r="F7" s="56"/>
      <c r="G7" s="55">
        <v>34803762.186399996</v>
      </c>
      <c r="H7" s="57">
        <v>-10.1847080589038</v>
      </c>
      <c r="I7" s="55">
        <v>-300552.73009999999</v>
      </c>
      <c r="J7" s="57">
        <v>-0.96148873190378503</v>
      </c>
      <c r="K7" s="55">
        <v>-2063395.8707000001</v>
      </c>
      <c r="L7" s="57">
        <v>-5.9286575389435798</v>
      </c>
      <c r="M7" s="57">
        <v>-0.85434073297915503</v>
      </c>
      <c r="N7" s="55">
        <v>158135769.23719999</v>
      </c>
      <c r="O7" s="55">
        <v>2089517111.8292</v>
      </c>
      <c r="P7" s="55">
        <v>1158539</v>
      </c>
      <c r="Q7" s="55">
        <v>1224688</v>
      </c>
      <c r="R7" s="57">
        <v>-5.4012940438707604</v>
      </c>
      <c r="S7" s="55">
        <v>26.981483242428599</v>
      </c>
      <c r="T7" s="55">
        <v>30.843240237023601</v>
      </c>
      <c r="U7" s="58">
        <v>-14.3126193615715</v>
      </c>
    </row>
    <row r="8" spans="1:23" ht="12" customHeight="1" thickBot="1" x14ac:dyDescent="0.25">
      <c r="A8" s="78">
        <v>42800</v>
      </c>
      <c r="B8" s="76" t="s">
        <v>6</v>
      </c>
      <c r="C8" s="77"/>
      <c r="D8" s="59">
        <v>2306465.4190000002</v>
      </c>
      <c r="E8" s="60"/>
      <c r="F8" s="60"/>
      <c r="G8" s="59">
        <v>1975073.6292999999</v>
      </c>
      <c r="H8" s="61">
        <v>16.7787056028615</v>
      </c>
      <c r="I8" s="59">
        <v>502575.40149999998</v>
      </c>
      <c r="J8" s="61">
        <v>21.789852011650702</v>
      </c>
      <c r="K8" s="59">
        <v>-376180.46519999998</v>
      </c>
      <c r="L8" s="61">
        <v>-19.046402099618199</v>
      </c>
      <c r="M8" s="61">
        <v>-2.3359954808732599</v>
      </c>
      <c r="N8" s="59">
        <v>9343612.2558999993</v>
      </c>
      <c r="O8" s="59">
        <v>89085789.872400001</v>
      </c>
      <c r="P8" s="59">
        <v>44728</v>
      </c>
      <c r="Q8" s="59">
        <v>47103</v>
      </c>
      <c r="R8" s="61">
        <v>-5.0421416894889903</v>
      </c>
      <c r="S8" s="59">
        <v>51.566477799141502</v>
      </c>
      <c r="T8" s="59">
        <v>52.699513007664102</v>
      </c>
      <c r="U8" s="62">
        <v>-2.19723211062797</v>
      </c>
    </row>
    <row r="9" spans="1:23" ht="12" customHeight="1" thickBot="1" x14ac:dyDescent="0.25">
      <c r="A9" s="79"/>
      <c r="B9" s="76" t="s">
        <v>7</v>
      </c>
      <c r="C9" s="77"/>
      <c r="D9" s="59">
        <v>82931.608099999998</v>
      </c>
      <c r="E9" s="60"/>
      <c r="F9" s="60"/>
      <c r="G9" s="59">
        <v>237311.3223</v>
      </c>
      <c r="H9" s="61">
        <v>-65.053665667430295</v>
      </c>
      <c r="I9" s="59">
        <v>19580.600699999999</v>
      </c>
      <c r="J9" s="61">
        <v>23.610540237432101</v>
      </c>
      <c r="K9" s="59">
        <v>17785.562699999999</v>
      </c>
      <c r="L9" s="61">
        <v>7.4946119416570296</v>
      </c>
      <c r="M9" s="61">
        <v>0.100926691512549</v>
      </c>
      <c r="N9" s="59">
        <v>549320.18530000001</v>
      </c>
      <c r="O9" s="59">
        <v>11802217.993899999</v>
      </c>
      <c r="P9" s="59">
        <v>4965</v>
      </c>
      <c r="Q9" s="59">
        <v>7541</v>
      </c>
      <c r="R9" s="61">
        <v>-34.1599257392919</v>
      </c>
      <c r="S9" s="59">
        <v>16.703244330312199</v>
      </c>
      <c r="T9" s="59">
        <v>16.208084431772999</v>
      </c>
      <c r="U9" s="62">
        <v>2.9644534244201899</v>
      </c>
    </row>
    <row r="10" spans="1:23" ht="12" customHeight="1" thickBot="1" x14ac:dyDescent="0.25">
      <c r="A10" s="79"/>
      <c r="B10" s="76" t="s">
        <v>8</v>
      </c>
      <c r="C10" s="77"/>
      <c r="D10" s="59">
        <v>200927.1447</v>
      </c>
      <c r="E10" s="60"/>
      <c r="F10" s="60"/>
      <c r="G10" s="59">
        <v>269728.29519999999</v>
      </c>
      <c r="H10" s="61">
        <v>-25.5075762255439</v>
      </c>
      <c r="I10" s="59">
        <v>45868.405299999999</v>
      </c>
      <c r="J10" s="61">
        <v>22.828376608090998</v>
      </c>
      <c r="K10" s="59">
        <v>19816.4673</v>
      </c>
      <c r="L10" s="61">
        <v>7.3468255472813304</v>
      </c>
      <c r="M10" s="61">
        <v>1.31466106473983</v>
      </c>
      <c r="N10" s="59">
        <v>1124733.7564999999</v>
      </c>
      <c r="O10" s="59">
        <v>18609753.283399999</v>
      </c>
      <c r="P10" s="59">
        <v>136793</v>
      </c>
      <c r="Q10" s="59">
        <v>146523</v>
      </c>
      <c r="R10" s="61">
        <v>-6.6405956743992398</v>
      </c>
      <c r="S10" s="59">
        <v>1.4688408376159601</v>
      </c>
      <c r="T10" s="59">
        <v>1.9336019095978101</v>
      </c>
      <c r="U10" s="62">
        <v>-31.641350109532201</v>
      </c>
    </row>
    <row r="11" spans="1:23" ht="12" thickBot="1" x14ac:dyDescent="0.25">
      <c r="A11" s="79"/>
      <c r="B11" s="76" t="s">
        <v>9</v>
      </c>
      <c r="C11" s="77"/>
      <c r="D11" s="59">
        <v>103409.44779999999</v>
      </c>
      <c r="E11" s="60"/>
      <c r="F11" s="60"/>
      <c r="G11" s="59">
        <v>67773.190199999997</v>
      </c>
      <c r="H11" s="61">
        <v>52.5816440023507</v>
      </c>
      <c r="I11" s="59">
        <v>26613.973099999999</v>
      </c>
      <c r="J11" s="61">
        <v>25.736500548260398</v>
      </c>
      <c r="K11" s="59">
        <v>9847.02</v>
      </c>
      <c r="L11" s="61">
        <v>14.5293735929226</v>
      </c>
      <c r="M11" s="61">
        <v>1.7027438859675299</v>
      </c>
      <c r="N11" s="59">
        <v>458794.83880000003</v>
      </c>
      <c r="O11" s="59">
        <v>5978198.1310999999</v>
      </c>
      <c r="P11" s="59">
        <v>3289</v>
      </c>
      <c r="Q11" s="59">
        <v>3723</v>
      </c>
      <c r="R11" s="61">
        <v>-11.657265645984401</v>
      </c>
      <c r="S11" s="59">
        <v>31.440999635147499</v>
      </c>
      <c r="T11" s="59">
        <v>29.292588289014201</v>
      </c>
      <c r="U11" s="62">
        <v>6.8331521613948496</v>
      </c>
    </row>
    <row r="12" spans="1:23" ht="12" customHeight="1" thickBot="1" x14ac:dyDescent="0.25">
      <c r="A12" s="79"/>
      <c r="B12" s="76" t="s">
        <v>10</v>
      </c>
      <c r="C12" s="77"/>
      <c r="D12" s="59">
        <v>271116.01760000002</v>
      </c>
      <c r="E12" s="60"/>
      <c r="F12" s="60"/>
      <c r="G12" s="59">
        <v>497691.40370000002</v>
      </c>
      <c r="H12" s="61">
        <v>-45.525276188329698</v>
      </c>
      <c r="I12" s="59">
        <v>33599.323199999999</v>
      </c>
      <c r="J12" s="61">
        <v>12.392968699316</v>
      </c>
      <c r="K12" s="59">
        <v>-3856.6680000000001</v>
      </c>
      <c r="L12" s="61">
        <v>-0.77491151571601902</v>
      </c>
      <c r="M12" s="61">
        <v>-9.7120081894526606</v>
      </c>
      <c r="N12" s="59">
        <v>1235002.1492999999</v>
      </c>
      <c r="O12" s="59">
        <v>21502096.5592</v>
      </c>
      <c r="P12" s="59">
        <v>1682</v>
      </c>
      <c r="Q12" s="59">
        <v>1447</v>
      </c>
      <c r="R12" s="61">
        <v>16.240497581202501</v>
      </c>
      <c r="S12" s="59">
        <v>161.18669298454199</v>
      </c>
      <c r="T12" s="59">
        <v>152.09570469937799</v>
      </c>
      <c r="U12" s="62">
        <v>5.6400364799568301</v>
      </c>
    </row>
    <row r="13" spans="1:23" ht="12" thickBot="1" x14ac:dyDescent="0.25">
      <c r="A13" s="79"/>
      <c r="B13" s="76" t="s">
        <v>11</v>
      </c>
      <c r="C13" s="77"/>
      <c r="D13" s="59">
        <v>833509.93729999999</v>
      </c>
      <c r="E13" s="60"/>
      <c r="F13" s="60"/>
      <c r="G13" s="59">
        <v>1942683.6812</v>
      </c>
      <c r="H13" s="61">
        <v>-57.094922587441602</v>
      </c>
      <c r="I13" s="59">
        <v>-79532.982999999993</v>
      </c>
      <c r="J13" s="61">
        <v>-9.5419357875482902</v>
      </c>
      <c r="K13" s="59">
        <v>-364468.78009999997</v>
      </c>
      <c r="L13" s="61">
        <v>-18.761097528490399</v>
      </c>
      <c r="M13" s="61">
        <v>-0.78178382527529999</v>
      </c>
      <c r="N13" s="59">
        <v>3663946.0397000001</v>
      </c>
      <c r="O13" s="59">
        <v>29927398.214299999</v>
      </c>
      <c r="P13" s="59">
        <v>25695</v>
      </c>
      <c r="Q13" s="59">
        <v>23078</v>
      </c>
      <c r="R13" s="61">
        <v>11.339804142473399</v>
      </c>
      <c r="S13" s="59">
        <v>32.438604292663904</v>
      </c>
      <c r="T13" s="59">
        <v>31.707623572233299</v>
      </c>
      <c r="U13" s="62">
        <v>2.2534283961038302</v>
      </c>
    </row>
    <row r="14" spans="1:23" ht="12" thickBot="1" x14ac:dyDescent="0.25">
      <c r="A14" s="79"/>
      <c r="B14" s="76" t="s">
        <v>12</v>
      </c>
      <c r="C14" s="77"/>
      <c r="D14" s="59">
        <v>96810.496299999999</v>
      </c>
      <c r="E14" s="60"/>
      <c r="F14" s="60"/>
      <c r="G14" s="59">
        <v>188413.13889999999</v>
      </c>
      <c r="H14" s="61">
        <v>-48.617969603817301</v>
      </c>
      <c r="I14" s="59">
        <v>18031.447</v>
      </c>
      <c r="J14" s="61">
        <v>18.625508275593901</v>
      </c>
      <c r="K14" s="59">
        <v>34752.537100000001</v>
      </c>
      <c r="L14" s="61">
        <v>18.444858624453399</v>
      </c>
      <c r="M14" s="61">
        <v>-0.48114732032039198</v>
      </c>
      <c r="N14" s="59">
        <v>618902.18810000003</v>
      </c>
      <c r="O14" s="59">
        <v>9230380.2512999997</v>
      </c>
      <c r="P14" s="59">
        <v>1752</v>
      </c>
      <c r="Q14" s="59">
        <v>4129</v>
      </c>
      <c r="R14" s="61">
        <v>-57.568418503269598</v>
      </c>
      <c r="S14" s="59">
        <v>55.257132591324201</v>
      </c>
      <c r="T14" s="59">
        <v>37.024725502542999</v>
      </c>
      <c r="U14" s="62">
        <v>32.995572216217099</v>
      </c>
    </row>
    <row r="15" spans="1:23" ht="12" thickBot="1" x14ac:dyDescent="0.25">
      <c r="A15" s="79"/>
      <c r="B15" s="76" t="s">
        <v>13</v>
      </c>
      <c r="C15" s="77"/>
      <c r="D15" s="59">
        <v>146137.92329999999</v>
      </c>
      <c r="E15" s="60"/>
      <c r="F15" s="60"/>
      <c r="G15" s="59">
        <v>296226.51199999999</v>
      </c>
      <c r="H15" s="61">
        <v>-50.666831839818599</v>
      </c>
      <c r="I15" s="59">
        <v>-50091.712</v>
      </c>
      <c r="J15" s="61">
        <v>-34.277010969403896</v>
      </c>
      <c r="K15" s="59">
        <v>-92058.777700000006</v>
      </c>
      <c r="L15" s="61">
        <v>-31.077156827880401</v>
      </c>
      <c r="M15" s="61">
        <v>-0.45587250611518798</v>
      </c>
      <c r="N15" s="59">
        <v>646057.40300000005</v>
      </c>
      <c r="O15" s="59">
        <v>10584204.1176</v>
      </c>
      <c r="P15" s="59">
        <v>5644</v>
      </c>
      <c r="Q15" s="59">
        <v>4540</v>
      </c>
      <c r="R15" s="61">
        <v>24.317180616740099</v>
      </c>
      <c r="S15" s="59">
        <v>25.892615751240299</v>
      </c>
      <c r="T15" s="59">
        <v>25.0504350440529</v>
      </c>
      <c r="U15" s="62">
        <v>3.2525902955442101</v>
      </c>
    </row>
    <row r="16" spans="1:23" ht="12" thickBot="1" x14ac:dyDescent="0.25">
      <c r="A16" s="79"/>
      <c r="B16" s="76" t="s">
        <v>14</v>
      </c>
      <c r="C16" s="77"/>
      <c r="D16" s="59">
        <v>762541.91850000003</v>
      </c>
      <c r="E16" s="60"/>
      <c r="F16" s="60"/>
      <c r="G16" s="59">
        <v>1418196.3674999999</v>
      </c>
      <c r="H16" s="61">
        <v>-46.231570184867202</v>
      </c>
      <c r="I16" s="59">
        <v>-7969.4669000000004</v>
      </c>
      <c r="J16" s="61">
        <v>-1.04511853140832</v>
      </c>
      <c r="K16" s="59">
        <v>-13493.031300000001</v>
      </c>
      <c r="L16" s="61">
        <v>-0.95142193346507797</v>
      </c>
      <c r="M16" s="61">
        <v>-0.40936423233524999</v>
      </c>
      <c r="N16" s="59">
        <v>14182070.203</v>
      </c>
      <c r="O16" s="59">
        <v>132043661.19509999</v>
      </c>
      <c r="P16" s="59">
        <v>36315</v>
      </c>
      <c r="Q16" s="59">
        <v>55760</v>
      </c>
      <c r="R16" s="61">
        <v>-34.872668579627003</v>
      </c>
      <c r="S16" s="59">
        <v>20.997987567121001</v>
      </c>
      <c r="T16" s="59">
        <v>87.0704073601148</v>
      </c>
      <c r="U16" s="62">
        <v>-314.66072442318699</v>
      </c>
    </row>
    <row r="17" spans="1:21" ht="12" thickBot="1" x14ac:dyDescent="0.25">
      <c r="A17" s="79"/>
      <c r="B17" s="76" t="s">
        <v>15</v>
      </c>
      <c r="C17" s="77"/>
      <c r="D17" s="59">
        <v>553515.05989999999</v>
      </c>
      <c r="E17" s="60"/>
      <c r="F17" s="60"/>
      <c r="G17" s="59">
        <v>554030.49230000004</v>
      </c>
      <c r="H17" s="61">
        <v>-9.3033218778315996E-2</v>
      </c>
      <c r="I17" s="59">
        <v>75479.941200000001</v>
      </c>
      <c r="J17" s="61">
        <v>13.636474717352099</v>
      </c>
      <c r="K17" s="59">
        <v>52302.506000000001</v>
      </c>
      <c r="L17" s="61">
        <v>9.4403659594387292</v>
      </c>
      <c r="M17" s="61">
        <v>0.44314196340802497</v>
      </c>
      <c r="N17" s="59">
        <v>3124388.3369</v>
      </c>
      <c r="O17" s="59">
        <v>156525683.48859999</v>
      </c>
      <c r="P17" s="59">
        <v>9615</v>
      </c>
      <c r="Q17" s="59">
        <v>11352</v>
      </c>
      <c r="R17" s="61">
        <v>-15.3012684989429</v>
      </c>
      <c r="S17" s="59">
        <v>57.567868944357798</v>
      </c>
      <c r="T17" s="59">
        <v>51.197310156800597</v>
      </c>
      <c r="U17" s="62">
        <v>11.066170946356699</v>
      </c>
    </row>
    <row r="18" spans="1:21" ht="12" customHeight="1" thickBot="1" x14ac:dyDescent="0.25">
      <c r="A18" s="79"/>
      <c r="B18" s="76" t="s">
        <v>16</v>
      </c>
      <c r="C18" s="77"/>
      <c r="D18" s="59">
        <v>2426272.7895</v>
      </c>
      <c r="E18" s="60"/>
      <c r="F18" s="60"/>
      <c r="G18" s="59">
        <v>1941689.6331</v>
      </c>
      <c r="H18" s="61">
        <v>24.9567772387155</v>
      </c>
      <c r="I18" s="59">
        <v>298467.56679999997</v>
      </c>
      <c r="J18" s="61">
        <v>12.301484321616901</v>
      </c>
      <c r="K18" s="59">
        <v>218889.14490000001</v>
      </c>
      <c r="L18" s="61">
        <v>11.273127340672501</v>
      </c>
      <c r="M18" s="61">
        <v>0.363555816970072</v>
      </c>
      <c r="N18" s="59">
        <v>12687559.4834</v>
      </c>
      <c r="O18" s="59">
        <v>280592026.48559999</v>
      </c>
      <c r="P18" s="59">
        <v>80033</v>
      </c>
      <c r="Q18" s="59">
        <v>101678</v>
      </c>
      <c r="R18" s="61">
        <v>-21.2877908692146</v>
      </c>
      <c r="S18" s="59">
        <v>30.315904558119801</v>
      </c>
      <c r="T18" s="59">
        <v>30.304066841401301</v>
      </c>
      <c r="U18" s="62">
        <v>3.9047875664716999E-2</v>
      </c>
    </row>
    <row r="19" spans="1:21" ht="12" customHeight="1" thickBot="1" x14ac:dyDescent="0.25">
      <c r="A19" s="79"/>
      <c r="B19" s="76" t="s">
        <v>17</v>
      </c>
      <c r="C19" s="77"/>
      <c r="D19" s="59">
        <v>756869.53460000001</v>
      </c>
      <c r="E19" s="60"/>
      <c r="F19" s="60"/>
      <c r="G19" s="59">
        <v>852964.45189999999</v>
      </c>
      <c r="H19" s="61">
        <v>-11.265993217647701</v>
      </c>
      <c r="I19" s="59">
        <v>39643.717299999997</v>
      </c>
      <c r="J19" s="61">
        <v>5.2378534856672996</v>
      </c>
      <c r="K19" s="59">
        <v>29762.9679</v>
      </c>
      <c r="L19" s="61">
        <v>3.4893561898977401</v>
      </c>
      <c r="M19" s="61">
        <v>0.331981320989161</v>
      </c>
      <c r="N19" s="59">
        <v>3994275.3421</v>
      </c>
      <c r="O19" s="59">
        <v>65154353.090400003</v>
      </c>
      <c r="P19" s="59">
        <v>14449</v>
      </c>
      <c r="Q19" s="59">
        <v>16735</v>
      </c>
      <c r="R19" s="61">
        <v>-13.6599940244996</v>
      </c>
      <c r="S19" s="59">
        <v>52.382139566752002</v>
      </c>
      <c r="T19" s="59">
        <v>50.821395739468201</v>
      </c>
      <c r="U19" s="62">
        <v>2.9795343225622601</v>
      </c>
    </row>
    <row r="20" spans="1:21" ht="12" thickBot="1" x14ac:dyDescent="0.25">
      <c r="A20" s="79"/>
      <c r="B20" s="76" t="s">
        <v>18</v>
      </c>
      <c r="C20" s="77"/>
      <c r="D20" s="59">
        <v>1333757.4273000001</v>
      </c>
      <c r="E20" s="60"/>
      <c r="F20" s="60"/>
      <c r="G20" s="59">
        <v>4025227.1729000001</v>
      </c>
      <c r="H20" s="61">
        <v>-66.8650396608774</v>
      </c>
      <c r="I20" s="59">
        <v>99213.667499999996</v>
      </c>
      <c r="J20" s="61">
        <v>7.4386590446842904</v>
      </c>
      <c r="K20" s="59">
        <v>-439126.40509999997</v>
      </c>
      <c r="L20" s="61">
        <v>-10.909357068252801</v>
      </c>
      <c r="M20" s="61">
        <v>-1.2259341873951</v>
      </c>
      <c r="N20" s="59">
        <v>8606623.3508000001</v>
      </c>
      <c r="O20" s="59">
        <v>118390618.79970001</v>
      </c>
      <c r="P20" s="59">
        <v>51363</v>
      </c>
      <c r="Q20" s="59">
        <v>52100</v>
      </c>
      <c r="R20" s="61">
        <v>-1.4145873320537401</v>
      </c>
      <c r="S20" s="59">
        <v>25.967280480112102</v>
      </c>
      <c r="T20" s="59">
        <v>42.984739105566199</v>
      </c>
      <c r="U20" s="62">
        <v>-65.534235048169293</v>
      </c>
    </row>
    <row r="21" spans="1:21" ht="12" customHeight="1" thickBot="1" x14ac:dyDescent="0.25">
      <c r="A21" s="79"/>
      <c r="B21" s="76" t="s">
        <v>19</v>
      </c>
      <c r="C21" s="77"/>
      <c r="D21" s="59">
        <v>436159.94030000002</v>
      </c>
      <c r="E21" s="60"/>
      <c r="F21" s="60"/>
      <c r="G21" s="59">
        <v>450056.7524</v>
      </c>
      <c r="H21" s="61">
        <v>-3.08779104543884</v>
      </c>
      <c r="I21" s="59">
        <v>57713.667699999998</v>
      </c>
      <c r="J21" s="61">
        <v>13.232225696909101</v>
      </c>
      <c r="K21" s="59">
        <v>31430.1937</v>
      </c>
      <c r="L21" s="61">
        <v>6.9836067412372902</v>
      </c>
      <c r="M21" s="61">
        <v>0.83624918926287095</v>
      </c>
      <c r="N21" s="59">
        <v>2317192.1430000002</v>
      </c>
      <c r="O21" s="59">
        <v>42759257.360200003</v>
      </c>
      <c r="P21" s="59">
        <v>34483</v>
      </c>
      <c r="Q21" s="59">
        <v>34808</v>
      </c>
      <c r="R21" s="61">
        <v>-0.93369340381521704</v>
      </c>
      <c r="S21" s="59">
        <v>12.648549728851901</v>
      </c>
      <c r="T21" s="59">
        <v>12.975091496207799</v>
      </c>
      <c r="U21" s="62">
        <v>-2.5816538208409301</v>
      </c>
    </row>
    <row r="22" spans="1:21" ht="12" customHeight="1" thickBot="1" x14ac:dyDescent="0.25">
      <c r="A22" s="79"/>
      <c r="B22" s="76" t="s">
        <v>20</v>
      </c>
      <c r="C22" s="77"/>
      <c r="D22" s="59">
        <v>1435651.4421999999</v>
      </c>
      <c r="E22" s="60"/>
      <c r="F22" s="60"/>
      <c r="G22" s="59">
        <v>1479791.1649</v>
      </c>
      <c r="H22" s="61">
        <v>-2.9828345882158902</v>
      </c>
      <c r="I22" s="59">
        <v>46260.728199999998</v>
      </c>
      <c r="J22" s="61">
        <v>3.2222813170521301</v>
      </c>
      <c r="K22" s="59">
        <v>50616.5887</v>
      </c>
      <c r="L22" s="61">
        <v>3.4205224291510401</v>
      </c>
      <c r="M22" s="61">
        <v>-8.6055987016761995E-2</v>
      </c>
      <c r="N22" s="59">
        <v>7776231.4681000002</v>
      </c>
      <c r="O22" s="59">
        <v>125308858.9401</v>
      </c>
      <c r="P22" s="59">
        <v>81194</v>
      </c>
      <c r="Q22" s="59">
        <v>86950</v>
      </c>
      <c r="R22" s="61">
        <v>-6.6198964922369203</v>
      </c>
      <c r="S22" s="59">
        <v>17.681743013030498</v>
      </c>
      <c r="T22" s="59">
        <v>17.408716315123598</v>
      </c>
      <c r="U22" s="62">
        <v>1.5441164239615901</v>
      </c>
    </row>
    <row r="23" spans="1:21" ht="12" thickBot="1" x14ac:dyDescent="0.25">
      <c r="A23" s="79"/>
      <c r="B23" s="76" t="s">
        <v>21</v>
      </c>
      <c r="C23" s="77"/>
      <c r="D23" s="59">
        <v>12471337.0798</v>
      </c>
      <c r="E23" s="60"/>
      <c r="F23" s="60"/>
      <c r="G23" s="59">
        <v>12436411.5121</v>
      </c>
      <c r="H23" s="61">
        <v>0.28083316209035503</v>
      </c>
      <c r="I23" s="59">
        <v>-2118404.1734000002</v>
      </c>
      <c r="J23" s="61">
        <v>-16.986183276460501</v>
      </c>
      <c r="K23" s="59">
        <v>-1847777.3059</v>
      </c>
      <c r="L23" s="61">
        <v>-14.8578012564332</v>
      </c>
      <c r="M23" s="61">
        <v>0.14646075944102199</v>
      </c>
      <c r="N23" s="59">
        <v>45627508.207000002</v>
      </c>
      <c r="O23" s="59">
        <v>268210566.08410001</v>
      </c>
      <c r="P23" s="59">
        <v>163954</v>
      </c>
      <c r="Q23" s="59">
        <v>152907</v>
      </c>
      <c r="R23" s="61">
        <v>7.2246528935889103</v>
      </c>
      <c r="S23" s="59">
        <v>76.066073897556606</v>
      </c>
      <c r="T23" s="59">
        <v>79.829437507766201</v>
      </c>
      <c r="U23" s="62">
        <v>-4.9474929063355102</v>
      </c>
    </row>
    <row r="24" spans="1:21" ht="12" thickBot="1" x14ac:dyDescent="0.25">
      <c r="A24" s="79"/>
      <c r="B24" s="76" t="s">
        <v>22</v>
      </c>
      <c r="C24" s="77"/>
      <c r="D24" s="59">
        <v>267294.21100000001</v>
      </c>
      <c r="E24" s="60"/>
      <c r="F24" s="60"/>
      <c r="G24" s="59">
        <v>248534.87779999999</v>
      </c>
      <c r="H24" s="61">
        <v>7.5479680622918304</v>
      </c>
      <c r="I24" s="59">
        <v>38261.275000000001</v>
      </c>
      <c r="J24" s="61">
        <v>14.314292425884201</v>
      </c>
      <c r="K24" s="59">
        <v>39878.6175</v>
      </c>
      <c r="L24" s="61">
        <v>16.045481363823299</v>
      </c>
      <c r="M24" s="61">
        <v>-4.0556634141091001E-2</v>
      </c>
      <c r="N24" s="59">
        <v>1680693.8384</v>
      </c>
      <c r="O24" s="59">
        <v>29895703.091600001</v>
      </c>
      <c r="P24" s="59">
        <v>25830</v>
      </c>
      <c r="Q24" s="59">
        <v>30304</v>
      </c>
      <c r="R24" s="61">
        <v>-14.763727560718101</v>
      </c>
      <c r="S24" s="59">
        <v>10.348207936507899</v>
      </c>
      <c r="T24" s="59">
        <v>11.2669017456441</v>
      </c>
      <c r="U24" s="62">
        <v>-8.8778058459291191</v>
      </c>
    </row>
    <row r="25" spans="1:21" ht="12" thickBot="1" x14ac:dyDescent="0.25">
      <c r="A25" s="79"/>
      <c r="B25" s="76" t="s">
        <v>23</v>
      </c>
      <c r="C25" s="77"/>
      <c r="D25" s="59">
        <v>291163.48200000002</v>
      </c>
      <c r="E25" s="60"/>
      <c r="F25" s="60"/>
      <c r="G25" s="59">
        <v>326416.8469</v>
      </c>
      <c r="H25" s="61">
        <v>-10.8001058262781</v>
      </c>
      <c r="I25" s="59">
        <v>24868.716100000001</v>
      </c>
      <c r="J25" s="61">
        <v>8.5411521833634403</v>
      </c>
      <c r="K25" s="59">
        <v>28969.119200000001</v>
      </c>
      <c r="L25" s="61">
        <v>8.8748848213936995</v>
      </c>
      <c r="M25" s="61">
        <v>-0.14154393413521499</v>
      </c>
      <c r="N25" s="59">
        <v>2044753.6843999999</v>
      </c>
      <c r="O25" s="59">
        <v>42042222.396499999</v>
      </c>
      <c r="P25" s="59">
        <v>17784</v>
      </c>
      <c r="Q25" s="59">
        <v>21521</v>
      </c>
      <c r="R25" s="61">
        <v>-17.3644347381627</v>
      </c>
      <c r="S25" s="59">
        <v>16.372215587044501</v>
      </c>
      <c r="T25" s="59">
        <v>21.126851461363302</v>
      </c>
      <c r="U25" s="62">
        <v>-29.040882396400701</v>
      </c>
    </row>
    <row r="26" spans="1:21" ht="12" thickBot="1" x14ac:dyDescent="0.25">
      <c r="A26" s="79"/>
      <c r="B26" s="76" t="s">
        <v>24</v>
      </c>
      <c r="C26" s="77"/>
      <c r="D26" s="59">
        <v>726890.37849999999</v>
      </c>
      <c r="E26" s="60"/>
      <c r="F26" s="60"/>
      <c r="G26" s="59">
        <v>612828.83770000003</v>
      </c>
      <c r="H26" s="61">
        <v>18.612299843473899</v>
      </c>
      <c r="I26" s="59">
        <v>148079.96100000001</v>
      </c>
      <c r="J26" s="61">
        <v>20.371704644870299</v>
      </c>
      <c r="K26" s="59">
        <v>132227.19769999999</v>
      </c>
      <c r="L26" s="61">
        <v>21.576529948600399</v>
      </c>
      <c r="M26" s="61">
        <v>0.119890337054311</v>
      </c>
      <c r="N26" s="59">
        <v>4037419.0199000002</v>
      </c>
      <c r="O26" s="59">
        <v>71949962.207499996</v>
      </c>
      <c r="P26" s="59">
        <v>49190</v>
      </c>
      <c r="Q26" s="59">
        <v>46055</v>
      </c>
      <c r="R26" s="61">
        <v>6.8070784931060704</v>
      </c>
      <c r="S26" s="59">
        <v>14.777198180524501</v>
      </c>
      <c r="T26" s="59">
        <v>15.38090352839</v>
      </c>
      <c r="U26" s="62">
        <v>-4.0853843908050198</v>
      </c>
    </row>
    <row r="27" spans="1:21" ht="12" thickBot="1" x14ac:dyDescent="0.25">
      <c r="A27" s="79"/>
      <c r="B27" s="76" t="s">
        <v>25</v>
      </c>
      <c r="C27" s="77"/>
      <c r="D27" s="59">
        <v>294401.93790000002</v>
      </c>
      <c r="E27" s="60"/>
      <c r="F27" s="60"/>
      <c r="G27" s="59">
        <v>253863.50750000001</v>
      </c>
      <c r="H27" s="61">
        <v>15.968593044039601</v>
      </c>
      <c r="I27" s="59">
        <v>68658.004499999995</v>
      </c>
      <c r="J27" s="61">
        <v>23.3211795376568</v>
      </c>
      <c r="K27" s="59">
        <v>71300.687000000005</v>
      </c>
      <c r="L27" s="61">
        <v>28.086229368748501</v>
      </c>
      <c r="M27" s="61">
        <v>-3.7063913563693998E-2</v>
      </c>
      <c r="N27" s="59">
        <v>1730996.5924</v>
      </c>
      <c r="O27" s="59">
        <v>21167509.613899998</v>
      </c>
      <c r="P27" s="59">
        <v>35975</v>
      </c>
      <c r="Q27" s="59">
        <v>39844</v>
      </c>
      <c r="R27" s="61">
        <v>-9.7103704447344601</v>
      </c>
      <c r="S27" s="59">
        <v>8.1835146045865201</v>
      </c>
      <c r="T27" s="59">
        <v>8.53906447645819</v>
      </c>
      <c r="U27" s="62">
        <v>-4.34470871075857</v>
      </c>
    </row>
    <row r="28" spans="1:21" ht="12" thickBot="1" x14ac:dyDescent="0.25">
      <c r="A28" s="79"/>
      <c r="B28" s="76" t="s">
        <v>26</v>
      </c>
      <c r="C28" s="77"/>
      <c r="D28" s="59">
        <v>866984.92469999997</v>
      </c>
      <c r="E28" s="60"/>
      <c r="F28" s="60"/>
      <c r="G28" s="59">
        <v>833227.93949999998</v>
      </c>
      <c r="H28" s="61">
        <v>4.0513506088450102</v>
      </c>
      <c r="I28" s="59">
        <v>32054.657200000001</v>
      </c>
      <c r="J28" s="61">
        <v>3.6972565827591302</v>
      </c>
      <c r="K28" s="59">
        <v>40916.9421</v>
      </c>
      <c r="L28" s="61">
        <v>4.9106541151936502</v>
      </c>
      <c r="M28" s="61">
        <v>-0.21659206297334699</v>
      </c>
      <c r="N28" s="59">
        <v>5418084.4672999997</v>
      </c>
      <c r="O28" s="59">
        <v>85006973.813199997</v>
      </c>
      <c r="P28" s="59">
        <v>40863</v>
      </c>
      <c r="Q28" s="59">
        <v>44898</v>
      </c>
      <c r="R28" s="61">
        <v>-8.98703728451156</v>
      </c>
      <c r="S28" s="59">
        <v>21.216869165259499</v>
      </c>
      <c r="T28" s="59">
        <v>24.378743378324199</v>
      </c>
      <c r="U28" s="62">
        <v>-14.9026427435483</v>
      </c>
    </row>
    <row r="29" spans="1:21" ht="12" thickBot="1" x14ac:dyDescent="0.25">
      <c r="A29" s="79"/>
      <c r="B29" s="76" t="s">
        <v>27</v>
      </c>
      <c r="C29" s="77"/>
      <c r="D29" s="59">
        <v>868576.58230000001</v>
      </c>
      <c r="E29" s="60"/>
      <c r="F29" s="60"/>
      <c r="G29" s="59">
        <v>669786.75630000001</v>
      </c>
      <c r="H29" s="61">
        <v>29.679569524208599</v>
      </c>
      <c r="I29" s="59">
        <v>120673.60980000001</v>
      </c>
      <c r="J29" s="61">
        <v>13.893260796930001</v>
      </c>
      <c r="K29" s="59">
        <v>83379.531499999997</v>
      </c>
      <c r="L29" s="61">
        <v>12.4486682837088</v>
      </c>
      <c r="M29" s="61">
        <v>0.44728097686660701</v>
      </c>
      <c r="N29" s="59">
        <v>4747655.7024999997</v>
      </c>
      <c r="O29" s="59">
        <v>57581786.526900001</v>
      </c>
      <c r="P29" s="59">
        <v>127756</v>
      </c>
      <c r="Q29" s="59">
        <v>118333</v>
      </c>
      <c r="R29" s="61">
        <v>7.9631210228761304</v>
      </c>
      <c r="S29" s="59">
        <v>6.7987145989229498</v>
      </c>
      <c r="T29" s="59">
        <v>7.2806023949363201</v>
      </c>
      <c r="U29" s="62">
        <v>-7.0879250629187602</v>
      </c>
    </row>
    <row r="30" spans="1:21" ht="12" thickBot="1" x14ac:dyDescent="0.25">
      <c r="A30" s="79"/>
      <c r="B30" s="76" t="s">
        <v>28</v>
      </c>
      <c r="C30" s="77"/>
      <c r="D30" s="59">
        <v>1335963.4565000001</v>
      </c>
      <c r="E30" s="60"/>
      <c r="F30" s="60"/>
      <c r="G30" s="59">
        <v>1075215.7261999999</v>
      </c>
      <c r="H30" s="61">
        <v>24.250736289128501</v>
      </c>
      <c r="I30" s="59">
        <v>150792.6569</v>
      </c>
      <c r="J30" s="61">
        <v>11.287184253905499</v>
      </c>
      <c r="K30" s="59">
        <v>115261.6636</v>
      </c>
      <c r="L30" s="61">
        <v>10.7198640041617</v>
      </c>
      <c r="M30" s="61">
        <v>0.30826375561700697</v>
      </c>
      <c r="N30" s="59">
        <v>8019605.4085999997</v>
      </c>
      <c r="O30" s="59">
        <v>101580686.52159999</v>
      </c>
      <c r="P30" s="59">
        <v>92211</v>
      </c>
      <c r="Q30" s="59">
        <v>96342</v>
      </c>
      <c r="R30" s="61">
        <v>-4.2878495360278999</v>
      </c>
      <c r="S30" s="59">
        <v>14.4881137445641</v>
      </c>
      <c r="T30" s="59">
        <v>15.8790426833572</v>
      </c>
      <c r="U30" s="62">
        <v>-9.6004832879986193</v>
      </c>
    </row>
    <row r="31" spans="1:21" ht="12" thickBot="1" x14ac:dyDescent="0.25">
      <c r="A31" s="79"/>
      <c r="B31" s="76" t="s">
        <v>29</v>
      </c>
      <c r="C31" s="77"/>
      <c r="D31" s="59">
        <v>1222698.8663999999</v>
      </c>
      <c r="E31" s="60"/>
      <c r="F31" s="60"/>
      <c r="G31" s="59">
        <v>814793.81830000004</v>
      </c>
      <c r="H31" s="61">
        <v>50.062364114526602</v>
      </c>
      <c r="I31" s="59">
        <v>37767.199699999997</v>
      </c>
      <c r="J31" s="61">
        <v>3.0888390214344601</v>
      </c>
      <c r="K31" s="59">
        <v>33198.432800000002</v>
      </c>
      <c r="L31" s="61">
        <v>4.0744581088336904</v>
      </c>
      <c r="M31" s="61">
        <v>0.13761995716858</v>
      </c>
      <c r="N31" s="59">
        <v>4984203.0218000002</v>
      </c>
      <c r="O31" s="59">
        <v>101196564.42560001</v>
      </c>
      <c r="P31" s="59">
        <v>32810</v>
      </c>
      <c r="Q31" s="59">
        <v>33619</v>
      </c>
      <c r="R31" s="61">
        <v>-2.4063773461435498</v>
      </c>
      <c r="S31" s="59">
        <v>37.2660428649802</v>
      </c>
      <c r="T31" s="59">
        <v>24.1654186055504</v>
      </c>
      <c r="U31" s="62">
        <v>35.154320803244502</v>
      </c>
    </row>
    <row r="32" spans="1:21" ht="12" thickBot="1" x14ac:dyDescent="0.25">
      <c r="A32" s="79"/>
      <c r="B32" s="76" t="s">
        <v>30</v>
      </c>
      <c r="C32" s="77"/>
      <c r="D32" s="59">
        <v>168869.73970000001</v>
      </c>
      <c r="E32" s="60"/>
      <c r="F32" s="60"/>
      <c r="G32" s="59">
        <v>125582.7852</v>
      </c>
      <c r="H32" s="61">
        <v>34.468860067932297</v>
      </c>
      <c r="I32" s="59">
        <v>43611.167999999998</v>
      </c>
      <c r="J32" s="61">
        <v>25.825330267859702</v>
      </c>
      <c r="K32" s="59">
        <v>33665.925999999999</v>
      </c>
      <c r="L32" s="61">
        <v>26.807755494819201</v>
      </c>
      <c r="M32" s="61">
        <v>0.29540972673676003</v>
      </c>
      <c r="N32" s="59">
        <v>1004870.577</v>
      </c>
      <c r="O32" s="59">
        <v>12776582.9045</v>
      </c>
      <c r="P32" s="59">
        <v>29824</v>
      </c>
      <c r="Q32" s="59">
        <v>31895</v>
      </c>
      <c r="R32" s="61">
        <v>-6.4931807493337503</v>
      </c>
      <c r="S32" s="59">
        <v>5.6622096197693104</v>
      </c>
      <c r="T32" s="59">
        <v>6.1033181595861397</v>
      </c>
      <c r="U32" s="62">
        <v>-7.7903957895999199</v>
      </c>
    </row>
    <row r="33" spans="1:21" ht="12" thickBot="1" x14ac:dyDescent="0.25">
      <c r="A33" s="79"/>
      <c r="B33" s="76" t="s">
        <v>75</v>
      </c>
      <c r="C33" s="77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59">
        <v>45.476900000000001</v>
      </c>
      <c r="P33" s="60"/>
      <c r="Q33" s="60"/>
      <c r="R33" s="60"/>
      <c r="S33" s="60"/>
      <c r="T33" s="60"/>
      <c r="U33" s="63"/>
    </row>
    <row r="34" spans="1:21" ht="12" customHeight="1" thickBot="1" x14ac:dyDescent="0.25">
      <c r="A34" s="79"/>
      <c r="B34" s="76" t="s">
        <v>31</v>
      </c>
      <c r="C34" s="77"/>
      <c r="D34" s="59">
        <v>126038.77710000001</v>
      </c>
      <c r="E34" s="60"/>
      <c r="F34" s="60"/>
      <c r="G34" s="59">
        <v>133578.75</v>
      </c>
      <c r="H34" s="61">
        <v>-5.6445901013447202</v>
      </c>
      <c r="I34" s="59">
        <v>17824.748599999999</v>
      </c>
      <c r="J34" s="61">
        <v>14.1422735209956</v>
      </c>
      <c r="K34" s="59">
        <v>16884.026000000002</v>
      </c>
      <c r="L34" s="61">
        <v>12.639754451961901</v>
      </c>
      <c r="M34" s="61">
        <v>5.5716723013812003E-2</v>
      </c>
      <c r="N34" s="59">
        <v>805773.48250000004</v>
      </c>
      <c r="O34" s="59">
        <v>20943783.797800001</v>
      </c>
      <c r="P34" s="59">
        <v>8179</v>
      </c>
      <c r="Q34" s="59">
        <v>9189</v>
      </c>
      <c r="R34" s="61">
        <v>-10.9914027641746</v>
      </c>
      <c r="S34" s="59">
        <v>15.4100473285243</v>
      </c>
      <c r="T34" s="59">
        <v>16.6415798345848</v>
      </c>
      <c r="U34" s="62">
        <v>-7.99175031591873</v>
      </c>
    </row>
    <row r="35" spans="1:21" ht="12" customHeight="1" thickBot="1" x14ac:dyDescent="0.25">
      <c r="A35" s="79"/>
      <c r="B35" s="76" t="s">
        <v>76</v>
      </c>
      <c r="C35" s="7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 x14ac:dyDescent="0.25">
      <c r="A36" s="79"/>
      <c r="B36" s="76" t="s">
        <v>61</v>
      </c>
      <c r="C36" s="77"/>
      <c r="D36" s="59">
        <v>153828.22</v>
      </c>
      <c r="E36" s="60"/>
      <c r="F36" s="60"/>
      <c r="G36" s="59">
        <v>107652.85</v>
      </c>
      <c r="H36" s="61">
        <v>42.892844917714697</v>
      </c>
      <c r="I36" s="59">
        <v>17658.72</v>
      </c>
      <c r="J36" s="61">
        <v>11.479506166033801</v>
      </c>
      <c r="K36" s="59">
        <v>4982.92</v>
      </c>
      <c r="L36" s="61">
        <v>4.6286930629333103</v>
      </c>
      <c r="M36" s="61">
        <v>2.5438497908856701</v>
      </c>
      <c r="N36" s="59">
        <v>1124858.72</v>
      </c>
      <c r="O36" s="59">
        <v>35440787.840000004</v>
      </c>
      <c r="P36" s="59">
        <v>97</v>
      </c>
      <c r="Q36" s="59">
        <v>149</v>
      </c>
      <c r="R36" s="61">
        <v>-34.899328859060397</v>
      </c>
      <c r="S36" s="59">
        <v>1585.8579381443301</v>
      </c>
      <c r="T36" s="59">
        <v>1438.03865771812</v>
      </c>
      <c r="U36" s="62">
        <v>9.3210921905891304</v>
      </c>
    </row>
    <row r="37" spans="1:21" ht="12" customHeight="1" thickBot="1" x14ac:dyDescent="0.25">
      <c r="A37" s="79"/>
      <c r="B37" s="76" t="s">
        <v>35</v>
      </c>
      <c r="C37" s="77"/>
      <c r="D37" s="59">
        <v>97102.17</v>
      </c>
      <c r="E37" s="60"/>
      <c r="F37" s="60"/>
      <c r="G37" s="59">
        <v>104955.57</v>
      </c>
      <c r="H37" s="61">
        <v>-7.4825947779617703</v>
      </c>
      <c r="I37" s="59">
        <v>-12731.4</v>
      </c>
      <c r="J37" s="61">
        <v>-13.1113444735581</v>
      </c>
      <c r="K37" s="59">
        <v>-9903.5400000000009</v>
      </c>
      <c r="L37" s="61">
        <v>-9.4359356058949508</v>
      </c>
      <c r="M37" s="61">
        <v>0.28554032194548601</v>
      </c>
      <c r="N37" s="59">
        <v>769002.82</v>
      </c>
      <c r="O37" s="59">
        <v>29148811.309999999</v>
      </c>
      <c r="P37" s="59">
        <v>62</v>
      </c>
      <c r="Q37" s="59">
        <v>61</v>
      </c>
      <c r="R37" s="61">
        <v>1.63934426229508</v>
      </c>
      <c r="S37" s="59">
        <v>1566.1640322580599</v>
      </c>
      <c r="T37" s="59">
        <v>2158.1922950819699</v>
      </c>
      <c r="U37" s="62">
        <v>-37.801165818520801</v>
      </c>
    </row>
    <row r="38" spans="1:21" ht="12" customHeight="1" thickBot="1" x14ac:dyDescent="0.25">
      <c r="A38" s="79"/>
      <c r="B38" s="76" t="s">
        <v>36</v>
      </c>
      <c r="C38" s="77"/>
      <c r="D38" s="59">
        <v>96735.16</v>
      </c>
      <c r="E38" s="60"/>
      <c r="F38" s="60"/>
      <c r="G38" s="59">
        <v>5169.2299999999996</v>
      </c>
      <c r="H38" s="61">
        <v>1771.36498085788</v>
      </c>
      <c r="I38" s="59">
        <v>39.520000000000003</v>
      </c>
      <c r="J38" s="61">
        <v>4.0853811582055997E-2</v>
      </c>
      <c r="K38" s="59">
        <v>290.60000000000002</v>
      </c>
      <c r="L38" s="61">
        <v>5.6217270270427102</v>
      </c>
      <c r="M38" s="61">
        <v>-0.86400550584996605</v>
      </c>
      <c r="N38" s="59">
        <v>1863272.57</v>
      </c>
      <c r="O38" s="59">
        <v>9274023.2200000007</v>
      </c>
      <c r="P38" s="59">
        <v>57</v>
      </c>
      <c r="Q38" s="59">
        <v>106</v>
      </c>
      <c r="R38" s="61">
        <v>-46.2264150943396</v>
      </c>
      <c r="S38" s="59">
        <v>1697.1080701754399</v>
      </c>
      <c r="T38" s="59">
        <v>2598.0108490565999</v>
      </c>
      <c r="U38" s="62">
        <v>-53.084585166578997</v>
      </c>
    </row>
    <row r="39" spans="1:21" ht="12" customHeight="1" thickBot="1" x14ac:dyDescent="0.25">
      <c r="A39" s="79"/>
      <c r="B39" s="76" t="s">
        <v>37</v>
      </c>
      <c r="C39" s="77"/>
      <c r="D39" s="59">
        <v>74540.23</v>
      </c>
      <c r="E39" s="60"/>
      <c r="F39" s="60"/>
      <c r="G39" s="59">
        <v>93602.54</v>
      </c>
      <c r="H39" s="61">
        <v>-20.3651631675807</v>
      </c>
      <c r="I39" s="59">
        <v>-10255.77</v>
      </c>
      <c r="J39" s="61">
        <v>-13.7587045277429</v>
      </c>
      <c r="K39" s="59">
        <v>-14001.25</v>
      </c>
      <c r="L39" s="61">
        <v>-14.9581945105336</v>
      </c>
      <c r="M39" s="61">
        <v>-0.26751040085706601</v>
      </c>
      <c r="N39" s="59">
        <v>849805.63</v>
      </c>
      <c r="O39" s="59">
        <v>19441777.210000001</v>
      </c>
      <c r="P39" s="59">
        <v>61</v>
      </c>
      <c r="Q39" s="59">
        <v>75</v>
      </c>
      <c r="R39" s="61">
        <v>-18.6666666666667</v>
      </c>
      <c r="S39" s="59">
        <v>1221.9709836065599</v>
      </c>
      <c r="T39" s="59">
        <v>1897.7175999999999</v>
      </c>
      <c r="U39" s="62">
        <v>-55.299726872321202</v>
      </c>
    </row>
    <row r="40" spans="1:21" ht="12" customHeight="1" thickBot="1" x14ac:dyDescent="0.25">
      <c r="A40" s="79"/>
      <c r="B40" s="76" t="s">
        <v>74</v>
      </c>
      <c r="C40" s="77"/>
      <c r="D40" s="59">
        <v>7.01</v>
      </c>
      <c r="E40" s="60"/>
      <c r="F40" s="60"/>
      <c r="G40" s="60"/>
      <c r="H40" s="60"/>
      <c r="I40" s="59">
        <v>7.01</v>
      </c>
      <c r="J40" s="61">
        <v>100</v>
      </c>
      <c r="K40" s="60"/>
      <c r="L40" s="60"/>
      <c r="M40" s="60"/>
      <c r="N40" s="59">
        <v>13</v>
      </c>
      <c r="O40" s="59">
        <v>23.46</v>
      </c>
      <c r="P40" s="59">
        <v>2</v>
      </c>
      <c r="Q40" s="59">
        <v>2</v>
      </c>
      <c r="R40" s="61">
        <v>0</v>
      </c>
      <c r="S40" s="59">
        <v>3.5049999999999999</v>
      </c>
      <c r="T40" s="59">
        <v>1.71</v>
      </c>
      <c r="U40" s="62">
        <v>51.2125534950071</v>
      </c>
    </row>
    <row r="41" spans="1:21" ht="12" customHeight="1" thickBot="1" x14ac:dyDescent="0.25">
      <c r="A41" s="79"/>
      <c r="B41" s="76" t="s">
        <v>32</v>
      </c>
      <c r="C41" s="77"/>
      <c r="D41" s="59">
        <v>12901.709000000001</v>
      </c>
      <c r="E41" s="60"/>
      <c r="F41" s="60"/>
      <c r="G41" s="59">
        <v>156143.58970000001</v>
      </c>
      <c r="H41" s="61">
        <v>-91.737279112906194</v>
      </c>
      <c r="I41" s="59">
        <v>1262.1792</v>
      </c>
      <c r="J41" s="61">
        <v>9.7830388206709706</v>
      </c>
      <c r="K41" s="59">
        <v>12003.9059</v>
      </c>
      <c r="L41" s="61">
        <v>7.6877353230210801</v>
      </c>
      <c r="M41" s="61">
        <v>-0.89485262459446602</v>
      </c>
      <c r="N41" s="59">
        <v>99975.468900000007</v>
      </c>
      <c r="O41" s="59">
        <v>1951295.1098</v>
      </c>
      <c r="P41" s="59">
        <v>49</v>
      </c>
      <c r="Q41" s="59">
        <v>51</v>
      </c>
      <c r="R41" s="61">
        <v>-3.9215686274509798</v>
      </c>
      <c r="S41" s="59">
        <v>263.30018367346901</v>
      </c>
      <c r="T41" s="59">
        <v>238.52857254902</v>
      </c>
      <c r="U41" s="62">
        <v>9.4081252731559601</v>
      </c>
    </row>
    <row r="42" spans="1:21" ht="12" customHeight="1" thickBot="1" x14ac:dyDescent="0.25">
      <c r="A42" s="79"/>
      <c r="B42" s="76" t="s">
        <v>33</v>
      </c>
      <c r="C42" s="77"/>
      <c r="D42" s="59">
        <v>346620.46419999999</v>
      </c>
      <c r="E42" s="60"/>
      <c r="F42" s="60"/>
      <c r="G42" s="59">
        <v>400396.0649</v>
      </c>
      <c r="H42" s="61">
        <v>-13.4306017002017</v>
      </c>
      <c r="I42" s="59">
        <v>13392.9882</v>
      </c>
      <c r="J42" s="61">
        <v>3.86387694417034</v>
      </c>
      <c r="K42" s="59">
        <v>21553.031999999999</v>
      </c>
      <c r="L42" s="61">
        <v>5.3829280278723299</v>
      </c>
      <c r="M42" s="61">
        <v>-0.37860305686921403</v>
      </c>
      <c r="N42" s="59">
        <v>2003033.3625</v>
      </c>
      <c r="O42" s="59">
        <v>42445441.123300001</v>
      </c>
      <c r="P42" s="59">
        <v>1726</v>
      </c>
      <c r="Q42" s="59">
        <v>1722</v>
      </c>
      <c r="R42" s="61">
        <v>0.23228803716608401</v>
      </c>
      <c r="S42" s="59">
        <v>200.82298041715001</v>
      </c>
      <c r="T42" s="59">
        <v>205.09685731707299</v>
      </c>
      <c r="U42" s="62">
        <v>-2.1281811927330199</v>
      </c>
    </row>
    <row r="43" spans="1:21" ht="12" thickBot="1" x14ac:dyDescent="0.25">
      <c r="A43" s="79"/>
      <c r="B43" s="76" t="s">
        <v>38</v>
      </c>
      <c r="C43" s="77"/>
      <c r="D43" s="59">
        <v>50011.43</v>
      </c>
      <c r="E43" s="60"/>
      <c r="F43" s="60"/>
      <c r="G43" s="59">
        <v>94602.61</v>
      </c>
      <c r="H43" s="61">
        <v>-47.135253456537797</v>
      </c>
      <c r="I43" s="59">
        <v>-3180</v>
      </c>
      <c r="J43" s="61">
        <v>-6.3585464362846702</v>
      </c>
      <c r="K43" s="59">
        <v>-13188.98</v>
      </c>
      <c r="L43" s="61">
        <v>-13.9414546807958</v>
      </c>
      <c r="M43" s="61">
        <v>-0.758889618454194</v>
      </c>
      <c r="N43" s="59">
        <v>640470.99</v>
      </c>
      <c r="O43" s="59">
        <v>14174603.800000001</v>
      </c>
      <c r="P43" s="59">
        <v>51</v>
      </c>
      <c r="Q43" s="59">
        <v>80</v>
      </c>
      <c r="R43" s="61">
        <v>-36.25</v>
      </c>
      <c r="S43" s="59">
        <v>980.61627450980404</v>
      </c>
      <c r="T43" s="59">
        <v>1233.1714999999999</v>
      </c>
      <c r="U43" s="62">
        <v>-25.754745465186701</v>
      </c>
    </row>
    <row r="44" spans="1:21" ht="12" thickBot="1" x14ac:dyDescent="0.25">
      <c r="A44" s="79"/>
      <c r="B44" s="76" t="s">
        <v>39</v>
      </c>
      <c r="C44" s="77"/>
      <c r="D44" s="59">
        <v>40501.86</v>
      </c>
      <c r="E44" s="60"/>
      <c r="F44" s="60"/>
      <c r="G44" s="59">
        <v>37478.69</v>
      </c>
      <c r="H44" s="61">
        <v>8.0663705161519808</v>
      </c>
      <c r="I44" s="59">
        <v>3513.66</v>
      </c>
      <c r="J44" s="61">
        <v>8.6753052822759305</v>
      </c>
      <c r="K44" s="59">
        <v>4960.28</v>
      </c>
      <c r="L44" s="61">
        <v>13.234934305334599</v>
      </c>
      <c r="M44" s="61">
        <v>-0.29164079447128</v>
      </c>
      <c r="N44" s="59">
        <v>320274.25</v>
      </c>
      <c r="O44" s="59">
        <v>6439232.1100000003</v>
      </c>
      <c r="P44" s="59">
        <v>55</v>
      </c>
      <c r="Q44" s="59">
        <v>59</v>
      </c>
      <c r="R44" s="61">
        <v>-6.7796610169491602</v>
      </c>
      <c r="S44" s="59">
        <v>736.39745454545505</v>
      </c>
      <c r="T44" s="59">
        <v>855.40169491525398</v>
      </c>
      <c r="U44" s="62">
        <v>-16.160327501845501</v>
      </c>
    </row>
    <row r="45" spans="1:21" ht="12" thickBot="1" x14ac:dyDescent="0.25">
      <c r="A45" s="80"/>
      <c r="B45" s="76" t="s">
        <v>34</v>
      </c>
      <c r="C45" s="77"/>
      <c r="D45" s="64">
        <v>556.81870000000004</v>
      </c>
      <c r="E45" s="65"/>
      <c r="F45" s="65"/>
      <c r="G45" s="64">
        <v>76662.476500000004</v>
      </c>
      <c r="H45" s="66">
        <v>-99.273675042313599</v>
      </c>
      <c r="I45" s="64">
        <v>98.261499999999998</v>
      </c>
      <c r="J45" s="66">
        <v>17.646946842841299</v>
      </c>
      <c r="K45" s="64">
        <v>5983.4629999999997</v>
      </c>
      <c r="L45" s="66">
        <v>7.8049435306202302</v>
      </c>
      <c r="M45" s="66">
        <v>-0.98357782107117597</v>
      </c>
      <c r="N45" s="64">
        <v>34789.280100000004</v>
      </c>
      <c r="O45" s="64">
        <v>1354220.0373</v>
      </c>
      <c r="P45" s="64">
        <v>3</v>
      </c>
      <c r="Q45" s="64">
        <v>9</v>
      </c>
      <c r="R45" s="66">
        <v>-66.6666666666667</v>
      </c>
      <c r="S45" s="64">
        <v>185.60623333333299</v>
      </c>
      <c r="T45" s="64">
        <v>1109.96773333333</v>
      </c>
      <c r="U45" s="67">
        <v>-498.02287530932398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6" workbookViewId="0">
      <selection sqref="A1:F37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42800</v>
      </c>
      <c r="C2" s="43">
        <v>12</v>
      </c>
      <c r="D2" s="43">
        <v>149743</v>
      </c>
      <c r="E2" s="43">
        <v>2306466.9315222199</v>
      </c>
      <c r="F2" s="43">
        <v>1803890.01375897</v>
      </c>
      <c r="G2" s="37"/>
      <c r="H2" s="37"/>
    </row>
    <row r="3" spans="1:8" x14ac:dyDescent="0.2">
      <c r="A3" s="43">
        <v>2</v>
      </c>
      <c r="B3" s="44">
        <v>42800</v>
      </c>
      <c r="C3" s="43">
        <v>13</v>
      </c>
      <c r="D3" s="43">
        <v>8979</v>
      </c>
      <c r="E3" s="43">
        <v>82931.656122222194</v>
      </c>
      <c r="F3" s="43">
        <v>63351.033241880301</v>
      </c>
      <c r="G3" s="37"/>
      <c r="H3" s="37"/>
    </row>
    <row r="4" spans="1:8" x14ac:dyDescent="0.2">
      <c r="A4" s="43">
        <v>3</v>
      </c>
      <c r="B4" s="44">
        <v>42800</v>
      </c>
      <c r="C4" s="43">
        <v>14</v>
      </c>
      <c r="D4" s="43">
        <v>158041</v>
      </c>
      <c r="E4" s="43">
        <v>200929.43675967801</v>
      </c>
      <c r="F4" s="43">
        <v>155058.73797685601</v>
      </c>
      <c r="G4" s="37"/>
      <c r="H4" s="37"/>
    </row>
    <row r="5" spans="1:8" x14ac:dyDescent="0.2">
      <c r="A5" s="43">
        <v>4</v>
      </c>
      <c r="B5" s="44">
        <v>42800</v>
      </c>
      <c r="C5" s="43">
        <v>15</v>
      </c>
      <c r="D5" s="43">
        <v>4758</v>
      </c>
      <c r="E5" s="43">
        <v>103409.48936584999</v>
      </c>
      <c r="F5" s="43">
        <v>76795.475854504199</v>
      </c>
      <c r="G5" s="37"/>
      <c r="H5" s="37"/>
    </row>
    <row r="6" spans="1:8" x14ac:dyDescent="0.2">
      <c r="A6" s="43">
        <v>5</v>
      </c>
      <c r="B6" s="44">
        <v>42800</v>
      </c>
      <c r="C6" s="43">
        <v>16</v>
      </c>
      <c r="D6" s="43">
        <v>8562</v>
      </c>
      <c r="E6" s="43">
        <v>271116.00160940201</v>
      </c>
      <c r="F6" s="43">
        <v>237516.695868376</v>
      </c>
      <c r="G6" s="37"/>
      <c r="H6" s="37"/>
    </row>
    <row r="7" spans="1:8" x14ac:dyDescent="0.2">
      <c r="A7" s="43">
        <v>6</v>
      </c>
      <c r="B7" s="44">
        <v>42800</v>
      </c>
      <c r="C7" s="43">
        <v>17</v>
      </c>
      <c r="D7" s="43">
        <v>61591</v>
      </c>
      <c r="E7" s="43">
        <v>833509.64791794901</v>
      </c>
      <c r="F7" s="43">
        <v>913042.93331794895</v>
      </c>
      <c r="G7" s="37"/>
      <c r="H7" s="37"/>
    </row>
    <row r="8" spans="1:8" x14ac:dyDescent="0.2">
      <c r="A8" s="43">
        <v>7</v>
      </c>
      <c r="B8" s="44">
        <v>42800</v>
      </c>
      <c r="C8" s="43">
        <v>18</v>
      </c>
      <c r="D8" s="43">
        <v>52737</v>
      </c>
      <c r="E8" s="43">
        <v>96810.504676068405</v>
      </c>
      <c r="F8" s="43">
        <v>78779.048788034197</v>
      </c>
      <c r="G8" s="37"/>
      <c r="H8" s="37"/>
    </row>
    <row r="9" spans="1:8" x14ac:dyDescent="0.2">
      <c r="A9" s="43">
        <v>8</v>
      </c>
      <c r="B9" s="44">
        <v>42800</v>
      </c>
      <c r="C9" s="43">
        <v>19</v>
      </c>
      <c r="D9" s="43">
        <v>36294</v>
      </c>
      <c r="E9" s="43">
        <v>146138.001561538</v>
      </c>
      <c r="F9" s="43">
        <v>196229.636820513</v>
      </c>
      <c r="G9" s="37"/>
      <c r="H9" s="37"/>
    </row>
    <row r="10" spans="1:8" x14ac:dyDescent="0.2">
      <c r="A10" s="43">
        <v>9</v>
      </c>
      <c r="B10" s="44">
        <v>42800</v>
      </c>
      <c r="C10" s="43">
        <v>21</v>
      </c>
      <c r="D10" s="43">
        <v>172126</v>
      </c>
      <c r="E10" s="43">
        <v>762541.47931196599</v>
      </c>
      <c r="F10" s="43">
        <v>770511.38549145299</v>
      </c>
      <c r="G10" s="37"/>
      <c r="H10" s="37"/>
    </row>
    <row r="11" spans="1:8" x14ac:dyDescent="0.2">
      <c r="A11" s="43">
        <v>10</v>
      </c>
      <c r="B11" s="44">
        <v>42800</v>
      </c>
      <c r="C11" s="43">
        <v>22</v>
      </c>
      <c r="D11" s="43">
        <v>29195</v>
      </c>
      <c r="E11" s="43">
        <v>553515.06719230802</v>
      </c>
      <c r="F11" s="43">
        <v>478035.11995384598</v>
      </c>
      <c r="G11" s="37"/>
      <c r="H11" s="37"/>
    </row>
    <row r="12" spans="1:8" x14ac:dyDescent="0.2">
      <c r="A12" s="43">
        <v>11</v>
      </c>
      <c r="B12" s="44">
        <v>42800</v>
      </c>
      <c r="C12" s="43">
        <v>23</v>
      </c>
      <c r="D12" s="43">
        <v>205378.736</v>
      </c>
      <c r="E12" s="43">
        <v>2426273.47313357</v>
      </c>
      <c r="F12" s="43">
        <v>2127805.2095564101</v>
      </c>
      <c r="G12" s="37"/>
      <c r="H12" s="37"/>
    </row>
    <row r="13" spans="1:8" x14ac:dyDescent="0.2">
      <c r="A13" s="43">
        <v>12</v>
      </c>
      <c r="B13" s="44">
        <v>42800</v>
      </c>
      <c r="C13" s="43">
        <v>24</v>
      </c>
      <c r="D13" s="43">
        <v>25082.5</v>
      </c>
      <c r="E13" s="43">
        <v>756869.54310512799</v>
      </c>
      <c r="F13" s="43">
        <v>717225.81861709396</v>
      </c>
      <c r="G13" s="37"/>
      <c r="H13" s="37"/>
    </row>
    <row r="14" spans="1:8" x14ac:dyDescent="0.2">
      <c r="A14" s="43">
        <v>13</v>
      </c>
      <c r="B14" s="44">
        <v>42800</v>
      </c>
      <c r="C14" s="43">
        <v>25</v>
      </c>
      <c r="D14" s="43">
        <v>108681</v>
      </c>
      <c r="E14" s="43">
        <v>1333757.6375042701</v>
      </c>
      <c r="F14" s="43">
        <v>1234543.7598000001</v>
      </c>
      <c r="G14" s="37"/>
      <c r="H14" s="37"/>
    </row>
    <row r="15" spans="1:8" x14ac:dyDescent="0.2">
      <c r="A15" s="43">
        <v>14</v>
      </c>
      <c r="B15" s="44">
        <v>42800</v>
      </c>
      <c r="C15" s="43">
        <v>26</v>
      </c>
      <c r="D15" s="43">
        <v>70257</v>
      </c>
      <c r="E15" s="43">
        <v>436159.253553733</v>
      </c>
      <c r="F15" s="43">
        <v>378446.27240932599</v>
      </c>
      <c r="G15" s="37"/>
      <c r="H15" s="37"/>
    </row>
    <row r="16" spans="1:8" x14ac:dyDescent="0.2">
      <c r="A16" s="43">
        <v>15</v>
      </c>
      <c r="B16" s="44">
        <v>42800</v>
      </c>
      <c r="C16" s="43">
        <v>27</v>
      </c>
      <c r="D16" s="43">
        <v>177911.57</v>
      </c>
      <c r="E16" s="43">
        <v>1435653.64259233</v>
      </c>
      <c r="F16" s="43">
        <v>1389390.7120187699</v>
      </c>
      <c r="G16" s="37"/>
      <c r="H16" s="37"/>
    </row>
    <row r="17" spans="1:9" x14ac:dyDescent="0.2">
      <c r="A17" s="43">
        <v>16</v>
      </c>
      <c r="B17" s="44">
        <v>42800</v>
      </c>
      <c r="C17" s="43">
        <v>29</v>
      </c>
      <c r="D17" s="43">
        <v>1677925</v>
      </c>
      <c r="E17" s="43">
        <v>12471339.180013699</v>
      </c>
      <c r="F17" s="43">
        <v>14589741.283069201</v>
      </c>
      <c r="G17" s="37"/>
      <c r="H17" s="37"/>
    </row>
    <row r="18" spans="1:9" x14ac:dyDescent="0.2">
      <c r="A18" s="43">
        <v>17</v>
      </c>
      <c r="B18" s="44">
        <v>42800</v>
      </c>
      <c r="C18" s="43">
        <v>31</v>
      </c>
      <c r="D18" s="43">
        <v>28533.194</v>
      </c>
      <c r="E18" s="43">
        <v>267294.25784937601</v>
      </c>
      <c r="F18" s="43">
        <v>229032.93734425399</v>
      </c>
      <c r="G18" s="37"/>
      <c r="H18" s="37"/>
    </row>
    <row r="19" spans="1:9" x14ac:dyDescent="0.2">
      <c r="A19" s="43">
        <v>18</v>
      </c>
      <c r="B19" s="44">
        <v>42800</v>
      </c>
      <c r="C19" s="43">
        <v>32</v>
      </c>
      <c r="D19" s="43">
        <v>15563.799000000001</v>
      </c>
      <c r="E19" s="43">
        <v>291163.477290084</v>
      </c>
      <c r="F19" s="43">
        <v>266294.76074478298</v>
      </c>
      <c r="G19" s="37"/>
      <c r="H19" s="37"/>
    </row>
    <row r="20" spans="1:9" x14ac:dyDescent="0.2">
      <c r="A20" s="43">
        <v>19</v>
      </c>
      <c r="B20" s="44">
        <v>42800</v>
      </c>
      <c r="C20" s="43">
        <v>33</v>
      </c>
      <c r="D20" s="43">
        <v>48505.171000000002</v>
      </c>
      <c r="E20" s="43">
        <v>726890.36461325898</v>
      </c>
      <c r="F20" s="43">
        <v>578810.41343619698</v>
      </c>
      <c r="G20" s="37"/>
      <c r="H20" s="37"/>
    </row>
    <row r="21" spans="1:9" x14ac:dyDescent="0.2">
      <c r="A21" s="43">
        <v>20</v>
      </c>
      <c r="B21" s="44">
        <v>42800</v>
      </c>
      <c r="C21" s="43">
        <v>34</v>
      </c>
      <c r="D21" s="43">
        <v>47877.17</v>
      </c>
      <c r="E21" s="43">
        <v>294401.82141645899</v>
      </c>
      <c r="F21" s="43">
        <v>225743.93982228299</v>
      </c>
      <c r="G21" s="37"/>
      <c r="H21" s="37"/>
    </row>
    <row r="22" spans="1:9" x14ac:dyDescent="0.2">
      <c r="A22" s="43">
        <v>21</v>
      </c>
      <c r="B22" s="44">
        <v>42800</v>
      </c>
      <c r="C22" s="43">
        <v>35</v>
      </c>
      <c r="D22" s="43">
        <v>30395.759999999998</v>
      </c>
      <c r="E22" s="43">
        <v>866984.93850000005</v>
      </c>
      <c r="F22" s="43">
        <v>834930.27579999994</v>
      </c>
      <c r="G22" s="37"/>
      <c r="H22" s="37"/>
    </row>
    <row r="23" spans="1:9" x14ac:dyDescent="0.2">
      <c r="A23" s="43">
        <v>22</v>
      </c>
      <c r="B23" s="44">
        <v>42800</v>
      </c>
      <c r="C23" s="43">
        <v>36</v>
      </c>
      <c r="D23" s="43">
        <v>170529.353</v>
      </c>
      <c r="E23" s="43">
        <v>868577.44362654898</v>
      </c>
      <c r="F23" s="43">
        <v>747902.95335639501</v>
      </c>
      <c r="G23" s="37"/>
      <c r="H23" s="37"/>
    </row>
    <row r="24" spans="1:9" x14ac:dyDescent="0.2">
      <c r="A24" s="43">
        <v>23</v>
      </c>
      <c r="B24" s="44">
        <v>42800</v>
      </c>
      <c r="C24" s="43">
        <v>37</v>
      </c>
      <c r="D24" s="43">
        <v>151012.15700000001</v>
      </c>
      <c r="E24" s="43">
        <v>1335963.3933115001</v>
      </c>
      <c r="F24" s="43">
        <v>1185170.8090091001</v>
      </c>
      <c r="G24" s="37"/>
      <c r="H24" s="37"/>
    </row>
    <row r="25" spans="1:9" x14ac:dyDescent="0.2">
      <c r="A25" s="43">
        <v>24</v>
      </c>
      <c r="B25" s="44">
        <v>42800</v>
      </c>
      <c r="C25" s="43">
        <v>38</v>
      </c>
      <c r="D25" s="43">
        <v>276384.82199999999</v>
      </c>
      <c r="E25" s="43">
        <v>1222698.7649787599</v>
      </c>
      <c r="F25" s="43">
        <v>1184931.8365309699</v>
      </c>
      <c r="G25" s="37"/>
      <c r="H25" s="37"/>
    </row>
    <row r="26" spans="1:9" x14ac:dyDescent="0.2">
      <c r="A26" s="43">
        <v>25</v>
      </c>
      <c r="B26" s="44">
        <v>42800</v>
      </c>
      <c r="C26" s="43">
        <v>39</v>
      </c>
      <c r="D26" s="43">
        <v>97478.536999999997</v>
      </c>
      <c r="E26" s="43">
        <v>168869.62350776</v>
      </c>
      <c r="F26" s="43">
        <v>125258.57883822999</v>
      </c>
      <c r="G26" s="37"/>
      <c r="H26" s="37"/>
    </row>
    <row r="27" spans="1:9" x14ac:dyDescent="0.2">
      <c r="A27" s="43">
        <v>26</v>
      </c>
      <c r="B27" s="44">
        <v>42800</v>
      </c>
      <c r="C27" s="43">
        <v>42</v>
      </c>
      <c r="D27" s="43">
        <v>7037.9040000000005</v>
      </c>
      <c r="E27" s="43">
        <v>126038.77589999999</v>
      </c>
      <c r="F27" s="43">
        <v>108214.0494</v>
      </c>
      <c r="G27" s="37"/>
      <c r="H27" s="37"/>
    </row>
    <row r="28" spans="1:9" x14ac:dyDescent="0.2">
      <c r="A28" s="43">
        <v>27</v>
      </c>
      <c r="B28" s="44">
        <v>42800</v>
      </c>
      <c r="C28" s="43">
        <v>70</v>
      </c>
      <c r="D28" s="43">
        <v>95</v>
      </c>
      <c r="E28" s="43">
        <v>153828.22</v>
      </c>
      <c r="F28" s="43">
        <v>136169.5</v>
      </c>
      <c r="G28" s="37"/>
      <c r="H28" s="37"/>
    </row>
    <row r="29" spans="1:9" x14ac:dyDescent="0.2">
      <c r="A29" s="43">
        <v>28</v>
      </c>
      <c r="B29" s="44">
        <v>42800</v>
      </c>
      <c r="C29" s="43">
        <v>71</v>
      </c>
      <c r="D29" s="43">
        <v>54</v>
      </c>
      <c r="E29" s="43">
        <v>97102.17</v>
      </c>
      <c r="F29" s="43">
        <v>109833.57</v>
      </c>
      <c r="G29" s="37"/>
      <c r="H29" s="37"/>
    </row>
    <row r="30" spans="1:9" x14ac:dyDescent="0.2">
      <c r="A30" s="43">
        <v>29</v>
      </c>
      <c r="B30" s="44">
        <v>42800</v>
      </c>
      <c r="C30" s="43">
        <v>72</v>
      </c>
      <c r="D30" s="43">
        <v>47</v>
      </c>
      <c r="E30" s="43">
        <v>96735.16</v>
      </c>
      <c r="F30" s="43">
        <v>96695.64</v>
      </c>
      <c r="G30" s="37"/>
      <c r="H30" s="37"/>
    </row>
    <row r="31" spans="1:9" x14ac:dyDescent="0.2">
      <c r="A31" s="39">
        <v>30</v>
      </c>
      <c r="B31" s="44">
        <v>42800</v>
      </c>
      <c r="C31" s="39">
        <v>73</v>
      </c>
      <c r="D31" s="39">
        <v>55</v>
      </c>
      <c r="E31" s="39">
        <v>74540.23</v>
      </c>
      <c r="F31" s="39">
        <v>84796</v>
      </c>
      <c r="G31" s="39"/>
      <c r="H31" s="39"/>
      <c r="I31" s="39"/>
    </row>
    <row r="32" spans="1:9" x14ac:dyDescent="0.2">
      <c r="A32" s="39">
        <v>31</v>
      </c>
      <c r="B32" s="44">
        <v>42800</v>
      </c>
      <c r="C32" s="39">
        <v>74</v>
      </c>
      <c r="D32" s="39">
        <v>82</v>
      </c>
      <c r="E32" s="39">
        <v>7.01</v>
      </c>
      <c r="F32" s="39">
        <v>0</v>
      </c>
      <c r="G32" s="39"/>
      <c r="H32" s="39"/>
    </row>
    <row r="33" spans="1:8" x14ac:dyDescent="0.2">
      <c r="A33" s="39">
        <v>32</v>
      </c>
      <c r="B33" s="44">
        <v>42800</v>
      </c>
      <c r="C33" s="39">
        <v>75</v>
      </c>
      <c r="D33" s="39">
        <v>49</v>
      </c>
      <c r="E33" s="39">
        <v>12901.7094017094</v>
      </c>
      <c r="F33" s="39">
        <v>11639.5299145299</v>
      </c>
      <c r="G33" s="39"/>
      <c r="H33" s="39"/>
    </row>
    <row r="34" spans="1:8" x14ac:dyDescent="0.2">
      <c r="A34" s="39">
        <v>33</v>
      </c>
      <c r="B34" s="44">
        <v>42800</v>
      </c>
      <c r="C34" s="39">
        <v>76</v>
      </c>
      <c r="D34" s="39">
        <v>1887</v>
      </c>
      <c r="E34" s="39">
        <v>346620.45954444399</v>
      </c>
      <c r="F34" s="39">
        <v>333227.47610085498</v>
      </c>
      <c r="G34" s="30"/>
      <c r="H34" s="30"/>
    </row>
    <row r="35" spans="1:8" x14ac:dyDescent="0.2">
      <c r="A35" s="39">
        <v>34</v>
      </c>
      <c r="B35" s="44">
        <v>42800</v>
      </c>
      <c r="C35" s="39">
        <v>77</v>
      </c>
      <c r="D35" s="39">
        <v>45</v>
      </c>
      <c r="E35" s="39">
        <v>50011.43</v>
      </c>
      <c r="F35" s="39">
        <v>53191.43</v>
      </c>
      <c r="G35" s="30"/>
      <c r="H35" s="30"/>
    </row>
    <row r="36" spans="1:8" x14ac:dyDescent="0.2">
      <c r="A36" s="39">
        <v>35</v>
      </c>
      <c r="B36" s="44">
        <v>42800</v>
      </c>
      <c r="C36" s="39">
        <v>78</v>
      </c>
      <c r="D36" s="39">
        <v>53</v>
      </c>
      <c r="E36" s="39">
        <v>40501.86</v>
      </c>
      <c r="F36" s="39">
        <v>36988.199999999997</v>
      </c>
      <c r="G36" s="30"/>
      <c r="H36" s="30"/>
    </row>
    <row r="37" spans="1:8" x14ac:dyDescent="0.2">
      <c r="A37" s="39">
        <v>36</v>
      </c>
      <c r="B37" s="44">
        <v>42800</v>
      </c>
      <c r="C37" s="39">
        <v>99</v>
      </c>
      <c r="D37" s="39">
        <v>3</v>
      </c>
      <c r="E37" s="39">
        <v>556.81869752666205</v>
      </c>
      <c r="F37" s="39">
        <v>458.55714393767499</v>
      </c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2017-03-07T00:54:32Z</dcterms:modified>
</cp:coreProperties>
</file>