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<sst xmlns="http://schemas.openxmlformats.org/spreadsheetml/2006/main" count="117" uniqueCount="77">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</sst>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55342057.897400007</v>
      </c>
      <c r="F3" s="25">
        <f>RA!I7</f>
        <v>-2922137.5543999998</v>
      </c>
      <c r="G3" s="16">
        <f>SUM(G4:G42)</f>
        <v>58264195.451799981</v>
      </c>
      <c r="H3" s="27">
        <f>RA!J7</f>
        <v>-5.2801389493275099</v>
      </c>
      <c r="I3" s="20">
        <f>SUM(I4:I42)</f>
        <v>55342065.981227025</v>
      </c>
      <c r="J3" s="21">
        <f>SUM(J4:J42)</f>
        <v>58264195.312227227</v>
      </c>
      <c r="K3" s="22">
        <f>E3-I3</f>
        <v>-8.083827018737793</v>
      </c>
      <c r="L3" s="22">
        <f>G3-J3</f>
        <v>0.13957275450229645</v>
      </c>
    </row>
    <row r="4" spans="1:13">
      <c r="A4" s="73">
        <f>RA!A8</f>
        <v>42802</v>
      </c>
      <c r="B4" s="12">
        <v>12</v>
      </c>
      <c r="C4" s="68" t="s">
        <v>6</v>
      </c>
      <c r="D4" s="68"/>
      <c r="E4" s="15">
        <f>IFERROR(VLOOKUP(C4,RA!B:D,3,0),0)</f>
        <v>4034705.0907999999</v>
      </c>
      <c r="F4" s="25">
        <f>IFERROR(VLOOKUP(C4,RA!B:I,8,0),0)</f>
        <v>793640.39040000003</v>
      </c>
      <c r="G4" s="16">
        <f t="shared" ref="G4:G42" si="0">E4-F4</f>
        <v>3241064.7004</v>
      </c>
      <c r="H4" s="27">
        <f>RA!J8</f>
        <v>19.670344487126702</v>
      </c>
      <c r="I4" s="20">
        <f>IFERROR(VLOOKUP(B4,RMS!C:E,3,FALSE),0)</f>
        <v>4034707.41869915</v>
      </c>
      <c r="J4" s="21">
        <f>IFERROR(VLOOKUP(B4,RMS!C:F,4,FALSE),0)</f>
        <v>3241064.6941188001</v>
      </c>
      <c r="K4" s="22">
        <f t="shared" ref="K4:K42" si="1">E4-I4</f>
        <v>-2.3278991500847042</v>
      </c>
      <c r="L4" s="22">
        <f t="shared" ref="L4:L42" si="2">G4-J4</f>
        <v>6.2811998650431633E-3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105262.86900000001</v>
      </c>
      <c r="F5" s="25">
        <f>IFERROR(VLOOKUP(C5,RA!B:I,8,0),0)</f>
        <v>24552.271400000001</v>
      </c>
      <c r="G5" s="16">
        <f t="shared" si="0"/>
        <v>80710.597600000008</v>
      </c>
      <c r="H5" s="27">
        <f>RA!J9</f>
        <v>23.324721844699098</v>
      </c>
      <c r="I5" s="20">
        <f>IFERROR(VLOOKUP(B5,RMS!C:E,3,FALSE),0)</f>
        <v>105262.932809402</v>
      </c>
      <c r="J5" s="21">
        <f>IFERROR(VLOOKUP(B5,RMS!C:F,4,FALSE),0)</f>
        <v>80710.616373504294</v>
      </c>
      <c r="K5" s="22">
        <f t="shared" si="1"/>
        <v>-6.3809401995968074E-2</v>
      </c>
      <c r="L5" s="22">
        <f t="shared" si="2"/>
        <v>-1.8773504285491072E-2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346898.83809999999</v>
      </c>
      <c r="F6" s="25">
        <f>IFERROR(VLOOKUP(C6,RA!B:I,8,0),0)</f>
        <v>66218.011100000003</v>
      </c>
      <c r="G6" s="16">
        <f t="shared" si="0"/>
        <v>280680.82699999999</v>
      </c>
      <c r="H6" s="27">
        <f>RA!J10</f>
        <v>19.088565260893599</v>
      </c>
      <c r="I6" s="20">
        <f>IFERROR(VLOOKUP(B6,RMS!C:E,3,FALSE),0)</f>
        <v>346901.71486059303</v>
      </c>
      <c r="J6" s="21">
        <f>IFERROR(VLOOKUP(B6,RMS!C:F,4,FALSE),0)</f>
        <v>280680.82180431503</v>
      </c>
      <c r="K6" s="22">
        <f>E6-I6</f>
        <v>-2.8767605930333957</v>
      </c>
      <c r="L6" s="22">
        <f t="shared" si="2"/>
        <v>5.195684963837266E-3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146461.10339999999</v>
      </c>
      <c r="F7" s="25">
        <f>IFERROR(VLOOKUP(C7,RA!B:I,8,0),0)</f>
        <v>37226.329100000003</v>
      </c>
      <c r="G7" s="16">
        <f t="shared" si="0"/>
        <v>109234.77429999999</v>
      </c>
      <c r="H7" s="27">
        <f>RA!J11</f>
        <v>25.417211966737099</v>
      </c>
      <c r="I7" s="20">
        <f>IFERROR(VLOOKUP(B7,RMS!C:E,3,FALSE),0)</f>
        <v>146461.158110786</v>
      </c>
      <c r="J7" s="21">
        <f>IFERROR(VLOOKUP(B7,RMS!C:F,4,FALSE),0)</f>
        <v>109234.76954755301</v>
      </c>
      <c r="K7" s="22">
        <f t="shared" si="1"/>
        <v>-5.4710786003852263E-2</v>
      </c>
      <c r="L7" s="22">
        <f t="shared" si="2"/>
        <v>4.7524469846393913E-3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593884.31110000005</v>
      </c>
      <c r="F8" s="25">
        <f>IFERROR(VLOOKUP(C8,RA!B:I,8,0),0)</f>
        <v>77600.820099999997</v>
      </c>
      <c r="G8" s="16">
        <f t="shared" si="0"/>
        <v>516283.49100000004</v>
      </c>
      <c r="H8" s="27">
        <f>RA!J12</f>
        <v>13.066656021989701</v>
      </c>
      <c r="I8" s="20">
        <f>IFERROR(VLOOKUP(B8,RMS!C:E,3,FALSE),0)</f>
        <v>593884.29282564099</v>
      </c>
      <c r="J8" s="21">
        <f>IFERROR(VLOOKUP(B8,RMS!C:F,4,FALSE),0)</f>
        <v>516283.48982905998</v>
      </c>
      <c r="K8" s="22">
        <f t="shared" si="1"/>
        <v>1.8274359055794775E-2</v>
      </c>
      <c r="L8" s="22">
        <f t="shared" si="2"/>
        <v>1.1709400569088757E-3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1639802.3585999999</v>
      </c>
      <c r="F9" s="25">
        <f>IFERROR(VLOOKUP(C9,RA!B:I,8,0),0)</f>
        <v>-135766.66320000001</v>
      </c>
      <c r="G9" s="16">
        <f t="shared" si="0"/>
        <v>1775569.0218</v>
      </c>
      <c r="H9" s="27">
        <f>RA!J13</f>
        <v>-8.2794528552765598</v>
      </c>
      <c r="I9" s="20">
        <f>IFERROR(VLOOKUP(B9,RMS!C:E,3,FALSE),0)</f>
        <v>1639801.7216</v>
      </c>
      <c r="J9" s="21">
        <f>IFERROR(VLOOKUP(B9,RMS!C:F,4,FALSE),0)</f>
        <v>1775569.05361197</v>
      </c>
      <c r="K9" s="22">
        <f t="shared" si="1"/>
        <v>0.63699999987147748</v>
      </c>
      <c r="L9" s="22">
        <f t="shared" si="2"/>
        <v>-3.1811970053240657E-2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190618.42860000001</v>
      </c>
      <c r="F10" s="25">
        <f>IFERROR(VLOOKUP(C10,RA!B:I,8,0),0)</f>
        <v>10199.5923</v>
      </c>
      <c r="G10" s="16">
        <f t="shared" si="0"/>
        <v>180418.83630000002</v>
      </c>
      <c r="H10" s="27">
        <f>RA!J14</f>
        <v>5.3507902540751502</v>
      </c>
      <c r="I10" s="20">
        <f>IFERROR(VLOOKUP(B10,RMS!C:E,3,FALSE),0)</f>
        <v>190618.448070085</v>
      </c>
      <c r="J10" s="21">
        <f>IFERROR(VLOOKUP(B10,RMS!C:F,4,FALSE),0)</f>
        <v>180418.84145299101</v>
      </c>
      <c r="K10" s="22">
        <f t="shared" si="1"/>
        <v>-1.9470084982458502E-2</v>
      </c>
      <c r="L10" s="22">
        <f t="shared" si="2"/>
        <v>-5.1529909833334386E-3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244480.66339999999</v>
      </c>
      <c r="F11" s="25">
        <f>IFERROR(VLOOKUP(C11,RA!B:I,8,0),0)</f>
        <v>-106288.51089999999</v>
      </c>
      <c r="G11" s="16">
        <f t="shared" si="0"/>
        <v>350769.17429999996</v>
      </c>
      <c r="H11" s="27">
        <f>RA!J15</f>
        <v>-43.475221893560999</v>
      </c>
      <c r="I11" s="20">
        <f>IFERROR(VLOOKUP(B11,RMS!C:E,3,FALSE),0)</f>
        <v>244480.815189744</v>
      </c>
      <c r="J11" s="21">
        <f>IFERROR(VLOOKUP(B11,RMS!C:F,4,FALSE),0)</f>
        <v>350769.17329658102</v>
      </c>
      <c r="K11" s="22">
        <f t="shared" si="1"/>
        <v>-0.15178974400623702</v>
      </c>
      <c r="L11" s="22">
        <f t="shared" si="2"/>
        <v>1.0034189326688647E-3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1182309.344</v>
      </c>
      <c r="F12" s="25">
        <f>IFERROR(VLOOKUP(C12,RA!B:I,8,0),0)</f>
        <v>-36262.200199999999</v>
      </c>
      <c r="G12" s="16">
        <f t="shared" si="0"/>
        <v>1218571.5442000001</v>
      </c>
      <c r="H12" s="27">
        <f>RA!J16</f>
        <v>-3.0670653483391601</v>
      </c>
      <c r="I12" s="20">
        <f>IFERROR(VLOOKUP(B12,RMS!C:E,3,FALSE),0)</f>
        <v>1182308.7384341899</v>
      </c>
      <c r="J12" s="21">
        <f>IFERROR(VLOOKUP(B12,RMS!C:F,4,FALSE),0)</f>
        <v>1218571.54424701</v>
      </c>
      <c r="K12" s="22">
        <f t="shared" si="1"/>
        <v>0.60556581011041999</v>
      </c>
      <c r="L12" s="22">
        <f t="shared" si="2"/>
        <v>-4.7009903937578201E-5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864981.9142</v>
      </c>
      <c r="F13" s="25">
        <f>IFERROR(VLOOKUP(C13,RA!B:I,8,0),0)</f>
        <v>91667.902199999997</v>
      </c>
      <c r="G13" s="16">
        <f t="shared" si="0"/>
        <v>773314.01199999999</v>
      </c>
      <c r="H13" s="27">
        <f>RA!J17</f>
        <v>10.597666921716099</v>
      </c>
      <c r="I13" s="20">
        <f>IFERROR(VLOOKUP(B13,RMS!C:E,3,FALSE),0)</f>
        <v>864981.93230170896</v>
      </c>
      <c r="J13" s="21">
        <f>IFERROR(VLOOKUP(B13,RMS!C:F,4,FALSE),0)</f>
        <v>773314.01109914505</v>
      </c>
      <c r="K13" s="22">
        <f t="shared" si="1"/>
        <v>-1.8101708963513374E-2</v>
      </c>
      <c r="L13" s="22">
        <f t="shared" si="2"/>
        <v>9.0085493866354227E-4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4284016.8924000002</v>
      </c>
      <c r="F14" s="25">
        <f>IFERROR(VLOOKUP(C14,RA!B:I,8,0),0)</f>
        <v>426874.6385</v>
      </c>
      <c r="G14" s="16">
        <f t="shared" si="0"/>
        <v>3857142.2539000004</v>
      </c>
      <c r="H14" s="27">
        <f>RA!J18</f>
        <v>9.96435469844414</v>
      </c>
      <c r="I14" s="20">
        <f>IFERROR(VLOOKUP(B14,RMS!C:E,3,FALSE),0)</f>
        <v>4284017.92778676</v>
      </c>
      <c r="J14" s="21">
        <f>IFERROR(VLOOKUP(B14,RMS!C:F,4,FALSE),0)</f>
        <v>3857142.1530213701</v>
      </c>
      <c r="K14" s="22">
        <f t="shared" si="1"/>
        <v>-1.0353867597877979</v>
      </c>
      <c r="L14" s="22">
        <f t="shared" si="2"/>
        <v>0.10087863029912114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1565140.7675999999</v>
      </c>
      <c r="F15" s="25">
        <f>IFERROR(VLOOKUP(C15,RA!B:I,8,0),0)</f>
        <v>-42108.6803</v>
      </c>
      <c r="G15" s="16">
        <f t="shared" si="0"/>
        <v>1607249.4478999998</v>
      </c>
      <c r="H15" s="27">
        <f>RA!J19</f>
        <v>-2.6904085032920002</v>
      </c>
      <c r="I15" s="20">
        <f>IFERROR(VLOOKUP(B15,RMS!C:E,3,FALSE),0)</f>
        <v>1565140.8252692299</v>
      </c>
      <c r="J15" s="21">
        <f>IFERROR(VLOOKUP(B15,RMS!C:F,4,FALSE),0)</f>
        <v>1607249.44841026</v>
      </c>
      <c r="K15" s="22">
        <f t="shared" si="1"/>
        <v>-5.7669230038300157E-2</v>
      </c>
      <c r="L15" s="22">
        <f t="shared" si="2"/>
        <v>-5.1026022993028164E-4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1765951.0787</v>
      </c>
      <c r="F16" s="25">
        <f>IFERROR(VLOOKUP(C16,RA!B:I,8,0),0)</f>
        <v>88755.671300000002</v>
      </c>
      <c r="G16" s="16">
        <f t="shared" si="0"/>
        <v>1677195.4073999999</v>
      </c>
      <c r="H16" s="27">
        <f>RA!J20</f>
        <v>5.0259416792755802</v>
      </c>
      <c r="I16" s="20">
        <f>IFERROR(VLOOKUP(B16,RMS!C:E,3,FALSE),0)</f>
        <v>1765951.3711000001</v>
      </c>
      <c r="J16" s="21">
        <f>IFERROR(VLOOKUP(B16,RMS!C:F,4,FALSE),0)</f>
        <v>1677195.4073999999</v>
      </c>
      <c r="K16" s="22">
        <f t="shared" si="1"/>
        <v>-0.29240000015124679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540548.99919999996</v>
      </c>
      <c r="F17" s="25">
        <f>IFERROR(VLOOKUP(C17,RA!B:I,8,0),0)</f>
        <v>69092.555900000007</v>
      </c>
      <c r="G17" s="16">
        <f t="shared" si="0"/>
        <v>471456.44329999993</v>
      </c>
      <c r="H17" s="27">
        <f>RA!J21</f>
        <v>12.7819228233251</v>
      </c>
      <c r="I17" s="20">
        <f>IFERROR(VLOOKUP(B17,RMS!C:E,3,FALSE),0)</f>
        <v>540548.14255568397</v>
      </c>
      <c r="J17" s="21">
        <f>IFERROR(VLOOKUP(B17,RMS!C:F,4,FALSE),0)</f>
        <v>471456.44350310898</v>
      </c>
      <c r="K17" s="22">
        <f t="shared" si="1"/>
        <v>0.85664431599434465</v>
      </c>
      <c r="L17" s="22">
        <f t="shared" si="2"/>
        <v>-2.031090552918613E-4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2156167.6828000001</v>
      </c>
      <c r="F18" s="25">
        <f>IFERROR(VLOOKUP(C18,RA!B:I,8,0),0)</f>
        <v>45608.2117</v>
      </c>
      <c r="G18" s="16">
        <f t="shared" si="0"/>
        <v>2110559.4711000002</v>
      </c>
      <c r="H18" s="27">
        <f>RA!J22</f>
        <v>2.1152441929179302</v>
      </c>
      <c r="I18" s="20">
        <f>IFERROR(VLOOKUP(B18,RMS!C:E,3,FALSE),0)</f>
        <v>2156171.01611934</v>
      </c>
      <c r="J18" s="21">
        <f>IFERROR(VLOOKUP(B18,RMS!C:F,4,FALSE),0)</f>
        <v>2110559.4723420702</v>
      </c>
      <c r="K18" s="22">
        <f t="shared" si="1"/>
        <v>-3.3333193399012089</v>
      </c>
      <c r="L18" s="22">
        <f t="shared" si="2"/>
        <v>-1.2420699931681156E-3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27389044.352499999</v>
      </c>
      <c r="F19" s="25">
        <f>IFERROR(VLOOKUP(C19,RA!B:I,8,0),0)</f>
        <v>-5192510.9527000003</v>
      </c>
      <c r="G19" s="16">
        <f t="shared" si="0"/>
        <v>32581555.305199999</v>
      </c>
      <c r="H19" s="27">
        <f>RA!J23</f>
        <v>-18.958350228915702</v>
      </c>
      <c r="I19" s="20">
        <f>IFERROR(VLOOKUP(B19,RMS!C:E,3,FALSE),0)</f>
        <v>27389044.236200899</v>
      </c>
      <c r="J19" s="21">
        <f>IFERROR(VLOOKUP(B19,RMS!C:F,4,FALSE),0)</f>
        <v>32581555.353688899</v>
      </c>
      <c r="K19" s="22">
        <f t="shared" si="1"/>
        <v>0.1162991002202034</v>
      </c>
      <c r="L19" s="22">
        <f t="shared" si="2"/>
        <v>-4.8488900065422058E-2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350780.6164</v>
      </c>
      <c r="F20" s="25">
        <f>IFERROR(VLOOKUP(C20,RA!B:I,8,0),0)</f>
        <v>48353.400399999999</v>
      </c>
      <c r="G20" s="16">
        <f t="shared" si="0"/>
        <v>302427.21600000001</v>
      </c>
      <c r="H20" s="27">
        <f>RA!J24</f>
        <v>13.784513208352999</v>
      </c>
      <c r="I20" s="20">
        <f>IFERROR(VLOOKUP(B20,RMS!C:E,3,FALSE),0)</f>
        <v>350780.717585115</v>
      </c>
      <c r="J20" s="21">
        <f>IFERROR(VLOOKUP(B20,RMS!C:F,4,FALSE),0)</f>
        <v>302427.21786146599</v>
      </c>
      <c r="K20" s="22">
        <f t="shared" si="1"/>
        <v>-0.1011851149960421</v>
      </c>
      <c r="L20" s="22">
        <f t="shared" si="2"/>
        <v>-1.861465978436172E-3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394507.47940000001</v>
      </c>
      <c r="F21" s="25">
        <f>IFERROR(VLOOKUP(C21,RA!B:I,8,0),0)</f>
        <v>26318.5658</v>
      </c>
      <c r="G21" s="16">
        <f t="shared" si="0"/>
        <v>368188.91360000003</v>
      </c>
      <c r="H21" s="27">
        <f>RA!J25</f>
        <v>6.6712463449431896</v>
      </c>
      <c r="I21" s="20">
        <f>IFERROR(VLOOKUP(B21,RMS!C:E,3,FALSE),0)</f>
        <v>394507.47940962901</v>
      </c>
      <c r="J21" s="21">
        <f>IFERROR(VLOOKUP(B21,RMS!C:F,4,FALSE),0)</f>
        <v>368188.912485098</v>
      </c>
      <c r="K21" s="22">
        <f t="shared" si="1"/>
        <v>-9.6290023066103458E-6</v>
      </c>
      <c r="L21" s="22">
        <f t="shared" si="2"/>
        <v>1.1149020283482969E-3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919377.84990000003</v>
      </c>
      <c r="F22" s="25">
        <f>IFERROR(VLOOKUP(C22,RA!B:I,8,0),0)</f>
        <v>196226.41279999999</v>
      </c>
      <c r="G22" s="16">
        <f t="shared" si="0"/>
        <v>723151.43709999998</v>
      </c>
      <c r="H22" s="27">
        <f>RA!J26</f>
        <v>21.343391383786699</v>
      </c>
      <c r="I22" s="20">
        <f>IFERROR(VLOOKUP(B22,RMS!C:E,3,FALSE),0)</f>
        <v>919377.84049457696</v>
      </c>
      <c r="J22" s="21">
        <f>IFERROR(VLOOKUP(B22,RMS!C:F,4,FALSE),0)</f>
        <v>723151.41652818897</v>
      </c>
      <c r="K22" s="22">
        <f t="shared" si="1"/>
        <v>9.4054230721667409E-3</v>
      </c>
      <c r="L22" s="22">
        <f t="shared" si="2"/>
        <v>2.0571811008267105E-2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396040.31709999999</v>
      </c>
      <c r="F23" s="25">
        <f>IFERROR(VLOOKUP(C23,RA!B:I,8,0),0)</f>
        <v>94521.459700000007</v>
      </c>
      <c r="G23" s="16">
        <f t="shared" si="0"/>
        <v>301518.85739999998</v>
      </c>
      <c r="H23" s="27">
        <f>RA!J27</f>
        <v>23.8666255981543</v>
      </c>
      <c r="I23" s="20">
        <f>IFERROR(VLOOKUP(B23,RMS!C:E,3,FALSE),0)</f>
        <v>396040.20137842803</v>
      </c>
      <c r="J23" s="21">
        <f>IFERROR(VLOOKUP(B23,RMS!C:F,4,FALSE),0)</f>
        <v>301518.87514386198</v>
      </c>
      <c r="K23" s="22">
        <f t="shared" si="1"/>
        <v>0.1157215719576925</v>
      </c>
      <c r="L23" s="22">
        <f t="shared" si="2"/>
        <v>-1.7743862001225352E-2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945701.23970000003</v>
      </c>
      <c r="F24" s="25">
        <f>IFERROR(VLOOKUP(C24,RA!B:I,8,0),0)</f>
        <v>41412.808100000002</v>
      </c>
      <c r="G24" s="16">
        <f t="shared" si="0"/>
        <v>904288.43160000001</v>
      </c>
      <c r="H24" s="27">
        <f>RA!J28</f>
        <v>4.3790582439267203</v>
      </c>
      <c r="I24" s="20">
        <f>IFERROR(VLOOKUP(B24,RMS!C:E,3,FALSE),0)</f>
        <v>945701.32900000003</v>
      </c>
      <c r="J24" s="21">
        <f>IFERROR(VLOOKUP(B24,RMS!C:F,4,FALSE),0)</f>
        <v>904288.42760000005</v>
      </c>
      <c r="K24" s="22">
        <f t="shared" si="1"/>
        <v>-8.9299999992363155E-2</v>
      </c>
      <c r="L24" s="22">
        <f t="shared" si="2"/>
        <v>3.9999999571591616E-3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898329.34589999996</v>
      </c>
      <c r="F25" s="25">
        <f>IFERROR(VLOOKUP(C25,RA!B:I,8,0),0)</f>
        <v>127671.3012</v>
      </c>
      <c r="G25" s="16">
        <f t="shared" si="0"/>
        <v>770658.04469999997</v>
      </c>
      <c r="H25" s="27">
        <f>RA!J29</f>
        <v>14.2120817696422</v>
      </c>
      <c r="I25" s="20">
        <f>IFERROR(VLOOKUP(B25,RMS!C:E,3,FALSE),0)</f>
        <v>898329.65705752198</v>
      </c>
      <c r="J25" s="21">
        <f>IFERROR(VLOOKUP(B25,RMS!C:F,4,FALSE),0)</f>
        <v>770658.00608374795</v>
      </c>
      <c r="K25" s="22">
        <f t="shared" si="1"/>
        <v>-0.3111575220245868</v>
      </c>
      <c r="L25" s="22">
        <f t="shared" si="2"/>
        <v>3.8616252015344799E-2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1581247.4569000001</v>
      </c>
      <c r="F26" s="25">
        <f>IFERROR(VLOOKUP(C26,RA!B:I,8,0),0)</f>
        <v>205978.99890000001</v>
      </c>
      <c r="G26" s="16">
        <f t="shared" si="0"/>
        <v>1375268.4580000001</v>
      </c>
      <c r="H26" s="27">
        <f>RA!J30</f>
        <v>13.026360801478701</v>
      </c>
      <c r="I26" s="20">
        <f>IFERROR(VLOOKUP(B26,RMS!C:E,3,FALSE),0)</f>
        <v>1581247.3875893799</v>
      </c>
      <c r="J26" s="21">
        <f>IFERROR(VLOOKUP(B26,RMS!C:F,4,FALSE),0)</f>
        <v>1375268.4295403601</v>
      </c>
      <c r="K26" s="22">
        <f t="shared" si="1"/>
        <v>6.9310620194301009E-2</v>
      </c>
      <c r="L26" s="22">
        <f t="shared" si="2"/>
        <v>2.8459639986976981E-2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1352162.5231000001</v>
      </c>
      <c r="F27" s="25">
        <f>IFERROR(VLOOKUP(C27,RA!B:I,8,0),0)</f>
        <v>18044.109799999998</v>
      </c>
      <c r="G27" s="16">
        <f t="shared" si="0"/>
        <v>1334118.4133000001</v>
      </c>
      <c r="H27" s="27">
        <f>RA!J31</f>
        <v>1.3344630909183599</v>
      </c>
      <c r="I27" s="20">
        <f>IFERROR(VLOOKUP(B27,RMS!C:E,3,FALSE),0)</f>
        <v>1352162.4195203499</v>
      </c>
      <c r="J27" s="21">
        <f>IFERROR(VLOOKUP(B27,RMS!C:F,4,FALSE),0)</f>
        <v>1334118.3328592901</v>
      </c>
      <c r="K27" s="22">
        <f t="shared" si="1"/>
        <v>0.1035796501673758</v>
      </c>
      <c r="L27" s="22">
        <f t="shared" si="2"/>
        <v>8.0440710065886378E-2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198811.78099999999</v>
      </c>
      <c r="F28" s="25">
        <f>IFERROR(VLOOKUP(C28,RA!B:I,8,0),0)</f>
        <v>50789.763200000001</v>
      </c>
      <c r="G28" s="16">
        <f t="shared" si="0"/>
        <v>148022.01779999997</v>
      </c>
      <c r="H28" s="27">
        <f>RA!J32</f>
        <v>25.546656714473102</v>
      </c>
      <c r="I28" s="20">
        <f>IFERROR(VLOOKUP(B28,RMS!C:E,3,FALSE),0)</f>
        <v>198811.66592303899</v>
      </c>
      <c r="J28" s="21">
        <f>IFERROR(VLOOKUP(B28,RMS!C:F,4,FALSE),0)</f>
        <v>148022.02769032901</v>
      </c>
      <c r="K28" s="22">
        <f t="shared" si="1"/>
        <v>0.11507696099579334</v>
      </c>
      <c r="L28" s="22">
        <f t="shared" si="2"/>
        <v>-9.8903290345333517E-3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329462.74329999997</v>
      </c>
      <c r="F30" s="25">
        <f>IFERROR(VLOOKUP(C30,RA!B:I,8,0),0)</f>
        <v>29153.8151</v>
      </c>
      <c r="G30" s="16">
        <f t="shared" si="0"/>
        <v>300308.92819999997</v>
      </c>
      <c r="H30" s="27">
        <f>RA!J34</f>
        <v>8.8488958745339303</v>
      </c>
      <c r="I30" s="20">
        <f>IFERROR(VLOOKUP(B30,RMS!C:E,3,FALSE),0)</f>
        <v>329462.74479999999</v>
      </c>
      <c r="J30" s="21">
        <f>IFERROR(VLOOKUP(B30,RMS!C:F,4,FALSE),0)</f>
        <v>300308.94839999999</v>
      </c>
      <c r="K30" s="22">
        <f t="shared" si="1"/>
        <v>-1.500000013038516E-3</v>
      </c>
      <c r="L30" s="22">
        <f t="shared" si="2"/>
        <v>-2.0200000028125942E-2</v>
      </c>
      <c r="M30" s="32"/>
    </row>
    <row r="31" spans="1:13" s="36" customFormat="1" ht="12" thickBot="1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166169.29</v>
      </c>
      <c r="F32" s="25">
        <f>IFERROR(VLOOKUP(C32,RA!B:I,8,0),0)</f>
        <v>20124.64</v>
      </c>
      <c r="G32" s="16">
        <f t="shared" si="0"/>
        <v>146044.65000000002</v>
      </c>
      <c r="H32" s="27">
        <f>RA!J34</f>
        <v>8.8488958745339303</v>
      </c>
      <c r="I32" s="20">
        <f>IFERROR(VLOOKUP(B32,RMS!C:E,3,FALSE),0)</f>
        <v>166169.29</v>
      </c>
      <c r="J32" s="21">
        <f>IFERROR(VLOOKUP(B32,RMS!C:F,4,FALSE),0)</f>
        <v>146044.65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99648.33</v>
      </c>
      <c r="F33" s="25">
        <f>IFERROR(VLOOKUP(C33,RA!B:I,8,0),0)</f>
        <v>-8752.2999999999993</v>
      </c>
      <c r="G33" s="16">
        <f t="shared" si="0"/>
        <v>108400.63</v>
      </c>
      <c r="H33" s="27">
        <f>RA!J34</f>
        <v>8.8488958745339303</v>
      </c>
      <c r="I33" s="20">
        <f>IFERROR(VLOOKUP(B33,RMS!C:E,3,FALSE),0)</f>
        <v>99648.33</v>
      </c>
      <c r="J33" s="21">
        <f>IFERROR(VLOOKUP(B33,RMS!C:F,4,FALSE),0)</f>
        <v>108400.63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33318.81</v>
      </c>
      <c r="F34" s="25">
        <f>IFERROR(VLOOKUP(C34,RA!B:I,8,0),0)</f>
        <v>-1006.84</v>
      </c>
      <c r="G34" s="16">
        <f t="shared" si="0"/>
        <v>34325.649999999994</v>
      </c>
      <c r="H34" s="27">
        <f>RA!J35</f>
        <v>0</v>
      </c>
      <c r="I34" s="20">
        <f>IFERROR(VLOOKUP(B34,RMS!C:E,3,FALSE),0)</f>
        <v>33318.81</v>
      </c>
      <c r="J34" s="21">
        <f>IFERROR(VLOOKUP(B34,RMS!C:F,4,FALSE),0)</f>
        <v>34325.65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80463.66</v>
      </c>
      <c r="F35" s="25">
        <f>IFERROR(VLOOKUP(C35,RA!B:I,8,0),0)</f>
        <v>-8312.2000000000007</v>
      </c>
      <c r="G35" s="16">
        <f t="shared" si="0"/>
        <v>88775.86</v>
      </c>
      <c r="H35" s="27">
        <f>RA!J34</f>
        <v>8.8488958745339303</v>
      </c>
      <c r="I35" s="20">
        <f>IFERROR(VLOOKUP(B35,RMS!C:E,3,FALSE),0)</f>
        <v>80463.66</v>
      </c>
      <c r="J35" s="21">
        <f>IFERROR(VLOOKUP(B35,RMS!C:F,4,FALSE),0)</f>
        <v>88775.86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9999.1452000000008</v>
      </c>
      <c r="F37" s="25">
        <f>IFERROR(VLOOKUP(C37,RA!B:I,8,0),0)</f>
        <v>873.92250000000001</v>
      </c>
      <c r="G37" s="16">
        <f t="shared" si="0"/>
        <v>9125.2227000000003</v>
      </c>
      <c r="H37" s="27">
        <f>RA!J35</f>
        <v>0</v>
      </c>
      <c r="I37" s="20">
        <f>IFERROR(VLOOKUP(B37,RMS!C:E,3,FALSE),0)</f>
        <v>9999.1452991453007</v>
      </c>
      <c r="J37" s="21">
        <f>IFERROR(VLOOKUP(B37,RMS!C:F,4,FALSE),0)</f>
        <v>9125.2222222222208</v>
      </c>
      <c r="K37" s="22">
        <f t="shared" si="1"/>
        <v>-9.9145299827796407E-5</v>
      </c>
      <c r="L37" s="22">
        <f t="shared" si="2"/>
        <v>4.777777794515714E-4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386191.29200000002</v>
      </c>
      <c r="F38" s="25">
        <f>IFERROR(VLOOKUP(C38,RA!B:I,8,0),0)</f>
        <v>16884.7631</v>
      </c>
      <c r="G38" s="16">
        <f t="shared" si="0"/>
        <v>369306.52890000003</v>
      </c>
      <c r="H38" s="27">
        <f>RA!J36</f>
        <v>12.1109261524798</v>
      </c>
      <c r="I38" s="20">
        <f>IFERROR(VLOOKUP(B38,RMS!C:E,3,FALSE),0)</f>
        <v>386191.28815213701</v>
      </c>
      <c r="J38" s="21">
        <f>IFERROR(VLOOKUP(B38,RMS!C:F,4,FALSE),0)</f>
        <v>369306.52713675197</v>
      </c>
      <c r="K38" s="22">
        <f t="shared" si="1"/>
        <v>3.8478630012832582E-3</v>
      </c>
      <c r="L38" s="22">
        <f t="shared" si="2"/>
        <v>1.7632480594329536E-3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78746.16</v>
      </c>
      <c r="F39" s="25">
        <f>IFERROR(VLOOKUP(C39,RA!B:I,8,0),0)</f>
        <v>-8327.39</v>
      </c>
      <c r="G39" s="16">
        <f t="shared" si="0"/>
        <v>87073.55</v>
      </c>
      <c r="H39" s="27">
        <f>RA!J37</f>
        <v>-8.7831878366651992</v>
      </c>
      <c r="I39" s="20">
        <f>IFERROR(VLOOKUP(B39,RMS!C:E,3,FALSE),0)</f>
        <v>78746.16</v>
      </c>
      <c r="J39" s="21">
        <f>IFERROR(VLOOKUP(B39,RMS!C:F,4,FALSE),0)</f>
        <v>87073.55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63136.34</v>
      </c>
      <c r="F40" s="25">
        <f>IFERROR(VLOOKUP(C40,RA!B:I,8,0),0)</f>
        <v>8023.84</v>
      </c>
      <c r="G40" s="16">
        <f t="shared" si="0"/>
        <v>55112.5</v>
      </c>
      <c r="H40" s="27">
        <f>RA!J38</f>
        <v>-3.0218366142128099</v>
      </c>
      <c r="I40" s="20">
        <f>IFERROR(VLOOKUP(B40,RMS!C:E,3,FALSE),0)</f>
        <v>63136.34</v>
      </c>
      <c r="J40" s="21">
        <f>IFERROR(VLOOKUP(B40,RMS!C:F,4,FALSE),0)</f>
        <v>55112.5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-10.330377713367801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7688.8230999999996</v>
      </c>
      <c r="F42" s="25">
        <f>IFERROR(VLOOKUP(C42,RA!B:I,8,0),0)</f>
        <v>1383.9883</v>
      </c>
      <c r="G42" s="16">
        <f t="shared" si="0"/>
        <v>6304.8347999999996</v>
      </c>
      <c r="H42" s="27">
        <f>RA!J39</f>
        <v>-10.330377713367801</v>
      </c>
      <c r="I42" s="20">
        <f>VLOOKUP(B42,RMS!C:E,3,FALSE)</f>
        <v>7688.8230844868003</v>
      </c>
      <c r="J42" s="21">
        <f>IFERROR(VLOOKUP(B42,RMS!C:F,4,FALSE),0)</f>
        <v>6304.83492927918</v>
      </c>
      <c r="K42" s="22">
        <f t="shared" si="1"/>
        <v>1.5513199286942836E-5</v>
      </c>
      <c r="L42" s="22">
        <f t="shared" si="2"/>
        <v>-1.2927918032801244E-4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activeCell="A8" sqref="A1:XFD1048576"/>
    </sheetView>
  </sheetViews>
  <sheetFormatPr defaultRowHeight="11.25"/>
  <cols>
    <col min="1" max="1" width="8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55342057.897399999</v>
      </c>
      <c r="E7" s="56"/>
      <c r="F7" s="56"/>
      <c r="G7" s="55">
        <v>38951931.598399997</v>
      </c>
      <c r="H7" s="57">
        <v>42.077826763469801</v>
      </c>
      <c r="I7" s="55">
        <v>-2922137.5543999998</v>
      </c>
      <c r="J7" s="57">
        <v>-5.2801389493275099</v>
      </c>
      <c r="K7" s="55">
        <v>-3530284.6442</v>
      </c>
      <c r="L7" s="57">
        <v>-9.0631824901464206</v>
      </c>
      <c r="M7" s="57">
        <v>-0.17226573806141701</v>
      </c>
      <c r="N7" s="55">
        <v>248477120.18900001</v>
      </c>
      <c r="O7" s="55">
        <v>2179858462.7810001</v>
      </c>
      <c r="P7" s="55">
        <v>1630581</v>
      </c>
      <c r="Q7" s="55">
        <v>1159322</v>
      </c>
      <c r="R7" s="57">
        <v>40.649534814313903</v>
      </c>
      <c r="S7" s="55">
        <v>33.940085096907197</v>
      </c>
      <c r="T7" s="55">
        <v>30.189449570007302</v>
      </c>
      <c r="U7" s="58">
        <v>11.0507546347951</v>
      </c>
    </row>
    <row r="8" spans="1:23" ht="12" thickBot="1">
      <c r="A8" s="84">
        <v>42802</v>
      </c>
      <c r="B8" s="74" t="s">
        <v>6</v>
      </c>
      <c r="C8" s="75"/>
      <c r="D8" s="59">
        <v>4034705.0907999999</v>
      </c>
      <c r="E8" s="60"/>
      <c r="F8" s="60"/>
      <c r="G8" s="59">
        <v>628325.0233</v>
      </c>
      <c r="H8" s="61">
        <v>542.13662375079195</v>
      </c>
      <c r="I8" s="59">
        <v>793640.39040000003</v>
      </c>
      <c r="J8" s="61">
        <v>19.670344487126702</v>
      </c>
      <c r="K8" s="59">
        <v>163053.12789999999</v>
      </c>
      <c r="L8" s="61">
        <v>25.950443139067598</v>
      </c>
      <c r="M8" s="61">
        <v>3.8673729883105201</v>
      </c>
      <c r="N8" s="59">
        <v>15785038.747199999</v>
      </c>
      <c r="O8" s="59">
        <v>95527216.363700002</v>
      </c>
      <c r="P8" s="59">
        <v>69682</v>
      </c>
      <c r="Q8" s="59">
        <v>45060</v>
      </c>
      <c r="R8" s="61">
        <v>54.642698624056798</v>
      </c>
      <c r="S8" s="59">
        <v>57.901683229528402</v>
      </c>
      <c r="T8" s="59">
        <v>53.411482478917002</v>
      </c>
      <c r="U8" s="62">
        <v>7.7548708434119202</v>
      </c>
    </row>
    <row r="9" spans="1:23" ht="12" thickBot="1">
      <c r="A9" s="85"/>
      <c r="B9" s="74" t="s">
        <v>7</v>
      </c>
      <c r="C9" s="75"/>
      <c r="D9" s="59">
        <v>105262.86900000001</v>
      </c>
      <c r="E9" s="60"/>
      <c r="F9" s="60"/>
      <c r="G9" s="59">
        <v>79716.569300000003</v>
      </c>
      <c r="H9" s="61">
        <v>32.046411334964397</v>
      </c>
      <c r="I9" s="59">
        <v>24552.271400000001</v>
      </c>
      <c r="J9" s="61">
        <v>23.324721844699098</v>
      </c>
      <c r="K9" s="59">
        <v>17912.564399999999</v>
      </c>
      <c r="L9" s="61">
        <v>22.470315214631299</v>
      </c>
      <c r="M9" s="61">
        <v>0.37067316838230102</v>
      </c>
      <c r="N9" s="59">
        <v>734669.97820000001</v>
      </c>
      <c r="O9" s="59">
        <v>11987567.786800001</v>
      </c>
      <c r="P9" s="59">
        <v>6624</v>
      </c>
      <c r="Q9" s="59">
        <v>5014</v>
      </c>
      <c r="R9" s="61">
        <v>32.110091743119298</v>
      </c>
      <c r="S9" s="59">
        <v>15.891133605072501</v>
      </c>
      <c r="T9" s="59">
        <v>15.9726613282808</v>
      </c>
      <c r="U9" s="62">
        <v>-0.51303906464121496</v>
      </c>
    </row>
    <row r="10" spans="1:23" ht="12" thickBot="1">
      <c r="A10" s="85"/>
      <c r="B10" s="74" t="s">
        <v>8</v>
      </c>
      <c r="C10" s="75"/>
      <c r="D10" s="59">
        <v>346898.83809999999</v>
      </c>
      <c r="E10" s="60"/>
      <c r="F10" s="60"/>
      <c r="G10" s="59">
        <v>137290.00889999999</v>
      </c>
      <c r="H10" s="61">
        <v>152.675952809265</v>
      </c>
      <c r="I10" s="59">
        <v>66218.011100000003</v>
      </c>
      <c r="J10" s="61">
        <v>19.088565260893599</v>
      </c>
      <c r="K10" s="59">
        <v>44918.894200000002</v>
      </c>
      <c r="L10" s="61">
        <v>32.718254270577198</v>
      </c>
      <c r="M10" s="61">
        <v>0.47416832669936898</v>
      </c>
      <c r="N10" s="59">
        <v>1675601.3134999999</v>
      </c>
      <c r="O10" s="59">
        <v>19160620.840399999</v>
      </c>
      <c r="P10" s="59">
        <v>211514</v>
      </c>
      <c r="Q10" s="59">
        <v>141802</v>
      </c>
      <c r="R10" s="61">
        <v>49.161506889888699</v>
      </c>
      <c r="S10" s="59">
        <v>1.6400750687897701</v>
      </c>
      <c r="T10" s="59">
        <v>1.4384050923118199</v>
      </c>
      <c r="U10" s="62">
        <v>12.2963869347012</v>
      </c>
    </row>
    <row r="11" spans="1:23" ht="12" thickBot="1">
      <c r="A11" s="85"/>
      <c r="B11" s="74" t="s">
        <v>9</v>
      </c>
      <c r="C11" s="75"/>
      <c r="D11" s="59">
        <v>146461.10339999999</v>
      </c>
      <c r="E11" s="60"/>
      <c r="F11" s="60"/>
      <c r="G11" s="59">
        <v>46733.407200000001</v>
      </c>
      <c r="H11" s="61">
        <v>213.3970154866</v>
      </c>
      <c r="I11" s="59">
        <v>37226.329100000003</v>
      </c>
      <c r="J11" s="61">
        <v>25.417211966737099</v>
      </c>
      <c r="K11" s="59">
        <v>10124.475700000001</v>
      </c>
      <c r="L11" s="61">
        <v>21.6643217488324</v>
      </c>
      <c r="M11" s="61">
        <v>2.6768648770622301</v>
      </c>
      <c r="N11" s="59">
        <v>705357.47199999995</v>
      </c>
      <c r="O11" s="59">
        <v>6224760.7642999999</v>
      </c>
      <c r="P11" s="59">
        <v>4403</v>
      </c>
      <c r="Q11" s="59">
        <v>3230</v>
      </c>
      <c r="R11" s="61">
        <v>36.315789473684198</v>
      </c>
      <c r="S11" s="59">
        <v>33.263934453781502</v>
      </c>
      <c r="T11" s="59">
        <v>30.9911856965944</v>
      </c>
      <c r="U11" s="62">
        <v>6.8324712470347002</v>
      </c>
    </row>
    <row r="12" spans="1:23" ht="12" thickBot="1">
      <c r="A12" s="85"/>
      <c r="B12" s="74" t="s">
        <v>10</v>
      </c>
      <c r="C12" s="75"/>
      <c r="D12" s="59">
        <v>593884.31110000005</v>
      </c>
      <c r="E12" s="60"/>
      <c r="F12" s="60"/>
      <c r="G12" s="59">
        <v>279029.77049999998</v>
      </c>
      <c r="H12" s="61">
        <v>112.83904940888701</v>
      </c>
      <c r="I12" s="59">
        <v>77600.820099999997</v>
      </c>
      <c r="J12" s="61">
        <v>13.066656021989701</v>
      </c>
      <c r="K12" s="59">
        <v>34564.232300000003</v>
      </c>
      <c r="L12" s="61">
        <v>12.3872919502688</v>
      </c>
      <c r="M12" s="61">
        <v>1.2451191574707701</v>
      </c>
      <c r="N12" s="59">
        <v>2139266.6792000001</v>
      </c>
      <c r="O12" s="59">
        <v>22406361.0891</v>
      </c>
      <c r="P12" s="59">
        <v>3256</v>
      </c>
      <c r="Q12" s="59">
        <v>1922</v>
      </c>
      <c r="R12" s="61">
        <v>69.406867845993702</v>
      </c>
      <c r="S12" s="59">
        <v>182.39690144348901</v>
      </c>
      <c r="T12" s="59">
        <v>161.48814713839801</v>
      </c>
      <c r="U12" s="62">
        <v>11.4633275782755</v>
      </c>
    </row>
    <row r="13" spans="1:23" ht="12" thickBot="1">
      <c r="A13" s="85"/>
      <c r="B13" s="74" t="s">
        <v>11</v>
      </c>
      <c r="C13" s="75"/>
      <c r="D13" s="59">
        <v>1639802.3585999999</v>
      </c>
      <c r="E13" s="60"/>
      <c r="F13" s="60"/>
      <c r="G13" s="59">
        <v>1760210.9058999999</v>
      </c>
      <c r="H13" s="61">
        <v>-6.8405750070293401</v>
      </c>
      <c r="I13" s="59">
        <v>-135766.66320000001</v>
      </c>
      <c r="J13" s="61">
        <v>-8.2794528552765598</v>
      </c>
      <c r="K13" s="59">
        <v>-228497.3934</v>
      </c>
      <c r="L13" s="61">
        <v>-12.9812508622749</v>
      </c>
      <c r="M13" s="61">
        <v>-0.40582839401440601</v>
      </c>
      <c r="N13" s="59">
        <v>6230433.6538000004</v>
      </c>
      <c r="O13" s="59">
        <v>32493885.828400001</v>
      </c>
      <c r="P13" s="59">
        <v>45859</v>
      </c>
      <c r="Q13" s="59">
        <v>27023</v>
      </c>
      <c r="R13" s="61">
        <v>69.703585834289299</v>
      </c>
      <c r="S13" s="59">
        <v>35.757481816001203</v>
      </c>
      <c r="T13" s="59">
        <v>34.292464030640602</v>
      </c>
      <c r="U13" s="62">
        <v>4.0970944008284897</v>
      </c>
    </row>
    <row r="14" spans="1:23" ht="12" thickBot="1">
      <c r="A14" s="85"/>
      <c r="B14" s="74" t="s">
        <v>12</v>
      </c>
      <c r="C14" s="75"/>
      <c r="D14" s="59">
        <v>190618.42860000001</v>
      </c>
      <c r="E14" s="60"/>
      <c r="F14" s="60"/>
      <c r="G14" s="59">
        <v>281700.92200000002</v>
      </c>
      <c r="H14" s="61">
        <v>-32.333047671033199</v>
      </c>
      <c r="I14" s="59">
        <v>10199.5923</v>
      </c>
      <c r="J14" s="61">
        <v>5.3507902540751502</v>
      </c>
      <c r="K14" s="59">
        <v>52960.789499999999</v>
      </c>
      <c r="L14" s="61">
        <v>18.800360724413999</v>
      </c>
      <c r="M14" s="61">
        <v>-0.80741238194721399</v>
      </c>
      <c r="N14" s="59">
        <v>920249.59530000004</v>
      </c>
      <c r="O14" s="59">
        <v>9531727.6585000008</v>
      </c>
      <c r="P14" s="59">
        <v>3074</v>
      </c>
      <c r="Q14" s="59">
        <v>2178</v>
      </c>
      <c r="R14" s="61">
        <v>41.138659320477501</v>
      </c>
      <c r="S14" s="59">
        <v>62.009898698763799</v>
      </c>
      <c r="T14" s="59">
        <v>50.839751423324202</v>
      </c>
      <c r="U14" s="62">
        <v>18.013490603657999</v>
      </c>
    </row>
    <row r="15" spans="1:23" ht="12" thickBot="1">
      <c r="A15" s="85"/>
      <c r="B15" s="74" t="s">
        <v>13</v>
      </c>
      <c r="C15" s="75"/>
      <c r="D15" s="59">
        <v>244480.66339999999</v>
      </c>
      <c r="E15" s="60"/>
      <c r="F15" s="60"/>
      <c r="G15" s="59">
        <v>259236.08199999999</v>
      </c>
      <c r="H15" s="61">
        <v>-5.6918845888127496</v>
      </c>
      <c r="I15" s="59">
        <v>-106288.51089999999</v>
      </c>
      <c r="J15" s="61">
        <v>-43.475221893560999</v>
      </c>
      <c r="K15" s="59">
        <v>-59448.455000000002</v>
      </c>
      <c r="L15" s="61">
        <v>-22.932168447137698</v>
      </c>
      <c r="M15" s="61">
        <v>0.78791039901709803</v>
      </c>
      <c r="N15" s="59">
        <v>1037448.8104</v>
      </c>
      <c r="O15" s="59">
        <v>10975595.525</v>
      </c>
      <c r="P15" s="59">
        <v>9151</v>
      </c>
      <c r="Q15" s="59">
        <v>5537</v>
      </c>
      <c r="R15" s="61">
        <v>65.270001806032198</v>
      </c>
      <c r="S15" s="59">
        <v>26.716278373948199</v>
      </c>
      <c r="T15" s="59">
        <v>26.5325526458371</v>
      </c>
      <c r="U15" s="62">
        <v>0.68769207125144605</v>
      </c>
    </row>
    <row r="16" spans="1:23" ht="12" thickBot="1">
      <c r="A16" s="85"/>
      <c r="B16" s="74" t="s">
        <v>14</v>
      </c>
      <c r="C16" s="75"/>
      <c r="D16" s="59">
        <v>1182309.344</v>
      </c>
      <c r="E16" s="60"/>
      <c r="F16" s="60"/>
      <c r="G16" s="59">
        <v>892273.07750000001</v>
      </c>
      <c r="H16" s="61">
        <v>32.505325310568999</v>
      </c>
      <c r="I16" s="59">
        <v>-36262.200199999999</v>
      </c>
      <c r="J16" s="61">
        <v>-3.0670653483391601</v>
      </c>
      <c r="K16" s="59">
        <v>13029.012500000001</v>
      </c>
      <c r="L16" s="61">
        <v>1.4602045975101201</v>
      </c>
      <c r="M16" s="61">
        <v>-3.7831886875540301</v>
      </c>
      <c r="N16" s="59">
        <v>16194035.2138</v>
      </c>
      <c r="O16" s="59">
        <v>134055626.2059</v>
      </c>
      <c r="P16" s="59">
        <v>51733</v>
      </c>
      <c r="Q16" s="59">
        <v>35772</v>
      </c>
      <c r="R16" s="61">
        <v>44.618696186961898</v>
      </c>
      <c r="S16" s="59">
        <v>22.854064987532102</v>
      </c>
      <c r="T16" s="59">
        <v>23.192878977971599</v>
      </c>
      <c r="U16" s="62">
        <v>-1.4825108383313801</v>
      </c>
    </row>
    <row r="17" spans="1:21" ht="12" thickBot="1">
      <c r="A17" s="85"/>
      <c r="B17" s="74" t="s">
        <v>15</v>
      </c>
      <c r="C17" s="75"/>
      <c r="D17" s="59">
        <v>864981.9142</v>
      </c>
      <c r="E17" s="60"/>
      <c r="F17" s="60"/>
      <c r="G17" s="59">
        <v>396619.6347</v>
      </c>
      <c r="H17" s="61">
        <v>118.088525762035</v>
      </c>
      <c r="I17" s="59">
        <v>91667.902199999997</v>
      </c>
      <c r="J17" s="61">
        <v>10.597666921716099</v>
      </c>
      <c r="K17" s="59">
        <v>58328.9179</v>
      </c>
      <c r="L17" s="61">
        <v>14.706512940066499</v>
      </c>
      <c r="M17" s="61">
        <v>0.57156870897479795</v>
      </c>
      <c r="N17" s="59">
        <v>4582985.3783</v>
      </c>
      <c r="O17" s="59">
        <v>157984280.53</v>
      </c>
      <c r="P17" s="59">
        <v>10770</v>
      </c>
      <c r="Q17" s="59">
        <v>9681</v>
      </c>
      <c r="R17" s="61">
        <v>11.2488379299659</v>
      </c>
      <c r="S17" s="59">
        <v>80.314012460538507</v>
      </c>
      <c r="T17" s="59">
        <v>61.3175423200083</v>
      </c>
      <c r="U17" s="62">
        <v>23.6527469597712</v>
      </c>
    </row>
    <row r="18" spans="1:21" ht="12" customHeight="1" thickBot="1">
      <c r="A18" s="85"/>
      <c r="B18" s="74" t="s">
        <v>16</v>
      </c>
      <c r="C18" s="75"/>
      <c r="D18" s="59">
        <v>4284016.8924000002</v>
      </c>
      <c r="E18" s="60"/>
      <c r="F18" s="60"/>
      <c r="G18" s="59">
        <v>1896422.0220000001</v>
      </c>
      <c r="H18" s="61">
        <v>125.899975991736</v>
      </c>
      <c r="I18" s="59">
        <v>426874.6385</v>
      </c>
      <c r="J18" s="61">
        <v>9.96435469844414</v>
      </c>
      <c r="K18" s="59">
        <v>183513.89259999999</v>
      </c>
      <c r="L18" s="61">
        <v>9.6768488485734299</v>
      </c>
      <c r="M18" s="61">
        <v>1.3261161999895399</v>
      </c>
      <c r="N18" s="59">
        <v>19799657.3323</v>
      </c>
      <c r="O18" s="59">
        <v>287704124.33450001</v>
      </c>
      <c r="P18" s="59">
        <v>120578</v>
      </c>
      <c r="Q18" s="59">
        <v>82818</v>
      </c>
      <c r="R18" s="61">
        <v>45.593953005385302</v>
      </c>
      <c r="S18" s="59">
        <v>35.529009374844499</v>
      </c>
      <c r="T18" s="59">
        <v>34.148143598010101</v>
      </c>
      <c r="U18" s="62">
        <v>3.8865867670717802</v>
      </c>
    </row>
    <row r="19" spans="1:21" ht="12" customHeight="1" thickBot="1">
      <c r="A19" s="85"/>
      <c r="B19" s="74" t="s">
        <v>17</v>
      </c>
      <c r="C19" s="75"/>
      <c r="D19" s="59">
        <v>1565140.7675999999</v>
      </c>
      <c r="E19" s="60"/>
      <c r="F19" s="60"/>
      <c r="G19" s="59">
        <v>847797.52069999999</v>
      </c>
      <c r="H19" s="61">
        <v>84.612567197378894</v>
      </c>
      <c r="I19" s="59">
        <v>-42108.6803</v>
      </c>
      <c r="J19" s="61">
        <v>-2.6904085032920002</v>
      </c>
      <c r="K19" s="59">
        <v>13329.874100000001</v>
      </c>
      <c r="L19" s="61">
        <v>1.5722945366712</v>
      </c>
      <c r="M19" s="61">
        <v>-4.1589705937282604</v>
      </c>
      <c r="N19" s="59">
        <v>6397315.4617999997</v>
      </c>
      <c r="O19" s="59">
        <v>67557393.210099995</v>
      </c>
      <c r="P19" s="59">
        <v>22809</v>
      </c>
      <c r="Q19" s="59">
        <v>14607</v>
      </c>
      <c r="R19" s="61">
        <v>56.151160402546701</v>
      </c>
      <c r="S19" s="59">
        <v>68.619438274365393</v>
      </c>
      <c r="T19" s="59">
        <v>57.362863839255198</v>
      </c>
      <c r="U19" s="62">
        <v>16.4043523499892</v>
      </c>
    </row>
    <row r="20" spans="1:21" ht="12" thickBot="1">
      <c r="A20" s="85"/>
      <c r="B20" s="74" t="s">
        <v>18</v>
      </c>
      <c r="C20" s="75"/>
      <c r="D20" s="59">
        <v>1765951.0787</v>
      </c>
      <c r="E20" s="60"/>
      <c r="F20" s="60"/>
      <c r="G20" s="59">
        <v>1224666.3695</v>
      </c>
      <c r="H20" s="61">
        <v>44.198544410180297</v>
      </c>
      <c r="I20" s="59">
        <v>88755.671300000002</v>
      </c>
      <c r="J20" s="61">
        <v>5.0259416792755802</v>
      </c>
      <c r="K20" s="59">
        <v>82895.187699999995</v>
      </c>
      <c r="L20" s="61">
        <v>6.7687975896524399</v>
      </c>
      <c r="M20" s="61">
        <v>7.0697512878664007E-2</v>
      </c>
      <c r="N20" s="59">
        <v>11695170.4449</v>
      </c>
      <c r="O20" s="59">
        <v>121479165.89380001</v>
      </c>
      <c r="P20" s="59">
        <v>64497</v>
      </c>
      <c r="Q20" s="59">
        <v>48908</v>
      </c>
      <c r="R20" s="61">
        <v>31.8741310215098</v>
      </c>
      <c r="S20" s="59">
        <v>27.380359996589</v>
      </c>
      <c r="T20" s="59">
        <v>27.042529144516202</v>
      </c>
      <c r="U20" s="62">
        <v>1.2338437190557101</v>
      </c>
    </row>
    <row r="21" spans="1:21" ht="12" customHeight="1" thickBot="1">
      <c r="A21" s="85"/>
      <c r="B21" s="74" t="s">
        <v>19</v>
      </c>
      <c r="C21" s="75"/>
      <c r="D21" s="59">
        <v>540548.99919999996</v>
      </c>
      <c r="E21" s="60"/>
      <c r="F21" s="60"/>
      <c r="G21" s="59">
        <v>455590.28499999997</v>
      </c>
      <c r="H21" s="61">
        <v>18.648052207698001</v>
      </c>
      <c r="I21" s="59">
        <v>69092.555900000007</v>
      </c>
      <c r="J21" s="61">
        <v>12.7819228233251</v>
      </c>
      <c r="K21" s="59">
        <v>32511.756799999999</v>
      </c>
      <c r="L21" s="61">
        <v>7.1361830729116598</v>
      </c>
      <c r="M21" s="61">
        <v>1.1251560266346501</v>
      </c>
      <c r="N21" s="59">
        <v>3280728.5753000001</v>
      </c>
      <c r="O21" s="59">
        <v>43722793.792499997</v>
      </c>
      <c r="P21" s="59">
        <v>41967</v>
      </c>
      <c r="Q21" s="59">
        <v>32479</v>
      </c>
      <c r="R21" s="61">
        <v>29.212722066566101</v>
      </c>
      <c r="S21" s="59">
        <v>12.8803345295113</v>
      </c>
      <c r="T21" s="59">
        <v>13.0234130699837</v>
      </c>
      <c r="U21" s="62">
        <v>-1.11082938214516</v>
      </c>
    </row>
    <row r="22" spans="1:21" ht="12" customHeight="1" thickBot="1">
      <c r="A22" s="85"/>
      <c r="B22" s="74" t="s">
        <v>20</v>
      </c>
      <c r="C22" s="75"/>
      <c r="D22" s="59">
        <v>2156167.6828000001</v>
      </c>
      <c r="E22" s="60"/>
      <c r="F22" s="60"/>
      <c r="G22" s="59">
        <v>1341619.8674999999</v>
      </c>
      <c r="H22" s="61">
        <v>60.713756186232096</v>
      </c>
      <c r="I22" s="59">
        <v>45608.2117</v>
      </c>
      <c r="J22" s="61">
        <v>2.1152441929179302</v>
      </c>
      <c r="K22" s="59">
        <v>31426.076700000001</v>
      </c>
      <c r="L22" s="61">
        <v>2.3423979818188001</v>
      </c>
      <c r="M22" s="61">
        <v>0.45128557202305802</v>
      </c>
      <c r="N22" s="59">
        <v>11483191.4267</v>
      </c>
      <c r="O22" s="59">
        <v>129015818.8987</v>
      </c>
      <c r="P22" s="59">
        <v>118269</v>
      </c>
      <c r="Q22" s="59">
        <v>83778</v>
      </c>
      <c r="R22" s="61">
        <v>41.169519444245502</v>
      </c>
      <c r="S22" s="59">
        <v>18.231046874497999</v>
      </c>
      <c r="T22" s="59">
        <v>18.510734032801</v>
      </c>
      <c r="U22" s="62">
        <v>-1.5341256057777</v>
      </c>
    </row>
    <row r="23" spans="1:21" ht="12" thickBot="1">
      <c r="A23" s="85"/>
      <c r="B23" s="74" t="s">
        <v>21</v>
      </c>
      <c r="C23" s="75"/>
      <c r="D23" s="59">
        <v>27389044.352499999</v>
      </c>
      <c r="E23" s="60"/>
      <c r="F23" s="60"/>
      <c r="G23" s="59">
        <v>22467206.741</v>
      </c>
      <c r="H23" s="61">
        <v>21.906762457115899</v>
      </c>
      <c r="I23" s="59">
        <v>-5192510.9527000003</v>
      </c>
      <c r="J23" s="61">
        <v>-18.958350228915702</v>
      </c>
      <c r="K23" s="59">
        <v>-4582451.5186000001</v>
      </c>
      <c r="L23" s="61">
        <v>-20.396178178382801</v>
      </c>
      <c r="M23" s="61">
        <v>0.133129490104542</v>
      </c>
      <c r="N23" s="59">
        <v>88731756.167099997</v>
      </c>
      <c r="O23" s="59">
        <v>311314814.0442</v>
      </c>
      <c r="P23" s="59">
        <v>317050</v>
      </c>
      <c r="Q23" s="59">
        <v>182026</v>
      </c>
      <c r="R23" s="61">
        <v>74.178414072714901</v>
      </c>
      <c r="S23" s="59">
        <v>86.387145095410801</v>
      </c>
      <c r="T23" s="59">
        <v>86.334939006515597</v>
      </c>
      <c r="U23" s="62">
        <v>6.0432705395695001E-2</v>
      </c>
    </row>
    <row r="24" spans="1:21" ht="12" thickBot="1">
      <c r="A24" s="85"/>
      <c r="B24" s="74" t="s">
        <v>22</v>
      </c>
      <c r="C24" s="75"/>
      <c r="D24" s="59">
        <v>350780.6164</v>
      </c>
      <c r="E24" s="60"/>
      <c r="F24" s="60"/>
      <c r="G24" s="59">
        <v>239271.5993</v>
      </c>
      <c r="H24" s="61">
        <v>46.603532314835803</v>
      </c>
      <c r="I24" s="59">
        <v>48353.400399999999</v>
      </c>
      <c r="J24" s="61">
        <v>13.784513208352999</v>
      </c>
      <c r="K24" s="59">
        <v>40299.234400000001</v>
      </c>
      <c r="L24" s="61">
        <v>16.842464595838901</v>
      </c>
      <c r="M24" s="61">
        <v>0.19985903255769999</v>
      </c>
      <c r="N24" s="59">
        <v>2294154.5537999999</v>
      </c>
      <c r="O24" s="59">
        <v>30509163.807</v>
      </c>
      <c r="P24" s="59">
        <v>31977</v>
      </c>
      <c r="Q24" s="59">
        <v>25179</v>
      </c>
      <c r="R24" s="61">
        <v>26.9986893840105</v>
      </c>
      <c r="S24" s="59">
        <v>10.969778791006</v>
      </c>
      <c r="T24" s="59">
        <v>10.4325072083879</v>
      </c>
      <c r="U24" s="62">
        <v>4.8977430890274096</v>
      </c>
    </row>
    <row r="25" spans="1:21" ht="12" thickBot="1">
      <c r="A25" s="85"/>
      <c r="B25" s="74" t="s">
        <v>23</v>
      </c>
      <c r="C25" s="75"/>
      <c r="D25" s="59">
        <v>394507.47940000001</v>
      </c>
      <c r="E25" s="60"/>
      <c r="F25" s="60"/>
      <c r="G25" s="59">
        <v>250898.60709999999</v>
      </c>
      <c r="H25" s="61">
        <v>57.237811704057101</v>
      </c>
      <c r="I25" s="59">
        <v>26318.5658</v>
      </c>
      <c r="J25" s="61">
        <v>6.6712463449431896</v>
      </c>
      <c r="K25" s="59">
        <v>22041.522300000001</v>
      </c>
      <c r="L25" s="61">
        <v>8.7850317523743708</v>
      </c>
      <c r="M25" s="61">
        <v>0.19404483237530301</v>
      </c>
      <c r="N25" s="59">
        <v>2745186.5515000001</v>
      </c>
      <c r="O25" s="59">
        <v>42742655.263599999</v>
      </c>
      <c r="P25" s="59">
        <v>21958</v>
      </c>
      <c r="Q25" s="59">
        <v>17346</v>
      </c>
      <c r="R25" s="61">
        <v>26.5882624236135</v>
      </c>
      <c r="S25" s="59">
        <v>17.966457755715499</v>
      </c>
      <c r="T25" s="59">
        <v>17.6366532745302</v>
      </c>
      <c r="U25" s="62">
        <v>1.83566780758653</v>
      </c>
    </row>
    <row r="26" spans="1:21" ht="12" thickBot="1">
      <c r="A26" s="85"/>
      <c r="B26" s="74" t="s">
        <v>24</v>
      </c>
      <c r="C26" s="75"/>
      <c r="D26" s="59">
        <v>919377.84990000003</v>
      </c>
      <c r="E26" s="60"/>
      <c r="F26" s="60"/>
      <c r="G26" s="59">
        <v>581920.19660000002</v>
      </c>
      <c r="H26" s="61">
        <v>57.990366251536301</v>
      </c>
      <c r="I26" s="59">
        <v>196226.41279999999</v>
      </c>
      <c r="J26" s="61">
        <v>21.343391383786699</v>
      </c>
      <c r="K26" s="59">
        <v>123988.3661</v>
      </c>
      <c r="L26" s="61">
        <v>21.306764539954099</v>
      </c>
      <c r="M26" s="61">
        <v>0.58261955514227903</v>
      </c>
      <c r="N26" s="59">
        <v>5653133.7609999999</v>
      </c>
      <c r="O26" s="59">
        <v>73565676.948599994</v>
      </c>
      <c r="P26" s="59">
        <v>61504</v>
      </c>
      <c r="Q26" s="59">
        <v>46663</v>
      </c>
      <c r="R26" s="61">
        <v>31.8046417932838</v>
      </c>
      <c r="S26" s="59">
        <v>14.9482610870838</v>
      </c>
      <c r="T26" s="59">
        <v>14.922677307502701</v>
      </c>
      <c r="U26" s="62">
        <v>0.17114886763076201</v>
      </c>
    </row>
    <row r="27" spans="1:21" ht="12" thickBot="1">
      <c r="A27" s="85"/>
      <c r="B27" s="74" t="s">
        <v>25</v>
      </c>
      <c r="C27" s="75"/>
      <c r="D27" s="59">
        <v>396040.31709999999</v>
      </c>
      <c r="E27" s="60"/>
      <c r="F27" s="60"/>
      <c r="G27" s="59">
        <v>281407.79369999998</v>
      </c>
      <c r="H27" s="61">
        <v>40.735376192958697</v>
      </c>
      <c r="I27" s="59">
        <v>94521.459700000007</v>
      </c>
      <c r="J27" s="61">
        <v>23.8666255981543</v>
      </c>
      <c r="K27" s="59">
        <v>76529.938200000004</v>
      </c>
      <c r="L27" s="61">
        <v>27.195386877446001</v>
      </c>
      <c r="M27" s="61">
        <v>0.23509128483785999</v>
      </c>
      <c r="N27" s="59">
        <v>2420237.1294</v>
      </c>
      <c r="O27" s="59">
        <v>21856750.150899999</v>
      </c>
      <c r="P27" s="59">
        <v>45674</v>
      </c>
      <c r="Q27" s="59">
        <v>35502</v>
      </c>
      <c r="R27" s="61">
        <v>28.651906934820602</v>
      </c>
      <c r="S27" s="59">
        <v>8.6710232758243198</v>
      </c>
      <c r="T27" s="59">
        <v>8.2586958453044907</v>
      </c>
      <c r="U27" s="62">
        <v>4.7552338104020704</v>
      </c>
    </row>
    <row r="28" spans="1:21" ht="12" thickBot="1">
      <c r="A28" s="85"/>
      <c r="B28" s="74" t="s">
        <v>26</v>
      </c>
      <c r="C28" s="75"/>
      <c r="D28" s="59">
        <v>945701.23970000003</v>
      </c>
      <c r="E28" s="60"/>
      <c r="F28" s="60"/>
      <c r="G28" s="59">
        <v>752648.70589999994</v>
      </c>
      <c r="H28" s="61">
        <v>25.6497529706309</v>
      </c>
      <c r="I28" s="59">
        <v>41412.808100000002</v>
      </c>
      <c r="J28" s="61">
        <v>4.3790582439267203</v>
      </c>
      <c r="K28" s="59">
        <v>38077.044099999999</v>
      </c>
      <c r="L28" s="61">
        <v>5.0590725529074501</v>
      </c>
      <c r="M28" s="61">
        <v>8.7605644787958001E-2</v>
      </c>
      <c r="N28" s="59">
        <v>7220017.1352000004</v>
      </c>
      <c r="O28" s="59">
        <v>86808906.481099993</v>
      </c>
      <c r="P28" s="59">
        <v>43066</v>
      </c>
      <c r="Q28" s="59">
        <v>39371</v>
      </c>
      <c r="R28" s="61">
        <v>9.3850803891188903</v>
      </c>
      <c r="S28" s="59">
        <v>21.959347041749901</v>
      </c>
      <c r="T28" s="59">
        <v>21.747769378476502</v>
      </c>
      <c r="U28" s="62">
        <v>0.96349706059596896</v>
      </c>
    </row>
    <row r="29" spans="1:21" ht="12" thickBot="1">
      <c r="A29" s="85"/>
      <c r="B29" s="74" t="s">
        <v>27</v>
      </c>
      <c r="C29" s="75"/>
      <c r="D29" s="59">
        <v>898329.34589999996</v>
      </c>
      <c r="E29" s="60"/>
      <c r="F29" s="60"/>
      <c r="G29" s="59">
        <v>660444.05469999998</v>
      </c>
      <c r="H29" s="61">
        <v>36.0189919959317</v>
      </c>
      <c r="I29" s="59">
        <v>127671.3012</v>
      </c>
      <c r="J29" s="61">
        <v>14.2120817696422</v>
      </c>
      <c r="K29" s="59">
        <v>89219.803400000004</v>
      </c>
      <c r="L29" s="61">
        <v>13.5090629955821</v>
      </c>
      <c r="M29" s="61">
        <v>0.43097492187480002</v>
      </c>
      <c r="N29" s="59">
        <v>6460142.8821999999</v>
      </c>
      <c r="O29" s="59">
        <v>59294273.706600003</v>
      </c>
      <c r="P29" s="59">
        <v>135042</v>
      </c>
      <c r="Q29" s="59">
        <v>120490</v>
      </c>
      <c r="R29" s="61">
        <v>12.0773508174952</v>
      </c>
      <c r="S29" s="59">
        <v>6.6522218709734799</v>
      </c>
      <c r="T29" s="59">
        <v>6.7570572977010599</v>
      </c>
      <c r="U29" s="62">
        <v>-1.5759460336857101</v>
      </c>
    </row>
    <row r="30" spans="1:21" ht="12" thickBot="1">
      <c r="A30" s="85"/>
      <c r="B30" s="74" t="s">
        <v>28</v>
      </c>
      <c r="C30" s="75"/>
      <c r="D30" s="59">
        <v>1581247.4569000001</v>
      </c>
      <c r="E30" s="60"/>
      <c r="F30" s="60"/>
      <c r="G30" s="59">
        <v>1285414.4177000001</v>
      </c>
      <c r="H30" s="61">
        <v>23.014604093933901</v>
      </c>
      <c r="I30" s="59">
        <v>205978.99890000001</v>
      </c>
      <c r="J30" s="61">
        <v>13.026360801478701</v>
      </c>
      <c r="K30" s="59">
        <v>122576.3441</v>
      </c>
      <c r="L30" s="61">
        <v>9.5359397259077507</v>
      </c>
      <c r="M30" s="61">
        <v>0.68041395272776795</v>
      </c>
      <c r="N30" s="59">
        <v>10849477.7711</v>
      </c>
      <c r="O30" s="59">
        <v>104410558.88410001</v>
      </c>
      <c r="P30" s="59">
        <v>106738</v>
      </c>
      <c r="Q30" s="59">
        <v>84933</v>
      </c>
      <c r="R30" s="61">
        <v>25.673177681231099</v>
      </c>
      <c r="S30" s="59">
        <v>14.8142878534355</v>
      </c>
      <c r="T30" s="59">
        <v>14.701292849658</v>
      </c>
      <c r="U30" s="62">
        <v>0.76274340619988901</v>
      </c>
    </row>
    <row r="31" spans="1:21" ht="12" thickBot="1">
      <c r="A31" s="85"/>
      <c r="B31" s="74" t="s">
        <v>29</v>
      </c>
      <c r="C31" s="75"/>
      <c r="D31" s="59">
        <v>1352162.5231000001</v>
      </c>
      <c r="E31" s="60"/>
      <c r="F31" s="60"/>
      <c r="G31" s="59">
        <v>894125.98690000002</v>
      </c>
      <c r="H31" s="61">
        <v>51.227292675839301</v>
      </c>
      <c r="I31" s="59">
        <v>18044.109799999998</v>
      </c>
      <c r="J31" s="61">
        <v>1.3344630909183599</v>
      </c>
      <c r="K31" s="59">
        <v>29101.4257</v>
      </c>
      <c r="L31" s="61">
        <v>3.2547343580625299</v>
      </c>
      <c r="M31" s="61">
        <v>-0.37995787608440101</v>
      </c>
      <c r="N31" s="59">
        <v>7282505.8563999999</v>
      </c>
      <c r="O31" s="59">
        <v>103494867.26019999</v>
      </c>
      <c r="P31" s="59">
        <v>37361</v>
      </c>
      <c r="Q31" s="59">
        <v>29859</v>
      </c>
      <c r="R31" s="61">
        <v>25.124753005793899</v>
      </c>
      <c r="S31" s="59">
        <v>36.191818289125003</v>
      </c>
      <c r="T31" s="59">
        <v>31.6869389966174</v>
      </c>
      <c r="U31" s="62">
        <v>12.447231185013999</v>
      </c>
    </row>
    <row r="32" spans="1:21" ht="12" thickBot="1">
      <c r="A32" s="85"/>
      <c r="B32" s="74" t="s">
        <v>30</v>
      </c>
      <c r="C32" s="75"/>
      <c r="D32" s="59">
        <v>198811.78099999999</v>
      </c>
      <c r="E32" s="60"/>
      <c r="F32" s="60"/>
      <c r="G32" s="59">
        <v>125264.8806</v>
      </c>
      <c r="H32" s="61">
        <v>58.713104620961097</v>
      </c>
      <c r="I32" s="59">
        <v>50789.763200000001</v>
      </c>
      <c r="J32" s="61">
        <v>25.546656714473102</v>
      </c>
      <c r="K32" s="59">
        <v>34512.568800000001</v>
      </c>
      <c r="L32" s="61">
        <v>27.551671813113099</v>
      </c>
      <c r="M32" s="61">
        <v>0.47163091493786502</v>
      </c>
      <c r="N32" s="59">
        <v>1366176.5052</v>
      </c>
      <c r="O32" s="59">
        <v>13137888.832699999</v>
      </c>
      <c r="P32" s="59">
        <v>33650</v>
      </c>
      <c r="Q32" s="59">
        <v>28524</v>
      </c>
      <c r="R32" s="61">
        <v>17.9708315804235</v>
      </c>
      <c r="S32" s="59">
        <v>5.9082252897474001</v>
      </c>
      <c r="T32" s="59">
        <v>5.6967517599214696</v>
      </c>
      <c r="U32" s="62">
        <v>3.57930714309256</v>
      </c>
    </row>
    <row r="33" spans="1:21" ht="12" thickBot="1">
      <c r="A33" s="85"/>
      <c r="B33" s="74" t="s">
        <v>75</v>
      </c>
      <c r="C33" s="75"/>
      <c r="D33" s="60"/>
      <c r="E33" s="60"/>
      <c r="F33" s="60"/>
      <c r="G33" s="59">
        <v>15.6319</v>
      </c>
      <c r="H33" s="60"/>
      <c r="I33" s="60"/>
      <c r="J33" s="60"/>
      <c r="K33" s="59">
        <v>-25.049700000000001</v>
      </c>
      <c r="L33" s="61">
        <v>-160.24731478579099</v>
      </c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4" t="s">
        <v>31</v>
      </c>
      <c r="C34" s="75"/>
      <c r="D34" s="59">
        <v>329462.74329999997</v>
      </c>
      <c r="E34" s="60"/>
      <c r="F34" s="60"/>
      <c r="G34" s="59">
        <v>108765.88340000001</v>
      </c>
      <c r="H34" s="61">
        <v>202.910005418114</v>
      </c>
      <c r="I34" s="59">
        <v>29153.8151</v>
      </c>
      <c r="J34" s="61">
        <v>8.8488958745339303</v>
      </c>
      <c r="K34" s="59">
        <v>20080.418300000001</v>
      </c>
      <c r="L34" s="61">
        <v>18.462055997974801</v>
      </c>
      <c r="M34" s="61">
        <v>0.451852977584635</v>
      </c>
      <c r="N34" s="59">
        <v>1410978.2252</v>
      </c>
      <c r="O34" s="59">
        <v>21548988.5405</v>
      </c>
      <c r="P34" s="59">
        <v>10056</v>
      </c>
      <c r="Q34" s="59">
        <v>7726</v>
      </c>
      <c r="R34" s="61">
        <v>30.157908361377199</v>
      </c>
      <c r="S34" s="59">
        <v>32.762802635242601</v>
      </c>
      <c r="T34" s="59">
        <v>35.690137121408199</v>
      </c>
      <c r="U34" s="62">
        <v>-8.9349330664913396</v>
      </c>
    </row>
    <row r="35" spans="1:21" ht="12" customHeight="1" thickBot="1">
      <c r="A35" s="85"/>
      <c r="B35" s="74" t="s">
        <v>76</v>
      </c>
      <c r="C35" s="75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>
      <c r="A36" s="85"/>
      <c r="B36" s="74" t="s">
        <v>61</v>
      </c>
      <c r="C36" s="75"/>
      <c r="D36" s="59">
        <v>166169.29</v>
      </c>
      <c r="E36" s="60"/>
      <c r="F36" s="60"/>
      <c r="G36" s="59">
        <v>64068.44</v>
      </c>
      <c r="H36" s="61">
        <v>159.36216021492001</v>
      </c>
      <c r="I36" s="59">
        <v>20124.64</v>
      </c>
      <c r="J36" s="61">
        <v>12.1109261524798</v>
      </c>
      <c r="K36" s="59">
        <v>204.35</v>
      </c>
      <c r="L36" s="61">
        <v>0.31895579165030402</v>
      </c>
      <c r="M36" s="61">
        <v>97.481233178370502</v>
      </c>
      <c r="N36" s="59">
        <v>1392877.86</v>
      </c>
      <c r="O36" s="59">
        <v>35708806.979999997</v>
      </c>
      <c r="P36" s="59">
        <v>113</v>
      </c>
      <c r="Q36" s="59">
        <v>71</v>
      </c>
      <c r="R36" s="61">
        <v>59.154929577464799</v>
      </c>
      <c r="S36" s="59">
        <v>1470.5246902654901</v>
      </c>
      <c r="T36" s="59">
        <v>1434.50492957747</v>
      </c>
      <c r="U36" s="62">
        <v>2.4494495690187099</v>
      </c>
    </row>
    <row r="37" spans="1:21" ht="12" customHeight="1" thickBot="1">
      <c r="A37" s="85"/>
      <c r="B37" s="74" t="s">
        <v>35</v>
      </c>
      <c r="C37" s="75"/>
      <c r="D37" s="59">
        <v>99648.33</v>
      </c>
      <c r="E37" s="60"/>
      <c r="F37" s="60"/>
      <c r="G37" s="59">
        <v>56469.68</v>
      </c>
      <c r="H37" s="61">
        <v>76.463422495045094</v>
      </c>
      <c r="I37" s="59">
        <v>-8752.2999999999993</v>
      </c>
      <c r="J37" s="61">
        <v>-8.7831878366651992</v>
      </c>
      <c r="K37" s="59">
        <v>-7504.76</v>
      </c>
      <c r="L37" s="61">
        <v>-13.2898929124443</v>
      </c>
      <c r="M37" s="61">
        <v>0.16623316401857</v>
      </c>
      <c r="N37" s="59">
        <v>960196.14</v>
      </c>
      <c r="O37" s="59">
        <v>29340004.629999999</v>
      </c>
      <c r="P37" s="59">
        <v>48</v>
      </c>
      <c r="Q37" s="59">
        <v>43</v>
      </c>
      <c r="R37" s="61">
        <v>11.6279069767442</v>
      </c>
      <c r="S37" s="59">
        <v>2076.006875</v>
      </c>
      <c r="T37" s="59">
        <v>2128.9532558139499</v>
      </c>
      <c r="U37" s="62">
        <v>-2.5503952540597199</v>
      </c>
    </row>
    <row r="38" spans="1:21" ht="12" customHeight="1" thickBot="1">
      <c r="A38" s="85"/>
      <c r="B38" s="74" t="s">
        <v>36</v>
      </c>
      <c r="C38" s="75"/>
      <c r="D38" s="59">
        <v>33318.81</v>
      </c>
      <c r="E38" s="60"/>
      <c r="F38" s="60"/>
      <c r="G38" s="59">
        <v>20499.16</v>
      </c>
      <c r="H38" s="61">
        <v>62.537440558539998</v>
      </c>
      <c r="I38" s="59">
        <v>-1006.84</v>
      </c>
      <c r="J38" s="61">
        <v>-3.0218366142128099</v>
      </c>
      <c r="K38" s="59">
        <v>-60.3</v>
      </c>
      <c r="L38" s="61">
        <v>-0.29415839478300598</v>
      </c>
      <c r="M38" s="61">
        <v>15.697180762852399</v>
      </c>
      <c r="N38" s="59">
        <v>1947281.12</v>
      </c>
      <c r="O38" s="59">
        <v>9358031.7699999996</v>
      </c>
      <c r="P38" s="59">
        <v>13</v>
      </c>
      <c r="Q38" s="59">
        <v>18</v>
      </c>
      <c r="R38" s="61">
        <v>-27.7777777777778</v>
      </c>
      <c r="S38" s="59">
        <v>2562.9853846153801</v>
      </c>
      <c r="T38" s="59">
        <v>2816.09666666667</v>
      </c>
      <c r="U38" s="62">
        <v>-9.8756428175756099</v>
      </c>
    </row>
    <row r="39" spans="1:21" ht="12" customHeight="1" thickBot="1">
      <c r="A39" s="85"/>
      <c r="B39" s="74" t="s">
        <v>37</v>
      </c>
      <c r="C39" s="75"/>
      <c r="D39" s="59">
        <v>80463.66</v>
      </c>
      <c r="E39" s="60"/>
      <c r="F39" s="60"/>
      <c r="G39" s="59">
        <v>65258.13</v>
      </c>
      <c r="H39" s="61">
        <v>23.300591052792999</v>
      </c>
      <c r="I39" s="59">
        <v>-8312.2000000000007</v>
      </c>
      <c r="J39" s="61">
        <v>-10.330377713367801</v>
      </c>
      <c r="K39" s="59">
        <v>-7840.42</v>
      </c>
      <c r="L39" s="61">
        <v>-12.0144723730208</v>
      </c>
      <c r="M39" s="61">
        <v>6.0172796865473999E-2</v>
      </c>
      <c r="N39" s="59">
        <v>992814.63</v>
      </c>
      <c r="O39" s="59">
        <v>19584786.210000001</v>
      </c>
      <c r="P39" s="59">
        <v>51</v>
      </c>
      <c r="Q39" s="59">
        <v>50</v>
      </c>
      <c r="R39" s="61">
        <v>2</v>
      </c>
      <c r="S39" s="59">
        <v>1577.71882352941</v>
      </c>
      <c r="T39" s="59">
        <v>1250.9068</v>
      </c>
      <c r="U39" s="62">
        <v>20.714212105191301</v>
      </c>
    </row>
    <row r="40" spans="1:21" ht="12" customHeight="1" thickBot="1">
      <c r="A40" s="85"/>
      <c r="B40" s="74" t="s">
        <v>74</v>
      </c>
      <c r="C40" s="75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59">
        <v>13</v>
      </c>
      <c r="O40" s="59">
        <v>23.46</v>
      </c>
      <c r="P40" s="60"/>
      <c r="Q40" s="60"/>
      <c r="R40" s="60"/>
      <c r="S40" s="60"/>
      <c r="T40" s="60"/>
      <c r="U40" s="63"/>
    </row>
    <row r="41" spans="1:21" ht="12" customHeight="1" thickBot="1">
      <c r="A41" s="85"/>
      <c r="B41" s="74" t="s">
        <v>32</v>
      </c>
      <c r="C41" s="75"/>
      <c r="D41" s="59">
        <v>9999.1452000000008</v>
      </c>
      <c r="E41" s="60"/>
      <c r="F41" s="60"/>
      <c r="G41" s="59">
        <v>85200.854800000001</v>
      </c>
      <c r="H41" s="61">
        <v>-88.264031829877794</v>
      </c>
      <c r="I41" s="59">
        <v>873.92250000000001</v>
      </c>
      <c r="J41" s="61">
        <v>8.7399720928145008</v>
      </c>
      <c r="K41" s="59">
        <v>4958.9155000000001</v>
      </c>
      <c r="L41" s="61">
        <v>5.8202649628815699</v>
      </c>
      <c r="M41" s="61">
        <v>-0.82376741446794199</v>
      </c>
      <c r="N41" s="59">
        <v>123326.75049999999</v>
      </c>
      <c r="O41" s="59">
        <v>1974646.3914000001</v>
      </c>
      <c r="P41" s="59">
        <v>42</v>
      </c>
      <c r="Q41" s="59">
        <v>57</v>
      </c>
      <c r="R41" s="61">
        <v>-26.315789473684202</v>
      </c>
      <c r="S41" s="59">
        <v>238.07488571428601</v>
      </c>
      <c r="T41" s="59">
        <v>234.24800701754401</v>
      </c>
      <c r="U41" s="62">
        <v>1.60742645544499</v>
      </c>
    </row>
    <row r="42" spans="1:21" ht="12" customHeight="1" thickBot="1">
      <c r="A42" s="85"/>
      <c r="B42" s="74" t="s">
        <v>33</v>
      </c>
      <c r="C42" s="75"/>
      <c r="D42" s="59">
        <v>386191.29200000002</v>
      </c>
      <c r="E42" s="60"/>
      <c r="F42" s="60"/>
      <c r="G42" s="59">
        <v>367730.45250000001</v>
      </c>
      <c r="H42" s="61">
        <v>5.0202096058389296</v>
      </c>
      <c r="I42" s="59">
        <v>16884.7631</v>
      </c>
      <c r="J42" s="61">
        <v>4.3721242425113997</v>
      </c>
      <c r="K42" s="59">
        <v>16062.779200000001</v>
      </c>
      <c r="L42" s="61">
        <v>4.3680851261563696</v>
      </c>
      <c r="M42" s="61">
        <v>5.1173205443800003E-2</v>
      </c>
      <c r="N42" s="59">
        <v>2698141.5795999998</v>
      </c>
      <c r="O42" s="59">
        <v>43140549.340400003</v>
      </c>
      <c r="P42" s="59">
        <v>1932</v>
      </c>
      <c r="Q42" s="59">
        <v>1533</v>
      </c>
      <c r="R42" s="61">
        <v>26.027397260274</v>
      </c>
      <c r="S42" s="59">
        <v>199.89197308488599</v>
      </c>
      <c r="T42" s="59">
        <v>201.51136666666699</v>
      </c>
      <c r="U42" s="62">
        <v>-0.81013437247571696</v>
      </c>
    </row>
    <row r="43" spans="1:21" ht="12" thickBot="1">
      <c r="A43" s="85"/>
      <c r="B43" s="74" t="s">
        <v>38</v>
      </c>
      <c r="C43" s="75"/>
      <c r="D43" s="59">
        <v>78746.16</v>
      </c>
      <c r="E43" s="60"/>
      <c r="F43" s="60"/>
      <c r="G43" s="59">
        <v>81586.91</v>
      </c>
      <c r="H43" s="61">
        <v>-3.4818698244608202</v>
      </c>
      <c r="I43" s="59">
        <v>-8327.39</v>
      </c>
      <c r="J43" s="61">
        <v>-10.5749791481896</v>
      </c>
      <c r="K43" s="59">
        <v>-5258.49</v>
      </c>
      <c r="L43" s="61">
        <v>-6.4452618686012304</v>
      </c>
      <c r="M43" s="61">
        <v>0.58360860246952995</v>
      </c>
      <c r="N43" s="59">
        <v>789943.41</v>
      </c>
      <c r="O43" s="59">
        <v>14324076.220000001</v>
      </c>
      <c r="P43" s="59">
        <v>58</v>
      </c>
      <c r="Q43" s="59">
        <v>55</v>
      </c>
      <c r="R43" s="61">
        <v>5.4545454545454497</v>
      </c>
      <c r="S43" s="59">
        <v>1357.6924137931001</v>
      </c>
      <c r="T43" s="59">
        <v>1285.932</v>
      </c>
      <c r="U43" s="62">
        <v>5.2854691581151396</v>
      </c>
    </row>
    <row r="44" spans="1:21" ht="12" thickBot="1">
      <c r="A44" s="85"/>
      <c r="B44" s="74" t="s">
        <v>39</v>
      </c>
      <c r="C44" s="75"/>
      <c r="D44" s="59">
        <v>63136.34</v>
      </c>
      <c r="E44" s="60"/>
      <c r="F44" s="60"/>
      <c r="G44" s="59">
        <v>29466.68</v>
      </c>
      <c r="H44" s="61">
        <v>114.26350033325799</v>
      </c>
      <c r="I44" s="59">
        <v>8023.84</v>
      </c>
      <c r="J44" s="61">
        <v>12.7087506181068</v>
      </c>
      <c r="K44" s="59">
        <v>4143.37</v>
      </c>
      <c r="L44" s="61">
        <v>14.0612040447041</v>
      </c>
      <c r="M44" s="61">
        <v>0.93654923407757495</v>
      </c>
      <c r="N44" s="59">
        <v>434387.96</v>
      </c>
      <c r="O44" s="59">
        <v>6553345.8200000003</v>
      </c>
      <c r="P44" s="59">
        <v>56</v>
      </c>
      <c r="Q44" s="59">
        <v>63</v>
      </c>
      <c r="R44" s="61">
        <v>-11.1111111111111</v>
      </c>
      <c r="S44" s="59">
        <v>1127.43464285714</v>
      </c>
      <c r="T44" s="59">
        <v>809.16460317460303</v>
      </c>
      <c r="U44" s="62">
        <v>28.2295778029297</v>
      </c>
    </row>
    <row r="45" spans="1:21" ht="12" thickBot="1">
      <c r="A45" s="86"/>
      <c r="B45" s="74" t="s">
        <v>34</v>
      </c>
      <c r="C45" s="75"/>
      <c r="D45" s="64">
        <v>7688.8230999999996</v>
      </c>
      <c r="E45" s="65"/>
      <c r="F45" s="65"/>
      <c r="G45" s="64">
        <v>7035.3262999999997</v>
      </c>
      <c r="H45" s="66">
        <v>9.28879162292729</v>
      </c>
      <c r="I45" s="64">
        <v>1383.9883</v>
      </c>
      <c r="J45" s="66">
        <v>18.0000018468366</v>
      </c>
      <c r="K45" s="64">
        <v>436.86009999999999</v>
      </c>
      <c r="L45" s="66">
        <v>6.2095215114613804</v>
      </c>
      <c r="M45" s="66">
        <v>2.1680354877911698</v>
      </c>
      <c r="N45" s="64">
        <v>43221.1181</v>
      </c>
      <c r="O45" s="64">
        <v>1362651.8753</v>
      </c>
      <c r="P45" s="64">
        <v>6</v>
      </c>
      <c r="Q45" s="64">
        <v>4</v>
      </c>
      <c r="R45" s="66">
        <v>50</v>
      </c>
      <c r="S45" s="64">
        <v>1281.4705166666699</v>
      </c>
      <c r="T45" s="64">
        <v>185.753725</v>
      </c>
      <c r="U45" s="67">
        <v>85.504643096808906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42802</v>
      </c>
      <c r="C2" s="43">
        <v>12</v>
      </c>
      <c r="D2" s="43">
        <v>274048</v>
      </c>
      <c r="E2" s="43">
        <v>4034707.41869915</v>
      </c>
      <c r="F2" s="43">
        <v>3241064.6941188001</v>
      </c>
      <c r="G2" s="37"/>
      <c r="H2" s="37"/>
    </row>
    <row r="3" spans="1:8">
      <c r="A3" s="43">
        <v>2</v>
      </c>
      <c r="B3" s="44">
        <v>42802</v>
      </c>
      <c r="C3" s="43">
        <v>13</v>
      </c>
      <c r="D3" s="43">
        <v>11335</v>
      </c>
      <c r="E3" s="43">
        <v>105262.932809402</v>
      </c>
      <c r="F3" s="43">
        <v>80710.616373504294</v>
      </c>
      <c r="G3" s="37"/>
      <c r="H3" s="37"/>
    </row>
    <row r="4" spans="1:8">
      <c r="A4" s="43">
        <v>3</v>
      </c>
      <c r="B4" s="44">
        <v>42802</v>
      </c>
      <c r="C4" s="43">
        <v>14</v>
      </c>
      <c r="D4" s="43">
        <v>246447</v>
      </c>
      <c r="E4" s="43">
        <v>346901.71486059303</v>
      </c>
      <c r="F4" s="43">
        <v>280680.82180431503</v>
      </c>
      <c r="G4" s="37"/>
      <c r="H4" s="37"/>
    </row>
    <row r="5" spans="1:8">
      <c r="A5" s="43">
        <v>4</v>
      </c>
      <c r="B5" s="44">
        <v>42802</v>
      </c>
      <c r="C5" s="43">
        <v>15</v>
      </c>
      <c r="D5" s="43">
        <v>6794</v>
      </c>
      <c r="E5" s="43">
        <v>146461.158110786</v>
      </c>
      <c r="F5" s="43">
        <v>109234.76954755301</v>
      </c>
      <c r="G5" s="37"/>
      <c r="H5" s="37"/>
    </row>
    <row r="6" spans="1:8">
      <c r="A6" s="43">
        <v>5</v>
      </c>
      <c r="B6" s="44">
        <v>42802</v>
      </c>
      <c r="C6" s="43">
        <v>16</v>
      </c>
      <c r="D6" s="43">
        <v>20875</v>
      </c>
      <c r="E6" s="43">
        <v>593884.29282564099</v>
      </c>
      <c r="F6" s="43">
        <v>516283.48982905998</v>
      </c>
      <c r="G6" s="37"/>
      <c r="H6" s="37"/>
    </row>
    <row r="7" spans="1:8">
      <c r="A7" s="43">
        <v>6</v>
      </c>
      <c r="B7" s="44">
        <v>42802</v>
      </c>
      <c r="C7" s="43">
        <v>17</v>
      </c>
      <c r="D7" s="43">
        <v>113503</v>
      </c>
      <c r="E7" s="43">
        <v>1639801.7216</v>
      </c>
      <c r="F7" s="43">
        <v>1775569.05361197</v>
      </c>
      <c r="G7" s="37"/>
      <c r="H7" s="37"/>
    </row>
    <row r="8" spans="1:8">
      <c r="A8" s="43">
        <v>7</v>
      </c>
      <c r="B8" s="44">
        <v>42802</v>
      </c>
      <c r="C8" s="43">
        <v>18</v>
      </c>
      <c r="D8" s="43">
        <v>110785</v>
      </c>
      <c r="E8" s="43">
        <v>190618.448070085</v>
      </c>
      <c r="F8" s="43">
        <v>180418.84145299101</v>
      </c>
      <c r="G8" s="37"/>
      <c r="H8" s="37"/>
    </row>
    <row r="9" spans="1:8">
      <c r="A9" s="43">
        <v>8</v>
      </c>
      <c r="B9" s="44">
        <v>42802</v>
      </c>
      <c r="C9" s="43">
        <v>19</v>
      </c>
      <c r="D9" s="43">
        <v>66470</v>
      </c>
      <c r="E9" s="43">
        <v>244480.815189744</v>
      </c>
      <c r="F9" s="43">
        <v>350769.17329658102</v>
      </c>
      <c r="G9" s="37"/>
      <c r="H9" s="37"/>
    </row>
    <row r="10" spans="1:8">
      <c r="A10" s="43">
        <v>9</v>
      </c>
      <c r="B10" s="44">
        <v>42802</v>
      </c>
      <c r="C10" s="43">
        <v>21</v>
      </c>
      <c r="D10" s="43">
        <v>289997</v>
      </c>
      <c r="E10" s="43">
        <v>1182308.7384341899</v>
      </c>
      <c r="F10" s="43">
        <v>1218571.54424701</v>
      </c>
      <c r="G10" s="37"/>
      <c r="H10" s="37"/>
    </row>
    <row r="11" spans="1:8">
      <c r="A11" s="43">
        <v>10</v>
      </c>
      <c r="B11" s="44">
        <v>42802</v>
      </c>
      <c r="C11" s="43">
        <v>22</v>
      </c>
      <c r="D11" s="43">
        <v>40202</v>
      </c>
      <c r="E11" s="43">
        <v>864981.93230170896</v>
      </c>
      <c r="F11" s="43">
        <v>773314.01109914505</v>
      </c>
      <c r="G11" s="37"/>
      <c r="H11" s="37"/>
    </row>
    <row r="12" spans="1:8">
      <c r="A12" s="43">
        <v>11</v>
      </c>
      <c r="B12" s="44">
        <v>42802</v>
      </c>
      <c r="C12" s="43">
        <v>23</v>
      </c>
      <c r="D12" s="43">
        <v>391210.69</v>
      </c>
      <c r="E12" s="43">
        <v>4284017.92778676</v>
      </c>
      <c r="F12" s="43">
        <v>3857142.1530213701</v>
      </c>
      <c r="G12" s="37"/>
      <c r="H12" s="37"/>
    </row>
    <row r="13" spans="1:8">
      <c r="A13" s="43">
        <v>12</v>
      </c>
      <c r="B13" s="44">
        <v>42802</v>
      </c>
      <c r="C13" s="43">
        <v>24</v>
      </c>
      <c r="D13" s="43">
        <v>45639.7</v>
      </c>
      <c r="E13" s="43">
        <v>1565140.8252692299</v>
      </c>
      <c r="F13" s="43">
        <v>1607249.44841026</v>
      </c>
      <c r="G13" s="37"/>
      <c r="H13" s="37"/>
    </row>
    <row r="14" spans="1:8">
      <c r="A14" s="43">
        <v>13</v>
      </c>
      <c r="B14" s="44">
        <v>42802</v>
      </c>
      <c r="C14" s="43">
        <v>25</v>
      </c>
      <c r="D14" s="43">
        <v>144630</v>
      </c>
      <c r="E14" s="43">
        <v>1765951.3711000001</v>
      </c>
      <c r="F14" s="43">
        <v>1677195.4073999999</v>
      </c>
      <c r="G14" s="37"/>
      <c r="H14" s="37"/>
    </row>
    <row r="15" spans="1:8">
      <c r="A15" s="43">
        <v>14</v>
      </c>
      <c r="B15" s="44">
        <v>42802</v>
      </c>
      <c r="C15" s="43">
        <v>26</v>
      </c>
      <c r="D15" s="43">
        <v>88475</v>
      </c>
      <c r="E15" s="43">
        <v>540548.14255568397</v>
      </c>
      <c r="F15" s="43">
        <v>471456.44350310898</v>
      </c>
      <c r="G15" s="37"/>
      <c r="H15" s="37"/>
    </row>
    <row r="16" spans="1:8">
      <c r="A16" s="43">
        <v>15</v>
      </c>
      <c r="B16" s="44">
        <v>42802</v>
      </c>
      <c r="C16" s="43">
        <v>27</v>
      </c>
      <c r="D16" s="43">
        <v>271908.09499999997</v>
      </c>
      <c r="E16" s="43">
        <v>2156171.01611934</v>
      </c>
      <c r="F16" s="43">
        <v>2110559.4723420702</v>
      </c>
      <c r="G16" s="37"/>
      <c r="H16" s="37"/>
    </row>
    <row r="17" spans="1:9">
      <c r="A17" s="43">
        <v>16</v>
      </c>
      <c r="B17" s="44">
        <v>42802</v>
      </c>
      <c r="C17" s="43">
        <v>29</v>
      </c>
      <c r="D17" s="43">
        <v>3838997</v>
      </c>
      <c r="E17" s="43">
        <v>27389044.236200899</v>
      </c>
      <c r="F17" s="43">
        <v>32581555.353688899</v>
      </c>
      <c r="G17" s="37"/>
      <c r="H17" s="37"/>
    </row>
    <row r="18" spans="1:9">
      <c r="A18" s="43">
        <v>17</v>
      </c>
      <c r="B18" s="44">
        <v>42802</v>
      </c>
      <c r="C18" s="43">
        <v>31</v>
      </c>
      <c r="D18" s="43">
        <v>36489.307999999997</v>
      </c>
      <c r="E18" s="43">
        <v>350780.717585115</v>
      </c>
      <c r="F18" s="43">
        <v>302427.21786146599</v>
      </c>
      <c r="G18" s="37"/>
      <c r="H18" s="37"/>
    </row>
    <row r="19" spans="1:9">
      <c r="A19" s="43">
        <v>18</v>
      </c>
      <c r="B19" s="44">
        <v>42802</v>
      </c>
      <c r="C19" s="43">
        <v>32</v>
      </c>
      <c r="D19" s="43">
        <v>20816.830999999998</v>
      </c>
      <c r="E19" s="43">
        <v>394507.47940962901</v>
      </c>
      <c r="F19" s="43">
        <v>368188.912485098</v>
      </c>
      <c r="G19" s="37"/>
      <c r="H19" s="37"/>
    </row>
    <row r="20" spans="1:9">
      <c r="A20" s="43">
        <v>19</v>
      </c>
      <c r="B20" s="44">
        <v>42802</v>
      </c>
      <c r="C20" s="43">
        <v>33</v>
      </c>
      <c r="D20" s="43">
        <v>62010.232000000004</v>
      </c>
      <c r="E20" s="43">
        <v>919377.84049457696</v>
      </c>
      <c r="F20" s="43">
        <v>723151.41652818897</v>
      </c>
      <c r="G20" s="37"/>
      <c r="H20" s="37"/>
    </row>
    <row r="21" spans="1:9">
      <c r="A21" s="43">
        <v>20</v>
      </c>
      <c r="B21" s="44">
        <v>42802</v>
      </c>
      <c r="C21" s="43">
        <v>34</v>
      </c>
      <c r="D21" s="43">
        <v>61230.565000000002</v>
      </c>
      <c r="E21" s="43">
        <v>396040.20137842803</v>
      </c>
      <c r="F21" s="43">
        <v>301518.87514386198</v>
      </c>
      <c r="G21" s="37"/>
      <c r="H21" s="37"/>
    </row>
    <row r="22" spans="1:9">
      <c r="A22" s="43">
        <v>21</v>
      </c>
      <c r="B22" s="44">
        <v>42802</v>
      </c>
      <c r="C22" s="43">
        <v>35</v>
      </c>
      <c r="D22" s="43">
        <v>33155.553999999996</v>
      </c>
      <c r="E22" s="43">
        <v>945701.32900000003</v>
      </c>
      <c r="F22" s="43">
        <v>904288.42760000005</v>
      </c>
      <c r="G22" s="37"/>
      <c r="H22" s="37"/>
    </row>
    <row r="23" spans="1:9">
      <c r="A23" s="43">
        <v>22</v>
      </c>
      <c r="B23" s="44">
        <v>42802</v>
      </c>
      <c r="C23" s="43">
        <v>36</v>
      </c>
      <c r="D23" s="43">
        <v>177806.726</v>
      </c>
      <c r="E23" s="43">
        <v>898329.65705752198</v>
      </c>
      <c r="F23" s="43">
        <v>770658.00608374795</v>
      </c>
      <c r="G23" s="37"/>
      <c r="H23" s="37"/>
    </row>
    <row r="24" spans="1:9">
      <c r="A24" s="43">
        <v>23</v>
      </c>
      <c r="B24" s="44">
        <v>42802</v>
      </c>
      <c r="C24" s="43">
        <v>37</v>
      </c>
      <c r="D24" s="43">
        <v>169313.109</v>
      </c>
      <c r="E24" s="43">
        <v>1581247.3875893799</v>
      </c>
      <c r="F24" s="43">
        <v>1375268.4295403601</v>
      </c>
      <c r="G24" s="37"/>
      <c r="H24" s="37"/>
    </row>
    <row r="25" spans="1:9">
      <c r="A25" s="43">
        <v>24</v>
      </c>
      <c r="B25" s="44">
        <v>42802</v>
      </c>
      <c r="C25" s="43">
        <v>38</v>
      </c>
      <c r="D25" s="43">
        <v>311109.158</v>
      </c>
      <c r="E25" s="43">
        <v>1352162.4195203499</v>
      </c>
      <c r="F25" s="43">
        <v>1334118.3328592901</v>
      </c>
      <c r="G25" s="37"/>
      <c r="H25" s="37"/>
    </row>
    <row r="26" spans="1:9">
      <c r="A26" s="43">
        <v>25</v>
      </c>
      <c r="B26" s="44">
        <v>42802</v>
      </c>
      <c r="C26" s="43">
        <v>39</v>
      </c>
      <c r="D26" s="43">
        <v>105312.545</v>
      </c>
      <c r="E26" s="43">
        <v>198811.66592303899</v>
      </c>
      <c r="F26" s="43">
        <v>148022.02769032901</v>
      </c>
      <c r="G26" s="37"/>
      <c r="H26" s="37"/>
    </row>
    <row r="27" spans="1:9">
      <c r="A27" s="43">
        <v>26</v>
      </c>
      <c r="B27" s="44">
        <v>42802</v>
      </c>
      <c r="C27" s="43">
        <v>42</v>
      </c>
      <c r="D27" s="43">
        <v>18066.07</v>
      </c>
      <c r="E27" s="43">
        <v>329462.74479999999</v>
      </c>
      <c r="F27" s="43">
        <v>300308.94839999999</v>
      </c>
      <c r="G27" s="37"/>
      <c r="H27" s="37"/>
    </row>
    <row r="28" spans="1:9">
      <c r="A28" s="43">
        <v>27</v>
      </c>
      <c r="B28" s="44">
        <v>42802</v>
      </c>
      <c r="C28" s="43">
        <v>70</v>
      </c>
      <c r="D28" s="43">
        <v>111</v>
      </c>
      <c r="E28" s="43">
        <v>166169.29</v>
      </c>
      <c r="F28" s="43">
        <v>146044.65</v>
      </c>
      <c r="G28" s="37"/>
      <c r="H28" s="37"/>
    </row>
    <row r="29" spans="1:9">
      <c r="A29" s="43">
        <v>28</v>
      </c>
      <c r="B29" s="44">
        <v>42802</v>
      </c>
      <c r="C29" s="43">
        <v>71</v>
      </c>
      <c r="D29" s="43">
        <v>42</v>
      </c>
      <c r="E29" s="43">
        <v>99648.33</v>
      </c>
      <c r="F29" s="43">
        <v>108400.63</v>
      </c>
      <c r="G29" s="37"/>
      <c r="H29" s="37"/>
    </row>
    <row r="30" spans="1:9">
      <c r="A30" s="43">
        <v>29</v>
      </c>
      <c r="B30" s="44">
        <v>42802</v>
      </c>
      <c r="C30" s="43">
        <v>72</v>
      </c>
      <c r="D30" s="43">
        <v>11</v>
      </c>
      <c r="E30" s="43">
        <v>33318.81</v>
      </c>
      <c r="F30" s="43">
        <v>34325.65</v>
      </c>
      <c r="G30" s="37"/>
      <c r="H30" s="37"/>
    </row>
    <row r="31" spans="1:9">
      <c r="A31" s="39">
        <v>30</v>
      </c>
      <c r="B31" s="44">
        <v>42802</v>
      </c>
      <c r="C31" s="39">
        <v>73</v>
      </c>
      <c r="D31" s="39">
        <v>49</v>
      </c>
      <c r="E31" s="39">
        <v>80463.66</v>
      </c>
      <c r="F31" s="39">
        <v>88775.86</v>
      </c>
      <c r="G31" s="39"/>
      <c r="H31" s="39"/>
      <c r="I31" s="39"/>
    </row>
    <row r="32" spans="1:9">
      <c r="A32" s="39">
        <v>31</v>
      </c>
      <c r="B32" s="44">
        <v>42802</v>
      </c>
      <c r="C32" s="39">
        <v>75</v>
      </c>
      <c r="D32" s="39">
        <v>45</v>
      </c>
      <c r="E32" s="39">
        <v>9999.1452991453007</v>
      </c>
      <c r="F32" s="39">
        <v>9125.2222222222208</v>
      </c>
      <c r="G32" s="39"/>
      <c r="H32" s="39"/>
    </row>
    <row r="33" spans="1:8">
      <c r="A33" s="39">
        <v>32</v>
      </c>
      <c r="B33" s="44">
        <v>42802</v>
      </c>
      <c r="C33" s="39">
        <v>76</v>
      </c>
      <c r="D33" s="39">
        <v>2088</v>
      </c>
      <c r="E33" s="39">
        <v>386191.28815213701</v>
      </c>
      <c r="F33" s="39">
        <v>369306.52713675197</v>
      </c>
      <c r="G33" s="39"/>
      <c r="H33" s="39"/>
    </row>
    <row r="34" spans="1:8">
      <c r="A34" s="39">
        <v>33</v>
      </c>
      <c r="B34" s="44">
        <v>42802</v>
      </c>
      <c r="C34" s="39">
        <v>77</v>
      </c>
      <c r="D34" s="39">
        <v>52</v>
      </c>
      <c r="E34" s="39">
        <v>78746.16</v>
      </c>
      <c r="F34" s="39">
        <v>87073.55</v>
      </c>
      <c r="G34" s="30"/>
      <c r="H34" s="30"/>
    </row>
    <row r="35" spans="1:8">
      <c r="A35" s="39">
        <v>34</v>
      </c>
      <c r="B35" s="44">
        <v>42802</v>
      </c>
      <c r="C35" s="39">
        <v>78</v>
      </c>
      <c r="D35" s="39">
        <v>48</v>
      </c>
      <c r="E35" s="39">
        <v>63136.34</v>
      </c>
      <c r="F35" s="39">
        <v>55112.5</v>
      </c>
      <c r="G35" s="30"/>
      <c r="H35" s="30"/>
    </row>
    <row r="36" spans="1:8">
      <c r="A36" s="39">
        <v>35</v>
      </c>
      <c r="B36" s="44">
        <v>42802</v>
      </c>
      <c r="C36" s="39">
        <v>99</v>
      </c>
      <c r="D36" s="39">
        <v>6</v>
      </c>
      <c r="E36" s="39">
        <v>7688.8230844868003</v>
      </c>
      <c r="F36" s="39">
        <v>6304.83492927918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2017-03-10T00:12:16Z</dcterms:modified>
</cp:coreProperties>
</file>