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<sst xmlns="http://schemas.openxmlformats.org/spreadsheetml/2006/main" count="117" uniqueCount="77">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</sst>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13005325.3906</v>
      </c>
      <c r="F3" s="25">
        <f>RA!I7</f>
        <v>1341394.7948</v>
      </c>
      <c r="G3" s="16">
        <f>SUM(G4:G42)</f>
        <v>11663930.595800003</v>
      </c>
      <c r="H3" s="27">
        <f>RA!J7</f>
        <v>10.314196335060799</v>
      </c>
      <c r="I3" s="20">
        <f>SUM(I4:I42)</f>
        <v>13005330.337491456</v>
      </c>
      <c r="J3" s="21">
        <f>SUM(J4:J42)</f>
        <v>11663930.573186664</v>
      </c>
      <c r="K3" s="22">
        <f>E3-I3</f>
        <v>-4.9468914568424225</v>
      </c>
      <c r="L3" s="22">
        <f>G3-J3</f>
        <v>2.2613339126110077E-2</v>
      </c>
    </row>
    <row r="4" spans="1:13">
      <c r="A4" s="73">
        <f>RA!A8</f>
        <v>42803</v>
      </c>
      <c r="B4" s="12">
        <v>12</v>
      </c>
      <c r="C4" s="68" t="s">
        <v>6</v>
      </c>
      <c r="D4" s="68"/>
      <c r="E4" s="15">
        <f>IFERROR(VLOOKUP(C4,RA!B:D,3,0),0)</f>
        <v>509527.54019999999</v>
      </c>
      <c r="F4" s="25">
        <f>IFERROR(VLOOKUP(C4,RA!B:I,8,0),0)</f>
        <v>121287.8501</v>
      </c>
      <c r="G4" s="16">
        <f t="shared" ref="G4:G42" si="0">E4-F4</f>
        <v>388239.69010000001</v>
      </c>
      <c r="H4" s="27">
        <f>RA!J8</f>
        <v>23.803983206166301</v>
      </c>
      <c r="I4" s="20">
        <f>IFERROR(VLOOKUP(B4,RMS!C:E,3,FALSE),0)</f>
        <v>509527.94498974399</v>
      </c>
      <c r="J4" s="21">
        <f>IFERROR(VLOOKUP(B4,RMS!C:F,4,FALSE),0)</f>
        <v>388239.68640427297</v>
      </c>
      <c r="K4" s="22">
        <f t="shared" ref="K4:K42" si="1">E4-I4</f>
        <v>-0.40478974400321022</v>
      </c>
      <c r="L4" s="22">
        <f t="shared" ref="L4:L42" si="2">G4-J4</f>
        <v>3.6957270349375904E-3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50345.310799999999</v>
      </c>
      <c r="F5" s="25">
        <f>IFERROR(VLOOKUP(C5,RA!B:I,8,0),0)</f>
        <v>11997.082700000001</v>
      </c>
      <c r="G5" s="16">
        <f t="shared" si="0"/>
        <v>38348.2281</v>
      </c>
      <c r="H5" s="27">
        <f>RA!J9</f>
        <v>23.829593082976899</v>
      </c>
      <c r="I5" s="20">
        <f>IFERROR(VLOOKUP(B5,RMS!C:E,3,FALSE),0)</f>
        <v>50345.339207692297</v>
      </c>
      <c r="J5" s="21">
        <f>IFERROR(VLOOKUP(B5,RMS!C:F,4,FALSE),0)</f>
        <v>38348.224079487198</v>
      </c>
      <c r="K5" s="22">
        <f t="shared" si="1"/>
        <v>-2.8407692298060283E-2</v>
      </c>
      <c r="L5" s="22">
        <f t="shared" si="2"/>
        <v>4.0205128025263548E-3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77439.040299999993</v>
      </c>
      <c r="F6" s="25">
        <f>IFERROR(VLOOKUP(C6,RA!B:I,8,0),0)</f>
        <v>22829.919600000001</v>
      </c>
      <c r="G6" s="16">
        <f t="shared" si="0"/>
        <v>54609.120699999992</v>
      </c>
      <c r="H6" s="27">
        <f>RA!J10</f>
        <v>29.481149962030202</v>
      </c>
      <c r="I6" s="20">
        <f>IFERROR(VLOOKUP(B6,RMS!C:E,3,FALSE),0)</f>
        <v>77440.620396505605</v>
      </c>
      <c r="J6" s="21">
        <f>IFERROR(VLOOKUP(B6,RMS!C:F,4,FALSE),0)</f>
        <v>54609.1199947266</v>
      </c>
      <c r="K6" s="22">
        <f>E6-I6</f>
        <v>-1.5800965056114364</v>
      </c>
      <c r="L6" s="22">
        <f t="shared" si="2"/>
        <v>7.0527339266845956E-4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36160.176200000002</v>
      </c>
      <c r="F7" s="25">
        <f>IFERROR(VLOOKUP(C7,RA!B:I,8,0),0)</f>
        <v>8508.5040000000008</v>
      </c>
      <c r="G7" s="16">
        <f t="shared" si="0"/>
        <v>27651.672200000001</v>
      </c>
      <c r="H7" s="27">
        <f>RA!J11</f>
        <v>23.530040210368199</v>
      </c>
      <c r="I7" s="20">
        <f>IFERROR(VLOOKUP(B7,RMS!C:E,3,FALSE),0)</f>
        <v>36160.192902639697</v>
      </c>
      <c r="J7" s="21">
        <f>IFERROR(VLOOKUP(B7,RMS!C:F,4,FALSE),0)</f>
        <v>27651.672168436598</v>
      </c>
      <c r="K7" s="22">
        <f t="shared" si="1"/>
        <v>-1.670263969572261E-2</v>
      </c>
      <c r="L7" s="22">
        <f t="shared" si="2"/>
        <v>3.1563402444589883E-5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131155.36170000001</v>
      </c>
      <c r="F8" s="25">
        <f>IFERROR(VLOOKUP(C8,RA!B:I,8,0),0)</f>
        <v>18448.2402</v>
      </c>
      <c r="G8" s="16">
        <f t="shared" si="0"/>
        <v>112707.12150000001</v>
      </c>
      <c r="H8" s="27">
        <f>RA!J12</f>
        <v>14.065944358567499</v>
      </c>
      <c r="I8" s="20">
        <f>IFERROR(VLOOKUP(B8,RMS!C:E,3,FALSE),0)</f>
        <v>131155.361578632</v>
      </c>
      <c r="J8" s="21">
        <f>IFERROR(VLOOKUP(B8,RMS!C:F,4,FALSE),0)</f>
        <v>112707.121721367</v>
      </c>
      <c r="K8" s="22">
        <f t="shared" si="1"/>
        <v>1.2136800796724856E-4</v>
      </c>
      <c r="L8" s="22">
        <f t="shared" si="2"/>
        <v>-2.213669940829277E-4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142159.3749</v>
      </c>
      <c r="F9" s="25">
        <f>IFERROR(VLOOKUP(C9,RA!B:I,8,0),0)</f>
        <v>38277.175499999998</v>
      </c>
      <c r="G9" s="16">
        <f t="shared" si="0"/>
        <v>103882.1994</v>
      </c>
      <c r="H9" s="27">
        <f>RA!J13</f>
        <v>26.925537290049</v>
      </c>
      <c r="I9" s="20">
        <f>IFERROR(VLOOKUP(B9,RMS!C:E,3,FALSE),0)</f>
        <v>142159.444026496</v>
      </c>
      <c r="J9" s="21">
        <f>IFERROR(VLOOKUP(B9,RMS!C:F,4,FALSE),0)</f>
        <v>103882.20052906001</v>
      </c>
      <c r="K9" s="22">
        <f t="shared" si="1"/>
        <v>-6.9126496004173532E-2</v>
      </c>
      <c r="L9" s="22">
        <f t="shared" si="2"/>
        <v>-1.1290600086795166E-3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108146.3995</v>
      </c>
      <c r="F10" s="25">
        <f>IFERROR(VLOOKUP(C10,RA!B:I,8,0),0)</f>
        <v>21908.572499999998</v>
      </c>
      <c r="G10" s="16">
        <f t="shared" si="0"/>
        <v>86237.827000000005</v>
      </c>
      <c r="H10" s="27">
        <f>RA!J14</f>
        <v>20.258254182563</v>
      </c>
      <c r="I10" s="20">
        <f>IFERROR(VLOOKUP(B10,RMS!C:E,3,FALSE),0)</f>
        <v>108146.395781197</v>
      </c>
      <c r="J10" s="21">
        <f>IFERROR(VLOOKUP(B10,RMS!C:F,4,FALSE),0)</f>
        <v>86237.828698290599</v>
      </c>
      <c r="K10" s="22">
        <f t="shared" si="1"/>
        <v>3.7188029964454472E-3</v>
      </c>
      <c r="L10" s="22">
        <f t="shared" si="2"/>
        <v>-1.6982905945042148E-3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81681.568100000004</v>
      </c>
      <c r="F11" s="25">
        <f>IFERROR(VLOOKUP(C11,RA!B:I,8,0),0)</f>
        <v>-19172.728599999999</v>
      </c>
      <c r="G11" s="16">
        <f t="shared" si="0"/>
        <v>100854.29670000001</v>
      </c>
      <c r="H11" s="27">
        <f>RA!J15</f>
        <v>-23.472527579939999</v>
      </c>
      <c r="I11" s="20">
        <f>IFERROR(VLOOKUP(B11,RMS!C:E,3,FALSE),0)</f>
        <v>81681.591923076907</v>
      </c>
      <c r="J11" s="21">
        <f>IFERROR(VLOOKUP(B11,RMS!C:F,4,FALSE),0)</f>
        <v>100854.297349573</v>
      </c>
      <c r="K11" s="22">
        <f t="shared" si="1"/>
        <v>-2.38230769027723E-2</v>
      </c>
      <c r="L11" s="22">
        <f t="shared" si="2"/>
        <v>-6.4957299036905169E-4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571406.88500000001</v>
      </c>
      <c r="F12" s="25">
        <f>IFERROR(VLOOKUP(C12,RA!B:I,8,0),0)</f>
        <v>-13195.9604</v>
      </c>
      <c r="G12" s="16">
        <f t="shared" si="0"/>
        <v>584602.84539999999</v>
      </c>
      <c r="H12" s="27">
        <f>RA!J16</f>
        <v>-2.3093807138848201</v>
      </c>
      <c r="I12" s="20">
        <f>IFERROR(VLOOKUP(B12,RMS!C:E,3,FALSE),0)</f>
        <v>571406.56763589696</v>
      </c>
      <c r="J12" s="21">
        <f>IFERROR(VLOOKUP(B12,RMS!C:F,4,FALSE),0)</f>
        <v>584602.84537435905</v>
      </c>
      <c r="K12" s="22">
        <f t="shared" si="1"/>
        <v>0.31736410304438323</v>
      </c>
      <c r="L12" s="22">
        <f t="shared" si="2"/>
        <v>2.5640940293669701E-5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510857.21769999998</v>
      </c>
      <c r="F13" s="25">
        <f>IFERROR(VLOOKUP(C13,RA!B:I,8,0),0)</f>
        <v>79196.699800000002</v>
      </c>
      <c r="G13" s="16">
        <f t="shared" si="0"/>
        <v>431660.51789999998</v>
      </c>
      <c r="H13" s="27">
        <f>RA!J17</f>
        <v>15.5027074211777</v>
      </c>
      <c r="I13" s="20">
        <f>IFERROR(VLOOKUP(B13,RMS!C:E,3,FALSE),0)</f>
        <v>510857.23332991498</v>
      </c>
      <c r="J13" s="21">
        <f>IFERROR(VLOOKUP(B13,RMS!C:F,4,FALSE),0)</f>
        <v>431660.51345726498</v>
      </c>
      <c r="K13" s="22">
        <f t="shared" si="1"/>
        <v>-1.5629914996679872E-2</v>
      </c>
      <c r="L13" s="22">
        <f t="shared" si="2"/>
        <v>4.4427349930629134E-3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1116837.6917999999</v>
      </c>
      <c r="F14" s="25">
        <f>IFERROR(VLOOKUP(C14,RA!B:I,8,0),0)</f>
        <v>138957.01370000001</v>
      </c>
      <c r="G14" s="16">
        <f t="shared" si="0"/>
        <v>977880.6780999999</v>
      </c>
      <c r="H14" s="27">
        <f>RA!J18</f>
        <v>12.442006096341901</v>
      </c>
      <c r="I14" s="20">
        <f>IFERROR(VLOOKUP(B14,RMS!C:E,3,FALSE),0)</f>
        <v>1116838.0204581199</v>
      </c>
      <c r="J14" s="21">
        <f>IFERROR(VLOOKUP(B14,RMS!C:F,4,FALSE),0)</f>
        <v>977880.66135726497</v>
      </c>
      <c r="K14" s="22">
        <f t="shared" si="1"/>
        <v>-0.32865812000818551</v>
      </c>
      <c r="L14" s="22">
        <f t="shared" si="2"/>
        <v>1.6742734936997294E-2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426494.99589999998</v>
      </c>
      <c r="F15" s="25">
        <f>IFERROR(VLOOKUP(C15,RA!B:I,8,0),0)</f>
        <v>30647.739799999999</v>
      </c>
      <c r="G15" s="16">
        <f t="shared" si="0"/>
        <v>395847.2561</v>
      </c>
      <c r="H15" s="27">
        <f>RA!J19</f>
        <v>7.1859553088838499</v>
      </c>
      <c r="I15" s="20">
        <f>IFERROR(VLOOKUP(B15,RMS!C:E,3,FALSE),0)</f>
        <v>426495.004646154</v>
      </c>
      <c r="J15" s="21">
        <f>IFERROR(VLOOKUP(B15,RMS!C:F,4,FALSE),0)</f>
        <v>395847.25570854702</v>
      </c>
      <c r="K15" s="22">
        <f t="shared" si="1"/>
        <v>-8.7461540242657065E-3</v>
      </c>
      <c r="L15" s="22">
        <f t="shared" si="2"/>
        <v>3.9145298069342971E-4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764851.00430000003</v>
      </c>
      <c r="F16" s="25">
        <f>IFERROR(VLOOKUP(C16,RA!B:I,8,0),0)</f>
        <v>82026.550399999993</v>
      </c>
      <c r="G16" s="16">
        <f t="shared" si="0"/>
        <v>682824.45390000008</v>
      </c>
      <c r="H16" s="27">
        <f>RA!J20</f>
        <v>10.72451365545</v>
      </c>
      <c r="I16" s="20">
        <f>IFERROR(VLOOKUP(B16,RMS!C:E,3,FALSE),0)</f>
        <v>764851.10219999996</v>
      </c>
      <c r="J16" s="21">
        <f>IFERROR(VLOOKUP(B16,RMS!C:F,4,FALSE),0)</f>
        <v>682824.45389999996</v>
      </c>
      <c r="K16" s="22">
        <f t="shared" si="1"/>
        <v>-9.7899999935179949E-2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271692.28519999998</v>
      </c>
      <c r="F17" s="25">
        <f>IFERROR(VLOOKUP(C17,RA!B:I,8,0),0)</f>
        <v>32972.365599999997</v>
      </c>
      <c r="G17" s="16">
        <f t="shared" si="0"/>
        <v>238719.91959999999</v>
      </c>
      <c r="H17" s="27">
        <f>RA!J21</f>
        <v>12.135922658138099</v>
      </c>
      <c r="I17" s="20">
        <f>IFERROR(VLOOKUP(B17,RMS!C:E,3,FALSE),0)</f>
        <v>271691.946792731</v>
      </c>
      <c r="J17" s="21">
        <f>IFERROR(VLOOKUP(B17,RMS!C:F,4,FALSE),0)</f>
        <v>238719.91937662801</v>
      </c>
      <c r="K17" s="22">
        <f t="shared" si="1"/>
        <v>0.33840726898051798</v>
      </c>
      <c r="L17" s="22">
        <f t="shared" si="2"/>
        <v>2.2337198606692255E-4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937181.20609999995</v>
      </c>
      <c r="F18" s="25">
        <f>IFERROR(VLOOKUP(C18,RA!B:I,8,0),0)</f>
        <v>41150.215700000001</v>
      </c>
      <c r="G18" s="16">
        <f t="shared" si="0"/>
        <v>896030.99040000001</v>
      </c>
      <c r="H18" s="27">
        <f>RA!J22</f>
        <v>4.3908494357503303</v>
      </c>
      <c r="I18" s="20">
        <f>IFERROR(VLOOKUP(B18,RMS!C:E,3,FALSE),0)</f>
        <v>937182.45548043295</v>
      </c>
      <c r="J18" s="21">
        <f>IFERROR(VLOOKUP(B18,RMS!C:F,4,FALSE),0)</f>
        <v>896030.98882585298</v>
      </c>
      <c r="K18" s="22">
        <f t="shared" si="1"/>
        <v>-1.2493804330006242</v>
      </c>
      <c r="L18" s="22">
        <f t="shared" si="2"/>
        <v>1.5741470269858837E-3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2160012.5803999999</v>
      </c>
      <c r="F19" s="25">
        <f>IFERROR(VLOOKUP(C19,RA!B:I,8,0),0)</f>
        <v>205262.5178</v>
      </c>
      <c r="G19" s="16">
        <f t="shared" si="0"/>
        <v>1954750.0625999998</v>
      </c>
      <c r="H19" s="27">
        <f>RA!J23</f>
        <v>9.5028389955945798</v>
      </c>
      <c r="I19" s="20">
        <f>IFERROR(VLOOKUP(B19,RMS!C:E,3,FALSE),0)</f>
        <v>2160014.1104931599</v>
      </c>
      <c r="J19" s="21">
        <f>IFERROR(VLOOKUP(B19,RMS!C:F,4,FALSE),0)</f>
        <v>1954750.07942393</v>
      </c>
      <c r="K19" s="22">
        <f t="shared" si="1"/>
        <v>-1.5300931599922478</v>
      </c>
      <c r="L19" s="22">
        <f t="shared" si="2"/>
        <v>-1.6823930200189352E-2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224024.3554</v>
      </c>
      <c r="F20" s="25">
        <f>IFERROR(VLOOKUP(C20,RA!B:I,8,0),0)</f>
        <v>30240.100299999998</v>
      </c>
      <c r="G20" s="16">
        <f t="shared" si="0"/>
        <v>193784.25510000001</v>
      </c>
      <c r="H20" s="27">
        <f>RA!J24</f>
        <v>13.498577083730799</v>
      </c>
      <c r="I20" s="20">
        <f>IFERROR(VLOOKUP(B20,RMS!C:E,3,FALSE),0)</f>
        <v>224024.37754297699</v>
      </c>
      <c r="J20" s="21">
        <f>IFERROR(VLOOKUP(B20,RMS!C:F,4,FALSE),0)</f>
        <v>193784.25398389099</v>
      </c>
      <c r="K20" s="22">
        <f t="shared" si="1"/>
        <v>-2.2142976988106966E-2</v>
      </c>
      <c r="L20" s="22">
        <f t="shared" si="2"/>
        <v>1.1161090224049985E-3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304067.75550000003</v>
      </c>
      <c r="F21" s="25">
        <f>IFERROR(VLOOKUP(C21,RA!B:I,8,0),0)</f>
        <v>19441.639800000001</v>
      </c>
      <c r="G21" s="16">
        <f t="shared" si="0"/>
        <v>284626.11570000002</v>
      </c>
      <c r="H21" s="27">
        <f>RA!J25</f>
        <v>6.3938511888676697</v>
      </c>
      <c r="I21" s="20">
        <f>IFERROR(VLOOKUP(B21,RMS!C:E,3,FALSE),0)</f>
        <v>304067.755573489</v>
      </c>
      <c r="J21" s="21">
        <f>IFERROR(VLOOKUP(B21,RMS!C:F,4,FALSE),0)</f>
        <v>284626.11117018299</v>
      </c>
      <c r="K21" s="22">
        <f t="shared" si="1"/>
        <v>-7.3488976340740919E-5</v>
      </c>
      <c r="L21" s="22">
        <f t="shared" si="2"/>
        <v>4.5298170298337936E-3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490160.36359999998</v>
      </c>
      <c r="F22" s="25">
        <f>IFERROR(VLOOKUP(C22,RA!B:I,8,0),0)</f>
        <v>109050.6323</v>
      </c>
      <c r="G22" s="16">
        <f t="shared" si="0"/>
        <v>381109.73129999998</v>
      </c>
      <c r="H22" s="27">
        <f>RA!J26</f>
        <v>22.247949936031901</v>
      </c>
      <c r="I22" s="20">
        <f>IFERROR(VLOOKUP(B22,RMS!C:E,3,FALSE),0)</f>
        <v>490160.35191350098</v>
      </c>
      <c r="J22" s="21">
        <f>IFERROR(VLOOKUP(B22,RMS!C:F,4,FALSE),0)</f>
        <v>381109.73985133797</v>
      </c>
      <c r="K22" s="22">
        <f t="shared" si="1"/>
        <v>1.1686498997732997E-2</v>
      </c>
      <c r="L22" s="22">
        <f t="shared" si="2"/>
        <v>-8.5513379890471697E-3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208415.728</v>
      </c>
      <c r="F23" s="25">
        <f>IFERROR(VLOOKUP(C23,RA!B:I,8,0),0)</f>
        <v>48548.575599999996</v>
      </c>
      <c r="G23" s="16">
        <f t="shared" si="0"/>
        <v>159867.15240000002</v>
      </c>
      <c r="H23" s="27">
        <f>RA!J27</f>
        <v>23.294103600473001</v>
      </c>
      <c r="I23" s="20">
        <f>IFERROR(VLOOKUP(B23,RMS!C:E,3,FALSE),0)</f>
        <v>208415.62755739401</v>
      </c>
      <c r="J23" s="21">
        <f>IFERROR(VLOOKUP(B23,RMS!C:F,4,FALSE),0)</f>
        <v>159867.15742536099</v>
      </c>
      <c r="K23" s="22">
        <f t="shared" si="1"/>
        <v>0.10044260599534027</v>
      </c>
      <c r="L23" s="22">
        <f t="shared" si="2"/>
        <v>-5.0253609661012888E-3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782051.80980000005</v>
      </c>
      <c r="F24" s="25">
        <f>IFERROR(VLOOKUP(C24,RA!B:I,8,0),0)</f>
        <v>35301.7281</v>
      </c>
      <c r="G24" s="16">
        <f t="shared" si="0"/>
        <v>746750.0817000001</v>
      </c>
      <c r="H24" s="27">
        <f>RA!J28</f>
        <v>4.5139884158094299</v>
      </c>
      <c r="I24" s="20">
        <f>IFERROR(VLOOKUP(B24,RMS!C:E,3,FALSE),0)</f>
        <v>782052.24943982298</v>
      </c>
      <c r="J24" s="21">
        <f>IFERROR(VLOOKUP(B24,RMS!C:F,4,FALSE),0)</f>
        <v>746750.09226283198</v>
      </c>
      <c r="K24" s="22">
        <f t="shared" si="1"/>
        <v>-0.43963982292916626</v>
      </c>
      <c r="L24" s="22">
        <f t="shared" si="2"/>
        <v>-1.0562831885181367E-2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689150.32940000005</v>
      </c>
      <c r="F25" s="25">
        <f>IFERROR(VLOOKUP(C25,RA!B:I,8,0),0)</f>
        <v>93788.275999999998</v>
      </c>
      <c r="G25" s="16">
        <f t="shared" si="0"/>
        <v>595362.05340000009</v>
      </c>
      <c r="H25" s="27">
        <f>RA!J29</f>
        <v>13.6092623044461</v>
      </c>
      <c r="I25" s="20">
        <f>IFERROR(VLOOKUP(B25,RMS!C:E,3,FALSE),0)</f>
        <v>689150.33150531002</v>
      </c>
      <c r="J25" s="21">
        <f>IFERROR(VLOOKUP(B25,RMS!C:F,4,FALSE),0)</f>
        <v>595362.05051470303</v>
      </c>
      <c r="K25" s="22">
        <f t="shared" si="1"/>
        <v>-2.105309977196157E-3</v>
      </c>
      <c r="L25" s="22">
        <f t="shared" si="2"/>
        <v>2.8852970572188497E-3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938627.5135</v>
      </c>
      <c r="F26" s="25">
        <f>IFERROR(VLOOKUP(C26,RA!B:I,8,0),0)</f>
        <v>104724.81879999999</v>
      </c>
      <c r="G26" s="16">
        <f t="shared" si="0"/>
        <v>833902.69469999999</v>
      </c>
      <c r="H26" s="27">
        <f>RA!J30</f>
        <v>11.1572287508915</v>
      </c>
      <c r="I26" s="20">
        <f>IFERROR(VLOOKUP(B26,RMS!C:E,3,FALSE),0)</f>
        <v>938627.47837079596</v>
      </c>
      <c r="J26" s="21">
        <f>IFERROR(VLOOKUP(B26,RMS!C:F,4,FALSE),0)</f>
        <v>833902.68570355803</v>
      </c>
      <c r="K26" s="22">
        <f t="shared" si="1"/>
        <v>3.5129204043187201E-2</v>
      </c>
      <c r="L26" s="22">
        <f t="shared" si="2"/>
        <v>8.9964419603347778E-3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610744.33290000004</v>
      </c>
      <c r="F27" s="25">
        <f>IFERROR(VLOOKUP(C27,RA!B:I,8,0),0)</f>
        <v>25947.382099999999</v>
      </c>
      <c r="G27" s="16">
        <f t="shared" si="0"/>
        <v>584796.95079999999</v>
      </c>
      <c r="H27" s="27">
        <f>RA!J31</f>
        <v>4.24848511926323</v>
      </c>
      <c r="I27" s="20">
        <f>IFERROR(VLOOKUP(B27,RMS!C:E,3,FALSE),0)</f>
        <v>610744.35071238899</v>
      </c>
      <c r="J27" s="21">
        <f>IFERROR(VLOOKUP(B27,RMS!C:F,4,FALSE),0)</f>
        <v>584796.91239645996</v>
      </c>
      <c r="K27" s="22">
        <f t="shared" si="1"/>
        <v>-1.7812388949096203E-2</v>
      </c>
      <c r="L27" s="22">
        <f t="shared" si="2"/>
        <v>3.8403540034778416E-2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127787.87239999999</v>
      </c>
      <c r="F28" s="25">
        <f>IFERROR(VLOOKUP(C28,RA!B:I,8,0),0)</f>
        <v>32790.439899999998</v>
      </c>
      <c r="G28" s="16">
        <f t="shared" si="0"/>
        <v>94997.432499999995</v>
      </c>
      <c r="H28" s="27">
        <f>RA!J32</f>
        <v>25.660056219857701</v>
      </c>
      <c r="I28" s="20">
        <f>IFERROR(VLOOKUP(B28,RMS!C:E,3,FALSE),0)</f>
        <v>127787.79338221801</v>
      </c>
      <c r="J28" s="21">
        <f>IFERROR(VLOOKUP(B28,RMS!C:F,4,FALSE),0)</f>
        <v>94997.445593038807</v>
      </c>
      <c r="K28" s="22">
        <f t="shared" si="1"/>
        <v>7.9017781987204216E-2</v>
      </c>
      <c r="L28" s="22">
        <f t="shared" si="2"/>
        <v>-1.3093038811348379E-2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104873.5439</v>
      </c>
      <c r="F30" s="25">
        <f>IFERROR(VLOOKUP(C30,RA!B:I,8,0),0)</f>
        <v>13980.422</v>
      </c>
      <c r="G30" s="16">
        <f t="shared" si="0"/>
        <v>90893.121899999998</v>
      </c>
      <c r="H30" s="27">
        <f>RA!J34</f>
        <v>13.3307424161529</v>
      </c>
      <c r="I30" s="20">
        <f>IFERROR(VLOOKUP(B30,RMS!C:E,3,FALSE),0)</f>
        <v>104873.5442</v>
      </c>
      <c r="J30" s="21">
        <f>IFERROR(VLOOKUP(B30,RMS!C:F,4,FALSE),0)</f>
        <v>90893.130699999994</v>
      </c>
      <c r="K30" s="22">
        <f t="shared" si="1"/>
        <v>-2.9999999969732016E-4</v>
      </c>
      <c r="L30" s="22">
        <f t="shared" si="2"/>
        <v>-8.7999999959720299E-3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9.6580999999999992</v>
      </c>
      <c r="F31" s="25">
        <f>IFERROR(VLOOKUP(C31,RA!B:I,8,0),0)</f>
        <v>0.96609999999999996</v>
      </c>
      <c r="G31" s="16">
        <f t="shared" si="0"/>
        <v>8.6920000000000002</v>
      </c>
      <c r="H31" s="27">
        <f>RA!J35</f>
        <v>10.0030026609789</v>
      </c>
      <c r="I31" s="20">
        <f>IFERROR(VLOOKUP(B31,RMS!C:E,3,FALSE),0)</f>
        <v>9.6580999999999992</v>
      </c>
      <c r="J31" s="21">
        <f>IFERROR(VLOOKUP(B31,RMS!C:F,4,FALSE),0)</f>
        <v>8.6920000000000002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94326.57</v>
      </c>
      <c r="F32" s="25">
        <f>IFERROR(VLOOKUP(C32,RA!B:I,8,0),0)</f>
        <v>12319.18</v>
      </c>
      <c r="G32" s="16">
        <f t="shared" si="0"/>
        <v>82007.390000000014</v>
      </c>
      <c r="H32" s="27">
        <f>RA!J34</f>
        <v>13.3307424161529</v>
      </c>
      <c r="I32" s="20">
        <f>IFERROR(VLOOKUP(B32,RMS!C:E,3,FALSE),0)</f>
        <v>94326.57</v>
      </c>
      <c r="J32" s="21">
        <f>IFERROR(VLOOKUP(B32,RMS!C:F,4,FALSE),0)</f>
        <v>82007.39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74779.259999999995</v>
      </c>
      <c r="F33" s="25">
        <f>IFERROR(VLOOKUP(C33,RA!B:I,8,0),0)</f>
        <v>-4259.6400000000003</v>
      </c>
      <c r="G33" s="16">
        <f t="shared" si="0"/>
        <v>79038.899999999994</v>
      </c>
      <c r="H33" s="27">
        <f>RA!J34</f>
        <v>13.3307424161529</v>
      </c>
      <c r="I33" s="20">
        <f>IFERROR(VLOOKUP(B33,RMS!C:E,3,FALSE),0)</f>
        <v>74779.259999999995</v>
      </c>
      <c r="J33" s="21">
        <f>IFERROR(VLOOKUP(B33,RMS!C:F,4,FALSE),0)</f>
        <v>79038.899999999994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25282.9</v>
      </c>
      <c r="F34" s="25">
        <f>IFERROR(VLOOKUP(C34,RA!B:I,8,0),0)</f>
        <v>-94.9</v>
      </c>
      <c r="G34" s="16">
        <f t="shared" si="0"/>
        <v>25377.800000000003</v>
      </c>
      <c r="H34" s="27">
        <f>RA!J35</f>
        <v>10.0030026609789</v>
      </c>
      <c r="I34" s="20">
        <f>IFERROR(VLOOKUP(B34,RMS!C:E,3,FALSE),0)</f>
        <v>25282.9</v>
      </c>
      <c r="J34" s="21">
        <f>IFERROR(VLOOKUP(B34,RMS!C:F,4,FALSE),0)</f>
        <v>25377.8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87273.919999999998</v>
      </c>
      <c r="F35" s="25">
        <f>IFERROR(VLOOKUP(C35,RA!B:I,8,0),0)</f>
        <v>-5550.96</v>
      </c>
      <c r="G35" s="16">
        <f t="shared" si="0"/>
        <v>92824.88</v>
      </c>
      <c r="H35" s="27">
        <f>RA!J34</f>
        <v>13.3307424161529</v>
      </c>
      <c r="I35" s="20">
        <f>IFERROR(VLOOKUP(B35,RMS!C:E,3,FALSE),0)</f>
        <v>87273.919999999998</v>
      </c>
      <c r="J35" s="21">
        <f>IFERROR(VLOOKUP(B35,RMS!C:F,4,FALSE),0)</f>
        <v>92824.88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10.0030026609789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12939.3161</v>
      </c>
      <c r="F37" s="25">
        <f>IFERROR(VLOOKUP(C37,RA!B:I,8,0),0)</f>
        <v>1118.6022</v>
      </c>
      <c r="G37" s="16">
        <f t="shared" si="0"/>
        <v>11820.713900000001</v>
      </c>
      <c r="H37" s="27">
        <f>RA!J35</f>
        <v>10.0030026609789</v>
      </c>
      <c r="I37" s="20">
        <f>IFERROR(VLOOKUP(B37,RMS!C:E,3,FALSE),0)</f>
        <v>12939.3162393162</v>
      </c>
      <c r="J37" s="21">
        <f>IFERROR(VLOOKUP(B37,RMS!C:F,4,FALSE),0)</f>
        <v>11820.713675213699</v>
      </c>
      <c r="K37" s="22">
        <f t="shared" si="1"/>
        <v>-1.3931620014773216E-4</v>
      </c>
      <c r="L37" s="22">
        <f t="shared" si="2"/>
        <v>2.2478630125988275E-4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228241.33600000001</v>
      </c>
      <c r="F38" s="25">
        <f>IFERROR(VLOOKUP(C38,RA!B:I,8,0),0)</f>
        <v>14317.302799999999</v>
      </c>
      <c r="G38" s="16">
        <f t="shared" si="0"/>
        <v>213924.03320000001</v>
      </c>
      <c r="H38" s="27">
        <f>RA!J36</f>
        <v>13.0601377745422</v>
      </c>
      <c r="I38" s="20">
        <f>IFERROR(VLOOKUP(B38,RMS!C:E,3,FALSE),0)</f>
        <v>228241.333201709</v>
      </c>
      <c r="J38" s="21">
        <f>IFERROR(VLOOKUP(B38,RMS!C:F,4,FALSE),0)</f>
        <v>213924.03203931599</v>
      </c>
      <c r="K38" s="22">
        <f t="shared" si="1"/>
        <v>2.798291010549292E-3</v>
      </c>
      <c r="L38" s="22">
        <f t="shared" si="2"/>
        <v>1.160684012575075E-3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69627.58</v>
      </c>
      <c r="F39" s="25">
        <f>IFERROR(VLOOKUP(C39,RA!B:I,8,0),0)</f>
        <v>-16913.82</v>
      </c>
      <c r="G39" s="16">
        <f t="shared" si="0"/>
        <v>86541.4</v>
      </c>
      <c r="H39" s="27">
        <f>RA!J37</f>
        <v>-5.6962853069153097</v>
      </c>
      <c r="I39" s="20">
        <f>IFERROR(VLOOKUP(B39,RMS!C:E,3,FALSE),0)</f>
        <v>69627.58</v>
      </c>
      <c r="J39" s="21">
        <f>IFERROR(VLOOKUP(B39,RMS!C:F,4,FALSE),0)</f>
        <v>86541.4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35081.58</v>
      </c>
      <c r="F40" s="25">
        <f>IFERROR(VLOOKUP(C40,RA!B:I,8,0),0)</f>
        <v>5213.6899999999996</v>
      </c>
      <c r="G40" s="16">
        <f t="shared" si="0"/>
        <v>29867.890000000003</v>
      </c>
      <c r="H40" s="27">
        <f>RA!J38</f>
        <v>-0.37535251098568601</v>
      </c>
      <c r="I40" s="20">
        <f>IFERROR(VLOOKUP(B40,RMS!C:E,3,FALSE),0)</f>
        <v>35081.58</v>
      </c>
      <c r="J40" s="21">
        <f>IFERROR(VLOOKUP(B40,RMS!C:F,4,FALSE),0)</f>
        <v>29867.89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-6.36038807469631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1911.0279</v>
      </c>
      <c r="F42" s="25">
        <f>IFERROR(VLOOKUP(C42,RA!B:I,8,0),0)</f>
        <v>328.60039999999998</v>
      </c>
      <c r="G42" s="16">
        <f t="shared" si="0"/>
        <v>1582.4275</v>
      </c>
      <c r="H42" s="27">
        <f>RA!J39</f>
        <v>-6.36038807469631</v>
      </c>
      <c r="I42" s="20">
        <f>VLOOKUP(B42,RMS!C:E,3,FALSE)</f>
        <v>1911.0279101429501</v>
      </c>
      <c r="J42" s="21">
        <f>IFERROR(VLOOKUP(B42,RMS!C:F,4,FALSE),0)</f>
        <v>1582.4275017018399</v>
      </c>
      <c r="K42" s="22">
        <f t="shared" si="1"/>
        <v>-1.0142950031877263E-5</v>
      </c>
      <c r="L42" s="22">
        <f t="shared" si="2"/>
        <v>-1.7018398921209155E-6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0.5703125" style="46" bestFit="1" customWidth="1"/>
    <col min="17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13005325.3906</v>
      </c>
      <c r="E7" s="56"/>
      <c r="F7" s="56"/>
      <c r="G7" s="55">
        <v>11042245.344900001</v>
      </c>
      <c r="H7" s="57">
        <v>17.777906434642599</v>
      </c>
      <c r="I7" s="55">
        <v>1341394.7948</v>
      </c>
      <c r="J7" s="57">
        <v>10.314196335060799</v>
      </c>
      <c r="K7" s="55">
        <v>996794.27139999997</v>
      </c>
      <c r="L7" s="57">
        <v>9.0270976623462005</v>
      </c>
      <c r="M7" s="57">
        <v>0.345708771897343</v>
      </c>
      <c r="N7" s="55">
        <v>261482445.57960001</v>
      </c>
      <c r="O7" s="55">
        <v>2192863788.1715999</v>
      </c>
      <c r="P7" s="55">
        <v>706374</v>
      </c>
      <c r="Q7" s="55">
        <v>1630581</v>
      </c>
      <c r="R7" s="57">
        <v>-56.679612972308597</v>
      </c>
      <c r="S7" s="55">
        <v>18.411387438665599</v>
      </c>
      <c r="T7" s="55">
        <v>33.940085096907197</v>
      </c>
      <c r="U7" s="58">
        <v>-84.342897622315107</v>
      </c>
    </row>
    <row r="8" spans="1:23" ht="12" thickBot="1">
      <c r="A8" s="84">
        <v>42803</v>
      </c>
      <c r="B8" s="74" t="s">
        <v>6</v>
      </c>
      <c r="C8" s="75"/>
      <c r="D8" s="59">
        <v>509527.54019999999</v>
      </c>
      <c r="E8" s="60"/>
      <c r="F8" s="60"/>
      <c r="G8" s="59">
        <v>422561.5528</v>
      </c>
      <c r="H8" s="61">
        <v>20.5806673190548</v>
      </c>
      <c r="I8" s="59">
        <v>121287.8501</v>
      </c>
      <c r="J8" s="61">
        <v>23.803983206166301</v>
      </c>
      <c r="K8" s="59">
        <v>120397.18369999999</v>
      </c>
      <c r="L8" s="61">
        <v>28.492223890748601</v>
      </c>
      <c r="M8" s="61">
        <v>7.3977345036519999E-3</v>
      </c>
      <c r="N8" s="59">
        <v>16294566.2874</v>
      </c>
      <c r="O8" s="59">
        <v>96036743.903899997</v>
      </c>
      <c r="P8" s="59">
        <v>16885</v>
      </c>
      <c r="Q8" s="59">
        <v>69682</v>
      </c>
      <c r="R8" s="61">
        <v>-75.768491145489506</v>
      </c>
      <c r="S8" s="59">
        <v>30.176342327509602</v>
      </c>
      <c r="T8" s="59">
        <v>57.901683229528402</v>
      </c>
      <c r="U8" s="62">
        <v>-91.877738531430893</v>
      </c>
    </row>
    <row r="9" spans="1:23" ht="12" thickBot="1">
      <c r="A9" s="85"/>
      <c r="B9" s="74" t="s">
        <v>7</v>
      </c>
      <c r="C9" s="75"/>
      <c r="D9" s="59">
        <v>50345.310799999999</v>
      </c>
      <c r="E9" s="60"/>
      <c r="F9" s="60"/>
      <c r="G9" s="59">
        <v>52126.462500000001</v>
      </c>
      <c r="H9" s="61">
        <v>-3.41698172976922</v>
      </c>
      <c r="I9" s="59">
        <v>11997.082700000001</v>
      </c>
      <c r="J9" s="61">
        <v>23.829593082976899</v>
      </c>
      <c r="K9" s="59">
        <v>12144.711799999999</v>
      </c>
      <c r="L9" s="61">
        <v>23.298553589743399</v>
      </c>
      <c r="M9" s="61">
        <v>-1.2155833949060999E-2</v>
      </c>
      <c r="N9" s="59">
        <v>785015.28899999999</v>
      </c>
      <c r="O9" s="59">
        <v>12037913.0976</v>
      </c>
      <c r="P9" s="59">
        <v>3051</v>
      </c>
      <c r="Q9" s="59">
        <v>6624</v>
      </c>
      <c r="R9" s="61">
        <v>-53.940217391304301</v>
      </c>
      <c r="S9" s="59">
        <v>16.5012490331039</v>
      </c>
      <c r="T9" s="59">
        <v>15.891133605072501</v>
      </c>
      <c r="U9" s="62">
        <v>3.6973893722072599</v>
      </c>
    </row>
    <row r="10" spans="1:23" ht="12" thickBot="1">
      <c r="A10" s="85"/>
      <c r="B10" s="74" t="s">
        <v>8</v>
      </c>
      <c r="C10" s="75"/>
      <c r="D10" s="59">
        <v>77439.040299999993</v>
      </c>
      <c r="E10" s="60"/>
      <c r="F10" s="60"/>
      <c r="G10" s="59">
        <v>77604.285600000003</v>
      </c>
      <c r="H10" s="61">
        <v>-0.21293321460585901</v>
      </c>
      <c r="I10" s="59">
        <v>22829.919600000001</v>
      </c>
      <c r="J10" s="61">
        <v>29.481149962030202</v>
      </c>
      <c r="K10" s="59">
        <v>23308.154600000002</v>
      </c>
      <c r="L10" s="61">
        <v>30.034622984790399</v>
      </c>
      <c r="M10" s="61">
        <v>-2.0517926374146001E-2</v>
      </c>
      <c r="N10" s="59">
        <v>1753040.3537999999</v>
      </c>
      <c r="O10" s="59">
        <v>19238059.8807</v>
      </c>
      <c r="P10" s="59">
        <v>74706</v>
      </c>
      <c r="Q10" s="59">
        <v>211514</v>
      </c>
      <c r="R10" s="61">
        <v>-64.680352127991497</v>
      </c>
      <c r="S10" s="59">
        <v>1.03658394640323</v>
      </c>
      <c r="T10" s="59">
        <v>1.6400750687897701</v>
      </c>
      <c r="U10" s="62">
        <v>-58.219223294027302</v>
      </c>
    </row>
    <row r="11" spans="1:23" ht="12" thickBot="1">
      <c r="A11" s="85"/>
      <c r="B11" s="74" t="s">
        <v>9</v>
      </c>
      <c r="C11" s="75"/>
      <c r="D11" s="59">
        <v>36160.176200000002</v>
      </c>
      <c r="E11" s="60"/>
      <c r="F11" s="60"/>
      <c r="G11" s="59">
        <v>37427.073299999996</v>
      </c>
      <c r="H11" s="61">
        <v>-3.3849750683017201</v>
      </c>
      <c r="I11" s="59">
        <v>8508.5040000000008</v>
      </c>
      <c r="J11" s="61">
        <v>23.530040210368199</v>
      </c>
      <c r="K11" s="59">
        <v>8531.6677</v>
      </c>
      <c r="L11" s="61">
        <v>22.7954444410164</v>
      </c>
      <c r="M11" s="61">
        <v>-2.7150260435009998E-3</v>
      </c>
      <c r="N11" s="59">
        <v>741517.64820000005</v>
      </c>
      <c r="O11" s="59">
        <v>6260920.9404999996</v>
      </c>
      <c r="P11" s="59">
        <v>1625</v>
      </c>
      <c r="Q11" s="59">
        <v>4403</v>
      </c>
      <c r="R11" s="61">
        <v>-63.093345446286598</v>
      </c>
      <c r="S11" s="59">
        <v>22.252416123076902</v>
      </c>
      <c r="T11" s="59">
        <v>33.263934453781502</v>
      </c>
      <c r="U11" s="62">
        <v>-49.484596503141397</v>
      </c>
    </row>
    <row r="12" spans="1:23" ht="12" thickBot="1">
      <c r="A12" s="85"/>
      <c r="B12" s="74" t="s">
        <v>10</v>
      </c>
      <c r="C12" s="75"/>
      <c r="D12" s="59">
        <v>131155.36170000001</v>
      </c>
      <c r="E12" s="60"/>
      <c r="F12" s="60"/>
      <c r="G12" s="59">
        <v>141992.40830000001</v>
      </c>
      <c r="H12" s="61">
        <v>-7.63213099189334</v>
      </c>
      <c r="I12" s="59">
        <v>18448.2402</v>
      </c>
      <c r="J12" s="61">
        <v>14.065944358567499</v>
      </c>
      <c r="K12" s="59">
        <v>10782.4728</v>
      </c>
      <c r="L12" s="61">
        <v>7.5936966835712196</v>
      </c>
      <c r="M12" s="61">
        <v>0.71094706587156897</v>
      </c>
      <c r="N12" s="59">
        <v>2270422.0408999999</v>
      </c>
      <c r="O12" s="59">
        <v>22537516.450800002</v>
      </c>
      <c r="P12" s="59">
        <v>881</v>
      </c>
      <c r="Q12" s="59">
        <v>3256</v>
      </c>
      <c r="R12" s="61">
        <v>-72.942260442260505</v>
      </c>
      <c r="S12" s="59">
        <v>148.871012145289</v>
      </c>
      <c r="T12" s="59">
        <v>182.39690144348901</v>
      </c>
      <c r="U12" s="62">
        <v>-22.520092269863898</v>
      </c>
    </row>
    <row r="13" spans="1:23" ht="12" thickBot="1">
      <c r="A13" s="85"/>
      <c r="B13" s="74" t="s">
        <v>11</v>
      </c>
      <c r="C13" s="75"/>
      <c r="D13" s="59">
        <v>142159.3749</v>
      </c>
      <c r="E13" s="60"/>
      <c r="F13" s="60"/>
      <c r="G13" s="59">
        <v>151803.60990000001</v>
      </c>
      <c r="H13" s="61">
        <v>-6.3530999074086996</v>
      </c>
      <c r="I13" s="59">
        <v>38277.175499999998</v>
      </c>
      <c r="J13" s="61">
        <v>26.925537290049</v>
      </c>
      <c r="K13" s="59">
        <v>50309.904999999999</v>
      </c>
      <c r="L13" s="61">
        <v>33.141441783328801</v>
      </c>
      <c r="M13" s="61">
        <v>-0.23917217693016901</v>
      </c>
      <c r="N13" s="59">
        <v>6372593.0286999997</v>
      </c>
      <c r="O13" s="59">
        <v>32636045.203299999</v>
      </c>
      <c r="P13" s="59">
        <v>5516</v>
      </c>
      <c r="Q13" s="59">
        <v>45859</v>
      </c>
      <c r="R13" s="61">
        <v>-87.971826686146699</v>
      </c>
      <c r="S13" s="59">
        <v>25.7721854423495</v>
      </c>
      <c r="T13" s="59">
        <v>35.757481816001203</v>
      </c>
      <c r="U13" s="62">
        <v>-38.744468900350199</v>
      </c>
    </row>
    <row r="14" spans="1:23" ht="12" thickBot="1">
      <c r="A14" s="85"/>
      <c r="B14" s="74" t="s">
        <v>12</v>
      </c>
      <c r="C14" s="75"/>
      <c r="D14" s="59">
        <v>108146.3995</v>
      </c>
      <c r="E14" s="60"/>
      <c r="F14" s="60"/>
      <c r="G14" s="59">
        <v>153317.9437</v>
      </c>
      <c r="H14" s="61">
        <v>-29.462659823032801</v>
      </c>
      <c r="I14" s="59">
        <v>21908.572499999998</v>
      </c>
      <c r="J14" s="61">
        <v>20.258254182563</v>
      </c>
      <c r="K14" s="59">
        <v>32228.659500000002</v>
      </c>
      <c r="L14" s="61">
        <v>21.020800776628199</v>
      </c>
      <c r="M14" s="61">
        <v>-0.320214590371033</v>
      </c>
      <c r="N14" s="59">
        <v>1028395.9948</v>
      </c>
      <c r="O14" s="59">
        <v>9639874.0580000002</v>
      </c>
      <c r="P14" s="59">
        <v>2371</v>
      </c>
      <c r="Q14" s="59">
        <v>3074</v>
      </c>
      <c r="R14" s="61">
        <v>-22.869225764476301</v>
      </c>
      <c r="S14" s="59">
        <v>45.6121465626318</v>
      </c>
      <c r="T14" s="59">
        <v>62.009898698763799</v>
      </c>
      <c r="U14" s="62">
        <v>-35.950406573423699</v>
      </c>
    </row>
    <row r="15" spans="1:23" ht="12" thickBot="1">
      <c r="A15" s="85"/>
      <c r="B15" s="74" t="s">
        <v>13</v>
      </c>
      <c r="C15" s="75"/>
      <c r="D15" s="59">
        <v>81681.568100000004</v>
      </c>
      <c r="E15" s="60"/>
      <c r="F15" s="60"/>
      <c r="G15" s="59">
        <v>355925.2316</v>
      </c>
      <c r="H15" s="61">
        <v>-77.050919449342004</v>
      </c>
      <c r="I15" s="59">
        <v>-19172.728599999999</v>
      </c>
      <c r="J15" s="61">
        <v>-23.472527579939999</v>
      </c>
      <c r="K15" s="59">
        <v>-355194.97159999999</v>
      </c>
      <c r="L15" s="61">
        <v>-99.794827695491804</v>
      </c>
      <c r="M15" s="61">
        <v>-0.94602195939420197</v>
      </c>
      <c r="N15" s="59">
        <v>1119130.3785000001</v>
      </c>
      <c r="O15" s="59">
        <v>11057277.0931</v>
      </c>
      <c r="P15" s="59">
        <v>2838</v>
      </c>
      <c r="Q15" s="59">
        <v>9151</v>
      </c>
      <c r="R15" s="61">
        <v>-68.986995956726005</v>
      </c>
      <c r="S15" s="59">
        <v>28.781384108527099</v>
      </c>
      <c r="T15" s="59">
        <v>26.716278373948199</v>
      </c>
      <c r="U15" s="62">
        <v>7.1751439291173504</v>
      </c>
    </row>
    <row r="16" spans="1:23" ht="12" thickBot="1">
      <c r="A16" s="85"/>
      <c r="B16" s="74" t="s">
        <v>14</v>
      </c>
      <c r="C16" s="75"/>
      <c r="D16" s="59">
        <v>571406.88500000001</v>
      </c>
      <c r="E16" s="60"/>
      <c r="F16" s="60"/>
      <c r="G16" s="59">
        <v>477484.98820000002</v>
      </c>
      <c r="H16" s="61">
        <v>19.670125579039102</v>
      </c>
      <c r="I16" s="59">
        <v>-13195.9604</v>
      </c>
      <c r="J16" s="61">
        <v>-2.3093807138848201</v>
      </c>
      <c r="K16" s="59">
        <v>44063.525199999996</v>
      </c>
      <c r="L16" s="61">
        <v>9.2282535134996699</v>
      </c>
      <c r="M16" s="61">
        <v>-1.29947582133079</v>
      </c>
      <c r="N16" s="59">
        <v>16765442.0988</v>
      </c>
      <c r="O16" s="59">
        <v>134627033.0909</v>
      </c>
      <c r="P16" s="59">
        <v>25179</v>
      </c>
      <c r="Q16" s="59">
        <v>51733</v>
      </c>
      <c r="R16" s="61">
        <v>-51.328938975122298</v>
      </c>
      <c r="S16" s="59">
        <v>22.693787878787901</v>
      </c>
      <c r="T16" s="59">
        <v>22.854064987532102</v>
      </c>
      <c r="U16" s="62">
        <v>-0.70625983463108699</v>
      </c>
    </row>
    <row r="17" spans="1:21" ht="12" thickBot="1">
      <c r="A17" s="85"/>
      <c r="B17" s="74" t="s">
        <v>15</v>
      </c>
      <c r="C17" s="75"/>
      <c r="D17" s="59">
        <v>510857.21769999998</v>
      </c>
      <c r="E17" s="60"/>
      <c r="F17" s="60"/>
      <c r="G17" s="59">
        <v>400319.92540000001</v>
      </c>
      <c r="H17" s="61">
        <v>27.6122384339353</v>
      </c>
      <c r="I17" s="59">
        <v>79196.699800000002</v>
      </c>
      <c r="J17" s="61">
        <v>15.5027074211777</v>
      </c>
      <c r="K17" s="59">
        <v>50053.771699999998</v>
      </c>
      <c r="L17" s="61">
        <v>12.503442502889699</v>
      </c>
      <c r="M17" s="61">
        <v>0.58223240947095301</v>
      </c>
      <c r="N17" s="59">
        <v>5093842.5959999999</v>
      </c>
      <c r="O17" s="59">
        <v>158495137.74770001</v>
      </c>
      <c r="P17" s="59">
        <v>8321</v>
      </c>
      <c r="Q17" s="59">
        <v>10770</v>
      </c>
      <c r="R17" s="61">
        <v>-22.739090064995398</v>
      </c>
      <c r="S17" s="59">
        <v>61.393728842687203</v>
      </c>
      <c r="T17" s="59">
        <v>80.314012460538507</v>
      </c>
      <c r="U17" s="62">
        <v>-30.8179417906541</v>
      </c>
    </row>
    <row r="18" spans="1:21" ht="12" customHeight="1" thickBot="1">
      <c r="A18" s="85"/>
      <c r="B18" s="74" t="s">
        <v>16</v>
      </c>
      <c r="C18" s="75"/>
      <c r="D18" s="59">
        <v>1116837.6917999999</v>
      </c>
      <c r="E18" s="60"/>
      <c r="F18" s="60"/>
      <c r="G18" s="59">
        <v>1022021.781</v>
      </c>
      <c r="H18" s="61">
        <v>9.2772886608372396</v>
      </c>
      <c r="I18" s="59">
        <v>138957.01370000001</v>
      </c>
      <c r="J18" s="61">
        <v>12.442006096341901</v>
      </c>
      <c r="K18" s="59">
        <v>185269.27239999999</v>
      </c>
      <c r="L18" s="61">
        <v>18.127722504966801</v>
      </c>
      <c r="M18" s="61">
        <v>-0.24997269163993299</v>
      </c>
      <c r="N18" s="59">
        <v>20916495.024099998</v>
      </c>
      <c r="O18" s="59">
        <v>288820962.02630001</v>
      </c>
      <c r="P18" s="59">
        <v>49107</v>
      </c>
      <c r="Q18" s="59">
        <v>120578</v>
      </c>
      <c r="R18" s="61">
        <v>-59.273665179386001</v>
      </c>
      <c r="S18" s="59">
        <v>22.742942794306298</v>
      </c>
      <c r="T18" s="59">
        <v>35.529009374844499</v>
      </c>
      <c r="U18" s="62">
        <v>-56.219930271025298</v>
      </c>
    </row>
    <row r="19" spans="1:21" ht="12" customHeight="1" thickBot="1">
      <c r="A19" s="85"/>
      <c r="B19" s="74" t="s">
        <v>17</v>
      </c>
      <c r="C19" s="75"/>
      <c r="D19" s="59">
        <v>426494.99589999998</v>
      </c>
      <c r="E19" s="60"/>
      <c r="F19" s="60"/>
      <c r="G19" s="59">
        <v>397460.14279999997</v>
      </c>
      <c r="H19" s="61">
        <v>7.3050980396316598</v>
      </c>
      <c r="I19" s="59">
        <v>30647.739799999999</v>
      </c>
      <c r="J19" s="61">
        <v>7.1859553088838499</v>
      </c>
      <c r="K19" s="59">
        <v>41887.302600000003</v>
      </c>
      <c r="L19" s="61">
        <v>10.538742905116299</v>
      </c>
      <c r="M19" s="61">
        <v>-0.268328636659454</v>
      </c>
      <c r="N19" s="59">
        <v>6823810.4577000001</v>
      </c>
      <c r="O19" s="59">
        <v>67983888.206</v>
      </c>
      <c r="P19" s="59">
        <v>8540</v>
      </c>
      <c r="Q19" s="59">
        <v>22809</v>
      </c>
      <c r="R19" s="61">
        <v>-62.5586391336753</v>
      </c>
      <c r="S19" s="59">
        <v>49.940866030445001</v>
      </c>
      <c r="T19" s="59">
        <v>68.619438274365393</v>
      </c>
      <c r="U19" s="62">
        <v>-37.401378327187103</v>
      </c>
    </row>
    <row r="20" spans="1:21" ht="12" thickBot="1">
      <c r="A20" s="85"/>
      <c r="B20" s="74" t="s">
        <v>18</v>
      </c>
      <c r="C20" s="75"/>
      <c r="D20" s="59">
        <v>764851.00430000003</v>
      </c>
      <c r="E20" s="60"/>
      <c r="F20" s="60"/>
      <c r="G20" s="59">
        <v>666363.19839999999</v>
      </c>
      <c r="H20" s="61">
        <v>14.7798987303738</v>
      </c>
      <c r="I20" s="59">
        <v>82026.550399999993</v>
      </c>
      <c r="J20" s="61">
        <v>10.72451365545</v>
      </c>
      <c r="K20" s="59">
        <v>74256.873999999996</v>
      </c>
      <c r="L20" s="61">
        <v>11.1436036951467</v>
      </c>
      <c r="M20" s="61">
        <v>0.104632419619496</v>
      </c>
      <c r="N20" s="59">
        <v>12460021.449200001</v>
      </c>
      <c r="O20" s="59">
        <v>122244016.8981</v>
      </c>
      <c r="P20" s="59">
        <v>31675</v>
      </c>
      <c r="Q20" s="59">
        <v>64497</v>
      </c>
      <c r="R20" s="61">
        <v>-50.889188644433098</v>
      </c>
      <c r="S20" s="59">
        <v>24.1468351791634</v>
      </c>
      <c r="T20" s="59">
        <v>27.380359996589</v>
      </c>
      <c r="U20" s="62">
        <v>-13.391091600343</v>
      </c>
    </row>
    <row r="21" spans="1:21" ht="12" customHeight="1" thickBot="1">
      <c r="A21" s="85"/>
      <c r="B21" s="74" t="s">
        <v>19</v>
      </c>
      <c r="C21" s="75"/>
      <c r="D21" s="59">
        <v>271692.28519999998</v>
      </c>
      <c r="E21" s="60"/>
      <c r="F21" s="60"/>
      <c r="G21" s="59">
        <v>243143.09340000001</v>
      </c>
      <c r="H21" s="61">
        <v>11.741724348728701</v>
      </c>
      <c r="I21" s="59">
        <v>32972.365599999997</v>
      </c>
      <c r="J21" s="61">
        <v>12.135922658138099</v>
      </c>
      <c r="K21" s="59">
        <v>41318.208299999998</v>
      </c>
      <c r="L21" s="61">
        <v>16.993371155324802</v>
      </c>
      <c r="M21" s="61">
        <v>-0.20198946283931701</v>
      </c>
      <c r="N21" s="59">
        <v>3552420.8605</v>
      </c>
      <c r="O21" s="59">
        <v>43994486.077699997</v>
      </c>
      <c r="P21" s="59">
        <v>20863</v>
      </c>
      <c r="Q21" s="59">
        <v>41967</v>
      </c>
      <c r="R21" s="61">
        <v>-50.287130364333898</v>
      </c>
      <c r="S21" s="59">
        <v>13.022685385610901</v>
      </c>
      <c r="T21" s="59">
        <v>12.8803345295113</v>
      </c>
      <c r="U21" s="62">
        <v>1.09309909503685</v>
      </c>
    </row>
    <row r="22" spans="1:21" ht="12" customHeight="1" thickBot="1">
      <c r="A22" s="85"/>
      <c r="B22" s="74" t="s">
        <v>20</v>
      </c>
      <c r="C22" s="75"/>
      <c r="D22" s="59">
        <v>937181.20609999995</v>
      </c>
      <c r="E22" s="60"/>
      <c r="F22" s="60"/>
      <c r="G22" s="59">
        <v>749674.08929999999</v>
      </c>
      <c r="H22" s="61">
        <v>25.011817732033801</v>
      </c>
      <c r="I22" s="59">
        <v>41150.215700000001</v>
      </c>
      <c r="J22" s="61">
        <v>4.3908494357503303</v>
      </c>
      <c r="K22" s="59">
        <v>60152.3626</v>
      </c>
      <c r="L22" s="61">
        <v>8.0238017371210706</v>
      </c>
      <c r="M22" s="61">
        <v>-0.315900258587682</v>
      </c>
      <c r="N22" s="59">
        <v>12420372.6328</v>
      </c>
      <c r="O22" s="59">
        <v>129953000.1048</v>
      </c>
      <c r="P22" s="59">
        <v>52741</v>
      </c>
      <c r="Q22" s="59">
        <v>118269</v>
      </c>
      <c r="R22" s="61">
        <v>-55.405896726953003</v>
      </c>
      <c r="S22" s="59">
        <v>17.7695001251398</v>
      </c>
      <c r="T22" s="59">
        <v>18.231046874497999</v>
      </c>
      <c r="U22" s="62">
        <v>-2.5974098658248002</v>
      </c>
    </row>
    <row r="23" spans="1:21" ht="12" thickBot="1">
      <c r="A23" s="85"/>
      <c r="B23" s="74" t="s">
        <v>21</v>
      </c>
      <c r="C23" s="75"/>
      <c r="D23" s="59">
        <v>2160012.5803999999</v>
      </c>
      <c r="E23" s="60"/>
      <c r="F23" s="60"/>
      <c r="G23" s="59">
        <v>1492620.3888000001</v>
      </c>
      <c r="H23" s="61">
        <v>44.712788101236796</v>
      </c>
      <c r="I23" s="59">
        <v>205262.5178</v>
      </c>
      <c r="J23" s="61">
        <v>9.5028389955945798</v>
      </c>
      <c r="K23" s="59">
        <v>143957.6557</v>
      </c>
      <c r="L23" s="61">
        <v>9.6446261072271398</v>
      </c>
      <c r="M23" s="61">
        <v>0.42585343448323498</v>
      </c>
      <c r="N23" s="59">
        <v>90891768.747500002</v>
      </c>
      <c r="O23" s="59">
        <v>313474826.62459999</v>
      </c>
      <c r="P23" s="59">
        <v>52844</v>
      </c>
      <c r="Q23" s="59">
        <v>317050</v>
      </c>
      <c r="R23" s="61">
        <v>-83.332597382116404</v>
      </c>
      <c r="S23" s="59">
        <v>40.8752664521989</v>
      </c>
      <c r="T23" s="59">
        <v>86.387145095410801</v>
      </c>
      <c r="U23" s="62">
        <v>-111.343319795689</v>
      </c>
    </row>
    <row r="24" spans="1:21" ht="12" thickBot="1">
      <c r="A24" s="85"/>
      <c r="B24" s="74" t="s">
        <v>22</v>
      </c>
      <c r="C24" s="75"/>
      <c r="D24" s="59">
        <v>224024.3554</v>
      </c>
      <c r="E24" s="60"/>
      <c r="F24" s="60"/>
      <c r="G24" s="59">
        <v>184750.80739999999</v>
      </c>
      <c r="H24" s="61">
        <v>21.2575785473942</v>
      </c>
      <c r="I24" s="59">
        <v>30240.100299999998</v>
      </c>
      <c r="J24" s="61">
        <v>13.498577083730799</v>
      </c>
      <c r="K24" s="59">
        <v>31185.652300000002</v>
      </c>
      <c r="L24" s="61">
        <v>16.879846285315899</v>
      </c>
      <c r="M24" s="61">
        <v>-3.0320096912001999E-2</v>
      </c>
      <c r="N24" s="59">
        <v>2518178.9092000001</v>
      </c>
      <c r="O24" s="59">
        <v>30733188.1624</v>
      </c>
      <c r="P24" s="59">
        <v>22245</v>
      </c>
      <c r="Q24" s="59">
        <v>31977</v>
      </c>
      <c r="R24" s="61">
        <v>-30.434374706820499</v>
      </c>
      <c r="S24" s="59">
        <v>10.070773450213499</v>
      </c>
      <c r="T24" s="59">
        <v>10.969778791006</v>
      </c>
      <c r="U24" s="62">
        <v>-8.9268748347570295</v>
      </c>
    </row>
    <row r="25" spans="1:21" ht="12" thickBot="1">
      <c r="A25" s="85"/>
      <c r="B25" s="74" t="s">
        <v>23</v>
      </c>
      <c r="C25" s="75"/>
      <c r="D25" s="59">
        <v>304067.75550000003</v>
      </c>
      <c r="E25" s="60"/>
      <c r="F25" s="60"/>
      <c r="G25" s="59">
        <v>193735.51610000001</v>
      </c>
      <c r="H25" s="61">
        <v>56.949929275254803</v>
      </c>
      <c r="I25" s="59">
        <v>19441.639800000001</v>
      </c>
      <c r="J25" s="61">
        <v>6.3938511888676697</v>
      </c>
      <c r="K25" s="59">
        <v>17145.788499999999</v>
      </c>
      <c r="L25" s="61">
        <v>8.8501008205175502</v>
      </c>
      <c r="M25" s="61">
        <v>0.13390176252319899</v>
      </c>
      <c r="N25" s="59">
        <v>3049254.307</v>
      </c>
      <c r="O25" s="59">
        <v>43046723.019100003</v>
      </c>
      <c r="P25" s="59">
        <v>14822</v>
      </c>
      <c r="Q25" s="59">
        <v>21958</v>
      </c>
      <c r="R25" s="61">
        <v>-32.498406047909697</v>
      </c>
      <c r="S25" s="59">
        <v>20.514623903656702</v>
      </c>
      <c r="T25" s="59">
        <v>17.966457755715499</v>
      </c>
      <c r="U25" s="62">
        <v>12.421217956070199</v>
      </c>
    </row>
    <row r="26" spans="1:21" ht="12" thickBot="1">
      <c r="A26" s="85"/>
      <c r="B26" s="74" t="s">
        <v>24</v>
      </c>
      <c r="C26" s="75"/>
      <c r="D26" s="59">
        <v>490160.36359999998</v>
      </c>
      <c r="E26" s="60"/>
      <c r="F26" s="60"/>
      <c r="G26" s="59">
        <v>392479.68560000003</v>
      </c>
      <c r="H26" s="61">
        <v>24.888085061185201</v>
      </c>
      <c r="I26" s="59">
        <v>109050.6323</v>
      </c>
      <c r="J26" s="61">
        <v>22.247949936031901</v>
      </c>
      <c r="K26" s="59">
        <v>86428.766600000003</v>
      </c>
      <c r="L26" s="61">
        <v>22.0212076627285</v>
      </c>
      <c r="M26" s="61">
        <v>0.26174000381951501</v>
      </c>
      <c r="N26" s="59">
        <v>6143294.1245999997</v>
      </c>
      <c r="O26" s="59">
        <v>74055837.312199995</v>
      </c>
      <c r="P26" s="59">
        <v>33117</v>
      </c>
      <c r="Q26" s="59">
        <v>61504</v>
      </c>
      <c r="R26" s="61">
        <v>-46.154721644120698</v>
      </c>
      <c r="S26" s="59">
        <v>14.800868544856099</v>
      </c>
      <c r="T26" s="59">
        <v>14.9482610870838</v>
      </c>
      <c r="U26" s="62">
        <v>-0.99583711442985501</v>
      </c>
    </row>
    <row r="27" spans="1:21" ht="12" thickBot="1">
      <c r="A27" s="85"/>
      <c r="B27" s="74" t="s">
        <v>25</v>
      </c>
      <c r="C27" s="75"/>
      <c r="D27" s="59">
        <v>208415.728</v>
      </c>
      <c r="E27" s="60"/>
      <c r="F27" s="60"/>
      <c r="G27" s="59">
        <v>184537.07389999999</v>
      </c>
      <c r="H27" s="61">
        <v>12.939759797502701</v>
      </c>
      <c r="I27" s="59">
        <v>48548.575599999996</v>
      </c>
      <c r="J27" s="61">
        <v>23.294103600473001</v>
      </c>
      <c r="K27" s="59">
        <v>50244.980900000002</v>
      </c>
      <c r="L27" s="61">
        <v>27.227580798873799</v>
      </c>
      <c r="M27" s="61">
        <v>-3.3762681756737002E-2</v>
      </c>
      <c r="N27" s="59">
        <v>2628652.8574000001</v>
      </c>
      <c r="O27" s="59">
        <v>22065165.878899999</v>
      </c>
      <c r="P27" s="59">
        <v>25073</v>
      </c>
      <c r="Q27" s="59">
        <v>45674</v>
      </c>
      <c r="R27" s="61">
        <v>-45.104435784034699</v>
      </c>
      <c r="S27" s="59">
        <v>8.3123570374506404</v>
      </c>
      <c r="T27" s="59">
        <v>8.6710232758243198</v>
      </c>
      <c r="U27" s="62">
        <v>-4.3148560240823901</v>
      </c>
    </row>
    <row r="28" spans="1:21" ht="12" thickBot="1">
      <c r="A28" s="85"/>
      <c r="B28" s="74" t="s">
        <v>26</v>
      </c>
      <c r="C28" s="75"/>
      <c r="D28" s="59">
        <v>782051.80980000005</v>
      </c>
      <c r="E28" s="60"/>
      <c r="F28" s="60"/>
      <c r="G28" s="59">
        <v>678967.95400000003</v>
      </c>
      <c r="H28" s="61">
        <v>15.1824331609029</v>
      </c>
      <c r="I28" s="59">
        <v>35301.7281</v>
      </c>
      <c r="J28" s="61">
        <v>4.5139884158094299</v>
      </c>
      <c r="K28" s="59">
        <v>34600.166799999999</v>
      </c>
      <c r="L28" s="61">
        <v>5.0959940886989203</v>
      </c>
      <c r="M28" s="61">
        <v>2.0276240402402002E-2</v>
      </c>
      <c r="N28" s="59">
        <v>8002068.9450000003</v>
      </c>
      <c r="O28" s="59">
        <v>87590958.290900007</v>
      </c>
      <c r="P28" s="59">
        <v>34709</v>
      </c>
      <c r="Q28" s="59">
        <v>43066</v>
      </c>
      <c r="R28" s="61">
        <v>-19.405099150141702</v>
      </c>
      <c r="S28" s="59">
        <v>22.531672183007299</v>
      </c>
      <c r="T28" s="59">
        <v>21.959347041749901</v>
      </c>
      <c r="U28" s="62">
        <v>2.5400917278081501</v>
      </c>
    </row>
    <row r="29" spans="1:21" ht="12" thickBot="1">
      <c r="A29" s="85"/>
      <c r="B29" s="74" t="s">
        <v>27</v>
      </c>
      <c r="C29" s="75"/>
      <c r="D29" s="59">
        <v>689150.32940000005</v>
      </c>
      <c r="E29" s="60"/>
      <c r="F29" s="60"/>
      <c r="G29" s="59">
        <v>647297.61950000003</v>
      </c>
      <c r="H29" s="61">
        <v>6.4657598976385602</v>
      </c>
      <c r="I29" s="59">
        <v>93788.275999999998</v>
      </c>
      <c r="J29" s="61">
        <v>13.6092623044461</v>
      </c>
      <c r="K29" s="59">
        <v>80440.307700000005</v>
      </c>
      <c r="L29" s="61">
        <v>12.4270977177601</v>
      </c>
      <c r="M29" s="61">
        <v>0.16593631578065199</v>
      </c>
      <c r="N29" s="59">
        <v>7149293.2116</v>
      </c>
      <c r="O29" s="59">
        <v>59983424.035999998</v>
      </c>
      <c r="P29" s="59">
        <v>99740</v>
      </c>
      <c r="Q29" s="59">
        <v>135042</v>
      </c>
      <c r="R29" s="61">
        <v>-26.141496719539099</v>
      </c>
      <c r="S29" s="59">
        <v>6.9094679105674803</v>
      </c>
      <c r="T29" s="59">
        <v>6.6522218709734799</v>
      </c>
      <c r="U29" s="62">
        <v>3.7230947870900999</v>
      </c>
    </row>
    <row r="30" spans="1:21" ht="12" thickBot="1">
      <c r="A30" s="85"/>
      <c r="B30" s="74" t="s">
        <v>28</v>
      </c>
      <c r="C30" s="75"/>
      <c r="D30" s="59">
        <v>938627.5135</v>
      </c>
      <c r="E30" s="60"/>
      <c r="F30" s="60"/>
      <c r="G30" s="59">
        <v>698735.38280000002</v>
      </c>
      <c r="H30" s="61">
        <v>34.332329034017803</v>
      </c>
      <c r="I30" s="59">
        <v>104724.81879999999</v>
      </c>
      <c r="J30" s="61">
        <v>11.1572287508915</v>
      </c>
      <c r="K30" s="59">
        <v>72446.971600000004</v>
      </c>
      <c r="L30" s="61">
        <v>10.368298698383899</v>
      </c>
      <c r="M30" s="61">
        <v>0.44553756336724498</v>
      </c>
      <c r="N30" s="59">
        <v>11788105.284600001</v>
      </c>
      <c r="O30" s="59">
        <v>105349186.3976</v>
      </c>
      <c r="P30" s="59">
        <v>62389</v>
      </c>
      <c r="Q30" s="59">
        <v>106738</v>
      </c>
      <c r="R30" s="61">
        <v>-41.549401337855301</v>
      </c>
      <c r="S30" s="59">
        <v>15.0447597092436</v>
      </c>
      <c r="T30" s="59">
        <v>14.8142878534355</v>
      </c>
      <c r="U30" s="62">
        <v>1.5319078553743599</v>
      </c>
    </row>
    <row r="31" spans="1:21" ht="12" thickBot="1">
      <c r="A31" s="85"/>
      <c r="B31" s="74" t="s">
        <v>29</v>
      </c>
      <c r="C31" s="75"/>
      <c r="D31" s="59">
        <v>610744.33290000004</v>
      </c>
      <c r="E31" s="60"/>
      <c r="F31" s="60"/>
      <c r="G31" s="59">
        <v>494017.13789999997</v>
      </c>
      <c r="H31" s="61">
        <v>23.628167131243998</v>
      </c>
      <c r="I31" s="59">
        <v>25947.382099999999</v>
      </c>
      <c r="J31" s="61">
        <v>4.24848511926323</v>
      </c>
      <c r="K31" s="59">
        <v>37636.3197</v>
      </c>
      <c r="L31" s="61">
        <v>7.6184238992167197</v>
      </c>
      <c r="M31" s="61">
        <v>-0.310575999278697</v>
      </c>
      <c r="N31" s="59">
        <v>7893250.1892999997</v>
      </c>
      <c r="O31" s="59">
        <v>104105611.5931</v>
      </c>
      <c r="P31" s="59">
        <v>26740</v>
      </c>
      <c r="Q31" s="59">
        <v>37361</v>
      </c>
      <c r="R31" s="61">
        <v>-28.428039934691299</v>
      </c>
      <c r="S31" s="59">
        <v>22.840102202692599</v>
      </c>
      <c r="T31" s="59">
        <v>36.191818289125003</v>
      </c>
      <c r="U31" s="62">
        <v>-58.457339498500197</v>
      </c>
    </row>
    <row r="32" spans="1:21" ht="12" thickBot="1">
      <c r="A32" s="85"/>
      <c r="B32" s="74" t="s">
        <v>30</v>
      </c>
      <c r="C32" s="75"/>
      <c r="D32" s="59">
        <v>127787.87239999999</v>
      </c>
      <c r="E32" s="60"/>
      <c r="F32" s="60"/>
      <c r="G32" s="59">
        <v>89098.869399999996</v>
      </c>
      <c r="H32" s="61">
        <v>43.422552116020498</v>
      </c>
      <c r="I32" s="59">
        <v>32790.439899999998</v>
      </c>
      <c r="J32" s="61">
        <v>25.660056219857701</v>
      </c>
      <c r="K32" s="59">
        <v>25351.957399999999</v>
      </c>
      <c r="L32" s="61">
        <v>28.453736361328101</v>
      </c>
      <c r="M32" s="61">
        <v>0.29340860678473701</v>
      </c>
      <c r="N32" s="59">
        <v>1493964.3776</v>
      </c>
      <c r="O32" s="59">
        <v>13265676.7051</v>
      </c>
      <c r="P32" s="59">
        <v>22550</v>
      </c>
      <c r="Q32" s="59">
        <v>33650</v>
      </c>
      <c r="R32" s="61">
        <v>-32.9866270430906</v>
      </c>
      <c r="S32" s="59">
        <v>5.6668679556540997</v>
      </c>
      <c r="T32" s="59">
        <v>5.9082252897474001</v>
      </c>
      <c r="U32" s="62">
        <v>-4.25909578239746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104873.5439</v>
      </c>
      <c r="E34" s="60"/>
      <c r="F34" s="60"/>
      <c r="G34" s="59">
        <v>83045.569099999993</v>
      </c>
      <c r="H34" s="61">
        <v>26.284334054855702</v>
      </c>
      <c r="I34" s="59">
        <v>13980.422</v>
      </c>
      <c r="J34" s="61">
        <v>13.3307424161529</v>
      </c>
      <c r="K34" s="59">
        <v>15113.895</v>
      </c>
      <c r="L34" s="61">
        <v>18.1995200512149</v>
      </c>
      <c r="M34" s="61">
        <v>-7.4995426394056999E-2</v>
      </c>
      <c r="N34" s="59">
        <v>1515851.7690999999</v>
      </c>
      <c r="O34" s="59">
        <v>21653862.084399998</v>
      </c>
      <c r="P34" s="59">
        <v>6383</v>
      </c>
      <c r="Q34" s="59">
        <v>10056</v>
      </c>
      <c r="R34" s="61">
        <v>-36.525457438345299</v>
      </c>
      <c r="S34" s="59">
        <v>16.4301337772207</v>
      </c>
      <c r="T34" s="59">
        <v>32.762802635242601</v>
      </c>
      <c r="U34" s="62">
        <v>-99.406791688245605</v>
      </c>
    </row>
    <row r="35" spans="1:21" ht="12" customHeight="1" thickBot="1">
      <c r="A35" s="85"/>
      <c r="B35" s="74" t="s">
        <v>76</v>
      </c>
      <c r="C35" s="75"/>
      <c r="D35" s="59">
        <v>9.6580999999999992</v>
      </c>
      <c r="E35" s="60"/>
      <c r="F35" s="60"/>
      <c r="G35" s="60"/>
      <c r="H35" s="60"/>
      <c r="I35" s="59">
        <v>0.96609999999999996</v>
      </c>
      <c r="J35" s="61">
        <v>10.0030026609789</v>
      </c>
      <c r="K35" s="60"/>
      <c r="L35" s="60"/>
      <c r="M35" s="60"/>
      <c r="N35" s="59">
        <v>9.6580999999999992</v>
      </c>
      <c r="O35" s="59">
        <v>21.623899999999999</v>
      </c>
      <c r="P35" s="59">
        <v>1</v>
      </c>
      <c r="Q35" s="60"/>
      <c r="R35" s="60"/>
      <c r="S35" s="59">
        <v>9.6580999999999992</v>
      </c>
      <c r="T35" s="60"/>
      <c r="U35" s="63"/>
    </row>
    <row r="36" spans="1:21" ht="12" customHeight="1" thickBot="1">
      <c r="A36" s="85"/>
      <c r="B36" s="74" t="s">
        <v>61</v>
      </c>
      <c r="C36" s="75"/>
      <c r="D36" s="59">
        <v>94326.57</v>
      </c>
      <c r="E36" s="60"/>
      <c r="F36" s="60"/>
      <c r="G36" s="59">
        <v>60647.09</v>
      </c>
      <c r="H36" s="61">
        <v>55.533546621940197</v>
      </c>
      <c r="I36" s="59">
        <v>12319.18</v>
      </c>
      <c r="J36" s="61">
        <v>13.0601377745422</v>
      </c>
      <c r="K36" s="59">
        <v>1687.14</v>
      </c>
      <c r="L36" s="61">
        <v>2.7818976969876101</v>
      </c>
      <c r="M36" s="61">
        <v>6.3018125348222398</v>
      </c>
      <c r="N36" s="59">
        <v>1487204.43</v>
      </c>
      <c r="O36" s="59">
        <v>35803133.549999997</v>
      </c>
      <c r="P36" s="59">
        <v>68</v>
      </c>
      <c r="Q36" s="59">
        <v>113</v>
      </c>
      <c r="R36" s="61">
        <v>-39.823008849557503</v>
      </c>
      <c r="S36" s="59">
        <v>1387.15544117647</v>
      </c>
      <c r="T36" s="59">
        <v>1470.5246902654901</v>
      </c>
      <c r="U36" s="62">
        <v>-6.0100870179559003</v>
      </c>
    </row>
    <row r="37" spans="1:21" ht="12" customHeight="1" thickBot="1">
      <c r="A37" s="85"/>
      <c r="B37" s="74" t="s">
        <v>35</v>
      </c>
      <c r="C37" s="75"/>
      <c r="D37" s="59">
        <v>74779.259999999995</v>
      </c>
      <c r="E37" s="60"/>
      <c r="F37" s="60"/>
      <c r="G37" s="59">
        <v>66665.87</v>
      </c>
      <c r="H37" s="61">
        <v>12.1702304342537</v>
      </c>
      <c r="I37" s="59">
        <v>-4259.6400000000003</v>
      </c>
      <c r="J37" s="61">
        <v>-5.6962853069153097</v>
      </c>
      <c r="K37" s="59">
        <v>-7124.78</v>
      </c>
      <c r="L37" s="61">
        <v>-10.6872977132077</v>
      </c>
      <c r="M37" s="61">
        <v>-0.40213732915261902</v>
      </c>
      <c r="N37" s="59">
        <v>1034975.4</v>
      </c>
      <c r="O37" s="59">
        <v>29414783.890000001</v>
      </c>
      <c r="P37" s="59">
        <v>39</v>
      </c>
      <c r="Q37" s="59">
        <v>48</v>
      </c>
      <c r="R37" s="61">
        <v>-18.75</v>
      </c>
      <c r="S37" s="59">
        <v>1917.4169230769201</v>
      </c>
      <c r="T37" s="59">
        <v>2076.006875</v>
      </c>
      <c r="U37" s="62">
        <v>-8.2710207683253394</v>
      </c>
    </row>
    <row r="38" spans="1:21" ht="12" customHeight="1" thickBot="1">
      <c r="A38" s="85"/>
      <c r="B38" s="74" t="s">
        <v>36</v>
      </c>
      <c r="C38" s="75"/>
      <c r="D38" s="59">
        <v>25282.9</v>
      </c>
      <c r="E38" s="60"/>
      <c r="F38" s="60"/>
      <c r="G38" s="59">
        <v>7647.86</v>
      </c>
      <c r="H38" s="61">
        <v>230.587903021237</v>
      </c>
      <c r="I38" s="59">
        <v>-94.9</v>
      </c>
      <c r="J38" s="61">
        <v>-0.37535251098568601</v>
      </c>
      <c r="K38" s="59">
        <v>386.32</v>
      </c>
      <c r="L38" s="61">
        <v>5.0513476972643296</v>
      </c>
      <c r="M38" s="61">
        <v>-1.2456512735556</v>
      </c>
      <c r="N38" s="59">
        <v>1972564.02</v>
      </c>
      <c r="O38" s="59">
        <v>9383314.6699999999</v>
      </c>
      <c r="P38" s="59">
        <v>11</v>
      </c>
      <c r="Q38" s="59">
        <v>13</v>
      </c>
      <c r="R38" s="61">
        <v>-15.384615384615399</v>
      </c>
      <c r="S38" s="59">
        <v>2298.44545454545</v>
      </c>
      <c r="T38" s="59">
        <v>2562.9853846153801</v>
      </c>
      <c r="U38" s="62">
        <v>-11.5095152485246</v>
      </c>
    </row>
    <row r="39" spans="1:21" ht="12" customHeight="1" thickBot="1">
      <c r="A39" s="85"/>
      <c r="B39" s="74" t="s">
        <v>37</v>
      </c>
      <c r="C39" s="75"/>
      <c r="D39" s="59">
        <v>87273.919999999998</v>
      </c>
      <c r="E39" s="60"/>
      <c r="F39" s="60"/>
      <c r="G39" s="59">
        <v>60227.7</v>
      </c>
      <c r="H39" s="61">
        <v>44.906612737992702</v>
      </c>
      <c r="I39" s="59">
        <v>-5550.96</v>
      </c>
      <c r="J39" s="61">
        <v>-6.36038807469631</v>
      </c>
      <c r="K39" s="59">
        <v>-13334.95</v>
      </c>
      <c r="L39" s="61">
        <v>-22.1408919815965</v>
      </c>
      <c r="M39" s="61">
        <v>-0.58372847292265795</v>
      </c>
      <c r="N39" s="59">
        <v>1080088.55</v>
      </c>
      <c r="O39" s="59">
        <v>19672060.129999999</v>
      </c>
      <c r="P39" s="59">
        <v>50</v>
      </c>
      <c r="Q39" s="59">
        <v>51</v>
      </c>
      <c r="R39" s="61">
        <v>-1.9607843137254899</v>
      </c>
      <c r="S39" s="59">
        <v>1745.4784</v>
      </c>
      <c r="T39" s="59">
        <v>1577.71882352941</v>
      </c>
      <c r="U39" s="62">
        <v>9.6110943836708707</v>
      </c>
    </row>
    <row r="40" spans="1:21" ht="12" customHeight="1" thickBot="1">
      <c r="A40" s="85"/>
      <c r="B40" s="74" t="s">
        <v>74</v>
      </c>
      <c r="C40" s="75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9">
        <v>13</v>
      </c>
      <c r="O40" s="59">
        <v>23.46</v>
      </c>
      <c r="P40" s="60"/>
      <c r="Q40" s="60"/>
      <c r="R40" s="60"/>
      <c r="S40" s="60"/>
      <c r="T40" s="60"/>
      <c r="U40" s="63"/>
    </row>
    <row r="41" spans="1:21" ht="12" customHeight="1" thickBot="1">
      <c r="A41" s="85"/>
      <c r="B41" s="74" t="s">
        <v>32</v>
      </c>
      <c r="C41" s="75"/>
      <c r="D41" s="59">
        <v>12939.3161</v>
      </c>
      <c r="E41" s="60"/>
      <c r="F41" s="60"/>
      <c r="G41" s="59">
        <v>23163.2477</v>
      </c>
      <c r="H41" s="61">
        <v>-44.138592879615899</v>
      </c>
      <c r="I41" s="59">
        <v>1118.6022</v>
      </c>
      <c r="J41" s="61">
        <v>8.6449870406983909</v>
      </c>
      <c r="K41" s="59">
        <v>1425.2391</v>
      </c>
      <c r="L41" s="61">
        <v>6.1530192935768699</v>
      </c>
      <c r="M41" s="61">
        <v>-0.21514768995602199</v>
      </c>
      <c r="N41" s="59">
        <v>136266.06659999999</v>
      </c>
      <c r="O41" s="59">
        <v>1987585.7075</v>
      </c>
      <c r="P41" s="59">
        <v>37</v>
      </c>
      <c r="Q41" s="59">
        <v>42</v>
      </c>
      <c r="R41" s="61">
        <v>-11.9047619047619</v>
      </c>
      <c r="S41" s="59">
        <v>349.71124594594602</v>
      </c>
      <c r="T41" s="59">
        <v>238.07488571428601</v>
      </c>
      <c r="U41" s="62">
        <v>31.922439305516502</v>
      </c>
    </row>
    <row r="42" spans="1:21" ht="12" customHeight="1" thickBot="1">
      <c r="A42" s="85"/>
      <c r="B42" s="74" t="s">
        <v>33</v>
      </c>
      <c r="C42" s="75"/>
      <c r="D42" s="59">
        <v>228241.33600000001</v>
      </c>
      <c r="E42" s="60"/>
      <c r="F42" s="60"/>
      <c r="G42" s="59">
        <v>257850.60949999999</v>
      </c>
      <c r="H42" s="61">
        <v>-11.483111696891299</v>
      </c>
      <c r="I42" s="59">
        <v>14317.302799999999</v>
      </c>
      <c r="J42" s="61">
        <v>6.27287898454993</v>
      </c>
      <c r="K42" s="59">
        <v>16233.040999999999</v>
      </c>
      <c r="L42" s="61">
        <v>6.2955216710472799</v>
      </c>
      <c r="M42" s="61">
        <v>-0.11801474535794</v>
      </c>
      <c r="N42" s="59">
        <v>2926382.9155999999</v>
      </c>
      <c r="O42" s="59">
        <v>43368790.676399998</v>
      </c>
      <c r="P42" s="59">
        <v>1155</v>
      </c>
      <c r="Q42" s="59">
        <v>1932</v>
      </c>
      <c r="R42" s="61">
        <v>-40.2173913043478</v>
      </c>
      <c r="S42" s="59">
        <v>197.61154632034601</v>
      </c>
      <c r="T42" s="59">
        <v>199.89197308488599</v>
      </c>
      <c r="U42" s="62">
        <v>-1.1539946966676899</v>
      </c>
    </row>
    <row r="43" spans="1:21" ht="12" thickBot="1">
      <c r="A43" s="85"/>
      <c r="B43" s="74" t="s">
        <v>38</v>
      </c>
      <c r="C43" s="75"/>
      <c r="D43" s="59">
        <v>69627.58</v>
      </c>
      <c r="E43" s="60"/>
      <c r="F43" s="60"/>
      <c r="G43" s="59">
        <v>42067.63</v>
      </c>
      <c r="H43" s="61">
        <v>65.513436340483196</v>
      </c>
      <c r="I43" s="59">
        <v>-16913.82</v>
      </c>
      <c r="J43" s="61">
        <v>-24.2918395268082</v>
      </c>
      <c r="K43" s="59">
        <v>-994.58</v>
      </c>
      <c r="L43" s="61">
        <v>-2.3642406287209399</v>
      </c>
      <c r="M43" s="61">
        <v>16.005992479237499</v>
      </c>
      <c r="N43" s="59">
        <v>859570.99</v>
      </c>
      <c r="O43" s="59">
        <v>14393703.800000001</v>
      </c>
      <c r="P43" s="59">
        <v>58</v>
      </c>
      <c r="Q43" s="59">
        <v>58</v>
      </c>
      <c r="R43" s="61">
        <v>0</v>
      </c>
      <c r="S43" s="59">
        <v>1200.47551724138</v>
      </c>
      <c r="T43" s="59">
        <v>1357.6924137931001</v>
      </c>
      <c r="U43" s="62">
        <v>-13.0962184812398</v>
      </c>
    </row>
    <row r="44" spans="1:21" ht="12" thickBot="1">
      <c r="A44" s="85"/>
      <c r="B44" s="74" t="s">
        <v>39</v>
      </c>
      <c r="C44" s="75"/>
      <c r="D44" s="59">
        <v>35081.58</v>
      </c>
      <c r="E44" s="60"/>
      <c r="F44" s="60"/>
      <c r="G44" s="59">
        <v>25412</v>
      </c>
      <c r="H44" s="61">
        <v>38.051235636707098</v>
      </c>
      <c r="I44" s="59">
        <v>5213.6899999999996</v>
      </c>
      <c r="J44" s="61">
        <v>14.861616837098</v>
      </c>
      <c r="K44" s="59">
        <v>3236</v>
      </c>
      <c r="L44" s="61">
        <v>12.7341413505431</v>
      </c>
      <c r="M44" s="61">
        <v>0.61115265760197801</v>
      </c>
      <c r="N44" s="59">
        <v>469469.54</v>
      </c>
      <c r="O44" s="59">
        <v>6588427.4000000004</v>
      </c>
      <c r="P44" s="59">
        <v>39</v>
      </c>
      <c r="Q44" s="59">
        <v>56</v>
      </c>
      <c r="R44" s="61">
        <v>-30.3571428571429</v>
      </c>
      <c r="S44" s="59">
        <v>899.52769230769195</v>
      </c>
      <c r="T44" s="59">
        <v>1127.43464285714</v>
      </c>
      <c r="U44" s="62">
        <v>-25.3362906443454</v>
      </c>
    </row>
    <row r="45" spans="1:21" ht="12" thickBot="1">
      <c r="A45" s="86"/>
      <c r="B45" s="74" t="s">
        <v>34</v>
      </c>
      <c r="C45" s="75"/>
      <c r="D45" s="64">
        <v>1911.0279</v>
      </c>
      <c r="E45" s="65"/>
      <c r="F45" s="65"/>
      <c r="G45" s="64">
        <v>10051.547</v>
      </c>
      <c r="H45" s="66">
        <v>-80.987723581255693</v>
      </c>
      <c r="I45" s="64">
        <v>328.60039999999998</v>
      </c>
      <c r="J45" s="66">
        <v>17.19495565711</v>
      </c>
      <c r="K45" s="64">
        <v>1219.2788</v>
      </c>
      <c r="L45" s="66">
        <v>12.130260148014999</v>
      </c>
      <c r="M45" s="66">
        <v>-0.73049609326431297</v>
      </c>
      <c r="N45" s="64">
        <v>45132.146000000001</v>
      </c>
      <c r="O45" s="64">
        <v>1364562.9032000001</v>
      </c>
      <c r="P45" s="64">
        <v>5</v>
      </c>
      <c r="Q45" s="64">
        <v>6</v>
      </c>
      <c r="R45" s="66">
        <v>-16.6666666666667</v>
      </c>
      <c r="S45" s="64">
        <v>382.20558</v>
      </c>
      <c r="T45" s="64">
        <v>1281.4705166666699</v>
      </c>
      <c r="U45" s="67">
        <v>-235.28304758571699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42803</v>
      </c>
      <c r="C2" s="43">
        <v>12</v>
      </c>
      <c r="D2" s="43">
        <v>36893</v>
      </c>
      <c r="E2" s="43">
        <v>509527.94498974399</v>
      </c>
      <c r="F2" s="43">
        <v>388239.68640427297</v>
      </c>
      <c r="G2" s="37"/>
      <c r="H2" s="37"/>
    </row>
    <row r="3" spans="1:8">
      <c r="A3" s="43">
        <v>2</v>
      </c>
      <c r="B3" s="44">
        <v>42803</v>
      </c>
      <c r="C3" s="43">
        <v>13</v>
      </c>
      <c r="D3" s="43">
        <v>5735</v>
      </c>
      <c r="E3" s="43">
        <v>50345.339207692297</v>
      </c>
      <c r="F3" s="43">
        <v>38348.224079487198</v>
      </c>
      <c r="G3" s="37"/>
      <c r="H3" s="37"/>
    </row>
    <row r="4" spans="1:8">
      <c r="A4" s="43">
        <v>3</v>
      </c>
      <c r="B4" s="44">
        <v>42803</v>
      </c>
      <c r="C4" s="43">
        <v>14</v>
      </c>
      <c r="D4" s="43">
        <v>83024</v>
      </c>
      <c r="E4" s="43">
        <v>77440.620396505605</v>
      </c>
      <c r="F4" s="43">
        <v>54609.1199947266</v>
      </c>
      <c r="G4" s="37"/>
      <c r="H4" s="37"/>
    </row>
    <row r="5" spans="1:8">
      <c r="A5" s="43">
        <v>4</v>
      </c>
      <c r="B5" s="44">
        <v>42803</v>
      </c>
      <c r="C5" s="43">
        <v>15</v>
      </c>
      <c r="D5" s="43">
        <v>2049</v>
      </c>
      <c r="E5" s="43">
        <v>36160.192902639697</v>
      </c>
      <c r="F5" s="43">
        <v>27651.672168436598</v>
      </c>
      <c r="G5" s="37"/>
      <c r="H5" s="37"/>
    </row>
    <row r="6" spans="1:8">
      <c r="A6" s="43">
        <v>5</v>
      </c>
      <c r="B6" s="44">
        <v>42803</v>
      </c>
      <c r="C6" s="43">
        <v>16</v>
      </c>
      <c r="D6" s="43">
        <v>5045</v>
      </c>
      <c r="E6" s="43">
        <v>131155.361578632</v>
      </c>
      <c r="F6" s="43">
        <v>112707.121721367</v>
      </c>
      <c r="G6" s="37"/>
      <c r="H6" s="37"/>
    </row>
    <row r="7" spans="1:8">
      <c r="A7" s="43">
        <v>6</v>
      </c>
      <c r="B7" s="44">
        <v>42803</v>
      </c>
      <c r="C7" s="43">
        <v>17</v>
      </c>
      <c r="D7" s="43">
        <v>8801</v>
      </c>
      <c r="E7" s="43">
        <v>142159.444026496</v>
      </c>
      <c r="F7" s="43">
        <v>103882.20052906001</v>
      </c>
      <c r="G7" s="37"/>
      <c r="H7" s="37"/>
    </row>
    <row r="8" spans="1:8">
      <c r="A8" s="43">
        <v>7</v>
      </c>
      <c r="B8" s="44">
        <v>42803</v>
      </c>
      <c r="C8" s="43">
        <v>18</v>
      </c>
      <c r="D8" s="43">
        <v>46885</v>
      </c>
      <c r="E8" s="43">
        <v>108146.395781197</v>
      </c>
      <c r="F8" s="43">
        <v>86237.828698290599</v>
      </c>
      <c r="G8" s="37"/>
      <c r="H8" s="37"/>
    </row>
    <row r="9" spans="1:8">
      <c r="A9" s="43">
        <v>8</v>
      </c>
      <c r="B9" s="44">
        <v>42803</v>
      </c>
      <c r="C9" s="43">
        <v>19</v>
      </c>
      <c r="D9" s="43">
        <v>21345</v>
      </c>
      <c r="E9" s="43">
        <v>81681.591923076907</v>
      </c>
      <c r="F9" s="43">
        <v>100854.297349573</v>
      </c>
      <c r="G9" s="37"/>
      <c r="H9" s="37"/>
    </row>
    <row r="10" spans="1:8">
      <c r="A10" s="43">
        <v>9</v>
      </c>
      <c r="B10" s="44">
        <v>42803</v>
      </c>
      <c r="C10" s="43">
        <v>21</v>
      </c>
      <c r="D10" s="43">
        <v>148330</v>
      </c>
      <c r="E10" s="43">
        <v>571406.56763589696</v>
      </c>
      <c r="F10" s="43">
        <v>584602.84537435905</v>
      </c>
      <c r="G10" s="37"/>
      <c r="H10" s="37"/>
    </row>
    <row r="11" spans="1:8">
      <c r="A11" s="43">
        <v>10</v>
      </c>
      <c r="B11" s="44">
        <v>42803</v>
      </c>
      <c r="C11" s="43">
        <v>22</v>
      </c>
      <c r="D11" s="43">
        <v>19716</v>
      </c>
      <c r="E11" s="43">
        <v>510857.23332991498</v>
      </c>
      <c r="F11" s="43">
        <v>431660.51345726498</v>
      </c>
      <c r="G11" s="37"/>
      <c r="H11" s="37"/>
    </row>
    <row r="12" spans="1:8">
      <c r="A12" s="43">
        <v>11</v>
      </c>
      <c r="B12" s="44">
        <v>42803</v>
      </c>
      <c r="C12" s="43">
        <v>23</v>
      </c>
      <c r="D12" s="43">
        <v>106667.47199999999</v>
      </c>
      <c r="E12" s="43">
        <v>1116838.0204581199</v>
      </c>
      <c r="F12" s="43">
        <v>977880.66135726497</v>
      </c>
      <c r="G12" s="37"/>
      <c r="H12" s="37"/>
    </row>
    <row r="13" spans="1:8">
      <c r="A13" s="43">
        <v>12</v>
      </c>
      <c r="B13" s="44">
        <v>42803</v>
      </c>
      <c r="C13" s="43">
        <v>24</v>
      </c>
      <c r="D13" s="43">
        <v>15578.6</v>
      </c>
      <c r="E13" s="43">
        <v>426495.004646154</v>
      </c>
      <c r="F13" s="43">
        <v>395847.25570854702</v>
      </c>
      <c r="G13" s="37"/>
      <c r="H13" s="37"/>
    </row>
    <row r="14" spans="1:8">
      <c r="A14" s="43">
        <v>13</v>
      </c>
      <c r="B14" s="44">
        <v>42803</v>
      </c>
      <c r="C14" s="43">
        <v>25</v>
      </c>
      <c r="D14" s="43">
        <v>63998</v>
      </c>
      <c r="E14" s="43">
        <v>764851.10219999996</v>
      </c>
      <c r="F14" s="43">
        <v>682824.45389999996</v>
      </c>
      <c r="G14" s="37"/>
      <c r="H14" s="37"/>
    </row>
    <row r="15" spans="1:8">
      <c r="A15" s="43">
        <v>14</v>
      </c>
      <c r="B15" s="44">
        <v>42803</v>
      </c>
      <c r="C15" s="43">
        <v>26</v>
      </c>
      <c r="D15" s="43">
        <v>43507</v>
      </c>
      <c r="E15" s="43">
        <v>271691.946792731</v>
      </c>
      <c r="F15" s="43">
        <v>238719.91937662801</v>
      </c>
      <c r="G15" s="37"/>
      <c r="H15" s="37"/>
    </row>
    <row r="16" spans="1:8">
      <c r="A16" s="43">
        <v>15</v>
      </c>
      <c r="B16" s="44">
        <v>42803</v>
      </c>
      <c r="C16" s="43">
        <v>27</v>
      </c>
      <c r="D16" s="43">
        <v>110319.66099999999</v>
      </c>
      <c r="E16" s="43">
        <v>937182.45548043295</v>
      </c>
      <c r="F16" s="43">
        <v>896030.98882585298</v>
      </c>
      <c r="G16" s="37"/>
      <c r="H16" s="37"/>
    </row>
    <row r="17" spans="1:9">
      <c r="A17" s="43">
        <v>16</v>
      </c>
      <c r="B17" s="44">
        <v>42803</v>
      </c>
      <c r="C17" s="43">
        <v>29</v>
      </c>
      <c r="D17" s="43">
        <v>177761.2</v>
      </c>
      <c r="E17" s="43">
        <v>2160014.1104931599</v>
      </c>
      <c r="F17" s="43">
        <v>1954750.07942393</v>
      </c>
      <c r="G17" s="37"/>
      <c r="H17" s="37"/>
    </row>
    <row r="18" spans="1:9">
      <c r="A18" s="43">
        <v>17</v>
      </c>
      <c r="B18" s="44">
        <v>42803</v>
      </c>
      <c r="C18" s="43">
        <v>31</v>
      </c>
      <c r="D18" s="43">
        <v>24338.421999999999</v>
      </c>
      <c r="E18" s="43">
        <v>224024.37754297699</v>
      </c>
      <c r="F18" s="43">
        <v>193784.25398389099</v>
      </c>
      <c r="G18" s="37"/>
      <c r="H18" s="37"/>
    </row>
    <row r="19" spans="1:9">
      <c r="A19" s="43">
        <v>18</v>
      </c>
      <c r="B19" s="44">
        <v>42803</v>
      </c>
      <c r="C19" s="43">
        <v>32</v>
      </c>
      <c r="D19" s="43">
        <v>17760.387999999999</v>
      </c>
      <c r="E19" s="43">
        <v>304067.755573489</v>
      </c>
      <c r="F19" s="43">
        <v>284626.11117018299</v>
      </c>
      <c r="G19" s="37"/>
      <c r="H19" s="37"/>
    </row>
    <row r="20" spans="1:9">
      <c r="A20" s="43">
        <v>19</v>
      </c>
      <c r="B20" s="44">
        <v>42803</v>
      </c>
      <c r="C20" s="43">
        <v>33</v>
      </c>
      <c r="D20" s="43">
        <v>31329.417000000001</v>
      </c>
      <c r="E20" s="43">
        <v>490160.35191350098</v>
      </c>
      <c r="F20" s="43">
        <v>381109.73985133797</v>
      </c>
      <c r="G20" s="37"/>
      <c r="H20" s="37"/>
    </row>
    <row r="21" spans="1:9">
      <c r="A21" s="43">
        <v>20</v>
      </c>
      <c r="B21" s="44">
        <v>42803</v>
      </c>
      <c r="C21" s="43">
        <v>34</v>
      </c>
      <c r="D21" s="43">
        <v>37194.688000000002</v>
      </c>
      <c r="E21" s="43">
        <v>208415.62755739401</v>
      </c>
      <c r="F21" s="43">
        <v>159867.15742536099</v>
      </c>
      <c r="G21" s="37"/>
      <c r="H21" s="37"/>
    </row>
    <row r="22" spans="1:9">
      <c r="A22" s="43">
        <v>21</v>
      </c>
      <c r="B22" s="44">
        <v>42803</v>
      </c>
      <c r="C22" s="43">
        <v>35</v>
      </c>
      <c r="D22" s="43">
        <v>28762.13</v>
      </c>
      <c r="E22" s="43">
        <v>782052.24943982298</v>
      </c>
      <c r="F22" s="43">
        <v>746750.09226283198</v>
      </c>
      <c r="G22" s="37"/>
      <c r="H22" s="37"/>
    </row>
    <row r="23" spans="1:9">
      <c r="A23" s="43">
        <v>22</v>
      </c>
      <c r="B23" s="44">
        <v>42803</v>
      </c>
      <c r="C23" s="43">
        <v>36</v>
      </c>
      <c r="D23" s="43">
        <v>136619.22200000001</v>
      </c>
      <c r="E23" s="43">
        <v>689150.33150531002</v>
      </c>
      <c r="F23" s="43">
        <v>595362.05051470303</v>
      </c>
      <c r="G23" s="37"/>
      <c r="H23" s="37"/>
    </row>
    <row r="24" spans="1:9">
      <c r="A24" s="43">
        <v>23</v>
      </c>
      <c r="B24" s="44">
        <v>42803</v>
      </c>
      <c r="C24" s="43">
        <v>37</v>
      </c>
      <c r="D24" s="43">
        <v>102556.19</v>
      </c>
      <c r="E24" s="43">
        <v>938627.47837079596</v>
      </c>
      <c r="F24" s="43">
        <v>833902.68570355803</v>
      </c>
      <c r="G24" s="37"/>
      <c r="H24" s="37"/>
    </row>
    <row r="25" spans="1:9">
      <c r="A25" s="43">
        <v>24</v>
      </c>
      <c r="B25" s="44">
        <v>42803</v>
      </c>
      <c r="C25" s="43">
        <v>38</v>
      </c>
      <c r="D25" s="43">
        <v>122970.788</v>
      </c>
      <c r="E25" s="43">
        <v>610744.35071238899</v>
      </c>
      <c r="F25" s="43">
        <v>584796.91239645996</v>
      </c>
      <c r="G25" s="37"/>
      <c r="H25" s="37"/>
    </row>
    <row r="26" spans="1:9">
      <c r="A26" s="43">
        <v>25</v>
      </c>
      <c r="B26" s="44">
        <v>42803</v>
      </c>
      <c r="C26" s="43">
        <v>39</v>
      </c>
      <c r="D26" s="43">
        <v>72530.036999999997</v>
      </c>
      <c r="E26" s="43">
        <v>127787.79338221801</v>
      </c>
      <c r="F26" s="43">
        <v>94997.445593038807</v>
      </c>
      <c r="G26" s="37"/>
      <c r="H26" s="37"/>
    </row>
    <row r="27" spans="1:9">
      <c r="A27" s="43">
        <v>26</v>
      </c>
      <c r="B27" s="44">
        <v>42803</v>
      </c>
      <c r="C27" s="43">
        <v>42</v>
      </c>
      <c r="D27" s="43">
        <v>5351.5209999999997</v>
      </c>
      <c r="E27" s="43">
        <v>104873.5442</v>
      </c>
      <c r="F27" s="43">
        <v>90893.130699999994</v>
      </c>
      <c r="G27" s="37"/>
      <c r="H27" s="37"/>
    </row>
    <row r="28" spans="1:9">
      <c r="A28" s="43">
        <v>27</v>
      </c>
      <c r="B28" s="44">
        <v>42803</v>
      </c>
      <c r="C28" s="43">
        <v>43</v>
      </c>
      <c r="D28" s="43">
        <v>0.57599999999999996</v>
      </c>
      <c r="E28" s="43">
        <v>9.6580999999999992</v>
      </c>
      <c r="F28" s="43">
        <v>8.6920000000000002</v>
      </c>
      <c r="G28" s="37"/>
      <c r="H28" s="37"/>
    </row>
    <row r="29" spans="1:9">
      <c r="A29" s="43">
        <v>28</v>
      </c>
      <c r="B29" s="44">
        <v>42803</v>
      </c>
      <c r="C29" s="43">
        <v>70</v>
      </c>
      <c r="D29" s="43">
        <v>65</v>
      </c>
      <c r="E29" s="43">
        <v>94326.57</v>
      </c>
      <c r="F29" s="43">
        <v>82007.39</v>
      </c>
      <c r="G29" s="37"/>
      <c r="H29" s="37"/>
    </row>
    <row r="30" spans="1:9">
      <c r="A30" s="43">
        <v>29</v>
      </c>
      <c r="B30" s="44">
        <v>42803</v>
      </c>
      <c r="C30" s="43">
        <v>71</v>
      </c>
      <c r="D30" s="43">
        <v>37</v>
      </c>
      <c r="E30" s="43">
        <v>74779.259999999995</v>
      </c>
      <c r="F30" s="43">
        <v>79038.899999999994</v>
      </c>
      <c r="G30" s="37"/>
      <c r="H30" s="37"/>
    </row>
    <row r="31" spans="1:9">
      <c r="A31" s="39">
        <v>30</v>
      </c>
      <c r="B31" s="44">
        <v>42803</v>
      </c>
      <c r="C31" s="39">
        <v>72</v>
      </c>
      <c r="D31" s="39">
        <v>11</v>
      </c>
      <c r="E31" s="39">
        <v>25282.9</v>
      </c>
      <c r="F31" s="39">
        <v>25377.8</v>
      </c>
      <c r="G31" s="39"/>
      <c r="H31" s="39"/>
      <c r="I31" s="39"/>
    </row>
    <row r="32" spans="1:9">
      <c r="A32" s="39">
        <v>31</v>
      </c>
      <c r="B32" s="44">
        <v>42803</v>
      </c>
      <c r="C32" s="39">
        <v>73</v>
      </c>
      <c r="D32" s="39">
        <v>46</v>
      </c>
      <c r="E32" s="39">
        <v>87273.919999999998</v>
      </c>
      <c r="F32" s="39">
        <v>92824.88</v>
      </c>
      <c r="G32" s="39"/>
      <c r="H32" s="39"/>
    </row>
    <row r="33" spans="1:8">
      <c r="A33" s="39">
        <v>32</v>
      </c>
      <c r="B33" s="44">
        <v>42803</v>
      </c>
      <c r="C33" s="39">
        <v>75</v>
      </c>
      <c r="D33" s="39">
        <v>39</v>
      </c>
      <c r="E33" s="39">
        <v>12939.3162393162</v>
      </c>
      <c r="F33" s="39">
        <v>11820.713675213699</v>
      </c>
      <c r="G33" s="39"/>
      <c r="H33" s="39"/>
    </row>
    <row r="34" spans="1:8">
      <c r="A34" s="39">
        <v>33</v>
      </c>
      <c r="B34" s="44">
        <v>42803</v>
      </c>
      <c r="C34" s="39">
        <v>76</v>
      </c>
      <c r="D34" s="39">
        <v>1368</v>
      </c>
      <c r="E34" s="39">
        <v>228241.333201709</v>
      </c>
      <c r="F34" s="39">
        <v>213924.03203931599</v>
      </c>
      <c r="G34" s="30"/>
      <c r="H34" s="30"/>
    </row>
    <row r="35" spans="1:8">
      <c r="A35" s="39">
        <v>34</v>
      </c>
      <c r="B35" s="44">
        <v>42803</v>
      </c>
      <c r="C35" s="39">
        <v>77</v>
      </c>
      <c r="D35" s="39">
        <v>56</v>
      </c>
      <c r="E35" s="39">
        <v>69627.58</v>
      </c>
      <c r="F35" s="39">
        <v>86541.4</v>
      </c>
      <c r="G35" s="30"/>
      <c r="H35" s="30"/>
    </row>
    <row r="36" spans="1:8">
      <c r="A36" s="39">
        <v>35</v>
      </c>
      <c r="B36" s="44">
        <v>42803</v>
      </c>
      <c r="C36" s="39">
        <v>78</v>
      </c>
      <c r="D36" s="39">
        <v>37</v>
      </c>
      <c r="E36" s="39">
        <v>35081.58</v>
      </c>
      <c r="F36" s="39">
        <v>29867.89</v>
      </c>
      <c r="G36" s="30"/>
      <c r="H36" s="30"/>
    </row>
    <row r="37" spans="1:8">
      <c r="A37" s="39">
        <v>36</v>
      </c>
      <c r="B37" s="44">
        <v>42803</v>
      </c>
      <c r="C37" s="39">
        <v>99</v>
      </c>
      <c r="D37" s="39">
        <v>5</v>
      </c>
      <c r="E37" s="39">
        <v>1911.0279101429501</v>
      </c>
      <c r="F37" s="39">
        <v>1582.4275017018399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2017-03-10T00:14:15Z</dcterms:modified>
</cp:coreProperties>
</file>