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<sst xmlns="http://schemas.openxmlformats.org/spreadsheetml/2006/main" count="117" uniqueCount="77">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</sst>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1232" Type="http://schemas.openxmlformats.org/officeDocument/2006/relationships/image" Target="cid:b59090d5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1231" Type="http://schemas.openxmlformats.org/officeDocument/2006/relationships/hyperlink" Target="cid:b59090b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1233" Type="http://schemas.openxmlformats.org/officeDocument/2006/relationships/hyperlink" Target="cid:ba920414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1234" Type="http://schemas.openxmlformats.org/officeDocument/2006/relationships/image" Target="cid:ba92043c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1" name="Picture 2" descr="cid:b59090d513">
          <a:hlinkClick xmlns:r="http://schemas.openxmlformats.org/officeDocument/2006/relationships" r:id="rId1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3" name="Picture 2" descr="cid:ba92043c13">
          <a:hlinkClick xmlns:r="http://schemas.openxmlformats.org/officeDocument/2006/relationships" r:id="rId1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4" cstate="print"/>
        <a:srcRect/>
        <a:stretch>
          <a:fillRect/>
        </a:stretch>
      </xdr:blipFill>
      <xdr:spPr bwMode="auto">
        <a:xfrm>
          <a:off x="197262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19260580.693299998</v>
      </c>
      <c r="F3" s="25">
        <f>RA!I7</f>
        <v>1590620.5464000001</v>
      </c>
      <c r="G3" s="16">
        <f>SUM(G4:G42)</f>
        <v>17669960.146900002</v>
      </c>
      <c r="H3" s="27">
        <f>RA!J7</f>
        <v>8.2584246639734697</v>
      </c>
      <c r="I3" s="20">
        <f>SUM(I4:I42)</f>
        <v>19260587.187005717</v>
      </c>
      <c r="J3" s="21">
        <f>SUM(J4:J42)</f>
        <v>17669960.108042315</v>
      </c>
      <c r="K3" s="22">
        <f>E3-I3</f>
        <v>-6.4937057197093964</v>
      </c>
      <c r="L3" s="22">
        <f>G3-J3</f>
        <v>3.8857687264680862E-2</v>
      </c>
    </row>
    <row r="4" spans="1:13">
      <c r="A4" s="71">
        <f>RA!A8</f>
        <v>42804</v>
      </c>
      <c r="B4" s="12">
        <v>12</v>
      </c>
      <c r="C4" s="69" t="s">
        <v>6</v>
      </c>
      <c r="D4" s="69"/>
      <c r="E4" s="15">
        <f>IFERROR(VLOOKUP(C4,RA!B:D,3,0),0)</f>
        <v>580837.72900000005</v>
      </c>
      <c r="F4" s="25">
        <f>IFERROR(VLOOKUP(C4,RA!B:I,8,0),0)</f>
        <v>148404.1875</v>
      </c>
      <c r="G4" s="16">
        <f t="shared" ref="G4:G42" si="0">E4-F4</f>
        <v>432433.54150000005</v>
      </c>
      <c r="H4" s="27">
        <f>RA!J8</f>
        <v>25.550025435761601</v>
      </c>
      <c r="I4" s="20">
        <f>IFERROR(VLOOKUP(B4,RMS!C:E,3,FALSE),0)</f>
        <v>580838.292008547</v>
      </c>
      <c r="J4" s="21">
        <f>IFERROR(VLOOKUP(B4,RMS!C:F,4,FALSE),0)</f>
        <v>432433.53601623903</v>
      </c>
      <c r="K4" s="22">
        <f t="shared" ref="K4:K42" si="1">E4-I4</f>
        <v>-0.56300854694563895</v>
      </c>
      <c r="L4" s="22">
        <f t="shared" ref="L4:L42" si="2">G4-J4</f>
        <v>5.4837610223330557E-3</v>
      </c>
    </row>
    <row r="5" spans="1:13">
      <c r="A5" s="71"/>
      <c r="B5" s="12">
        <v>13</v>
      </c>
      <c r="C5" s="69" t="s">
        <v>7</v>
      </c>
      <c r="D5" s="69"/>
      <c r="E5" s="15">
        <f>IFERROR(VLOOKUP(C5,RA!B:D,3,0),0)</f>
        <v>83374.319799999997</v>
      </c>
      <c r="F5" s="25">
        <f>IFERROR(VLOOKUP(C5,RA!B:I,8,0),0)</f>
        <v>19429.419399999999</v>
      </c>
      <c r="G5" s="16">
        <f t="shared" si="0"/>
        <v>63944.900399999999</v>
      </c>
      <c r="H5" s="27">
        <f>RA!J9</f>
        <v>23.303841574489201</v>
      </c>
      <c r="I5" s="20">
        <f>IFERROR(VLOOKUP(B5,RMS!C:E,3,FALSE),0)</f>
        <v>83374.362340170905</v>
      </c>
      <c r="J5" s="21">
        <f>IFERROR(VLOOKUP(B5,RMS!C:F,4,FALSE),0)</f>
        <v>63944.894195726498</v>
      </c>
      <c r="K5" s="22">
        <f t="shared" si="1"/>
        <v>-4.2540170907159336E-2</v>
      </c>
      <c r="L5" s="22">
        <f t="shared" si="2"/>
        <v>6.2042735007707961E-3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IFERROR(VLOOKUP(C6,RA!B:D,3,0),0)</f>
        <v>107489.2065</v>
      </c>
      <c r="F6" s="25">
        <f>IFERROR(VLOOKUP(C6,RA!B:I,8,0),0)</f>
        <v>29645.4499</v>
      </c>
      <c r="G6" s="16">
        <f t="shared" si="0"/>
        <v>77843.756599999993</v>
      </c>
      <c r="H6" s="27">
        <f>RA!J10</f>
        <v>27.579931851110999</v>
      </c>
      <c r="I6" s="20">
        <f>IFERROR(VLOOKUP(B6,RMS!C:E,3,FALSE),0)</f>
        <v>107491.423306921</v>
      </c>
      <c r="J6" s="21">
        <f>IFERROR(VLOOKUP(B6,RMS!C:F,4,FALSE),0)</f>
        <v>77843.757973833097</v>
      </c>
      <c r="K6" s="22">
        <f>E6-I6</f>
        <v>-2.2168069210019894</v>
      </c>
      <c r="L6" s="22">
        <f t="shared" si="2"/>
        <v>-1.3738331035710871E-3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IFERROR(VLOOKUP(C7,RA!B:D,3,0),0)</f>
        <v>44243.623200000002</v>
      </c>
      <c r="F7" s="25">
        <f>IFERROR(VLOOKUP(C7,RA!B:I,8,0),0)</f>
        <v>10587.9113</v>
      </c>
      <c r="G7" s="16">
        <f t="shared" si="0"/>
        <v>33655.711900000002</v>
      </c>
      <c r="H7" s="27">
        <f>RA!J11</f>
        <v>23.930931813920701</v>
      </c>
      <c r="I7" s="20">
        <f>IFERROR(VLOOKUP(B7,RMS!C:E,3,FALSE),0)</f>
        <v>44243.652321722999</v>
      </c>
      <c r="J7" s="21">
        <f>IFERROR(VLOOKUP(B7,RMS!C:F,4,FALSE),0)</f>
        <v>33655.713302677599</v>
      </c>
      <c r="K7" s="22">
        <f t="shared" si="1"/>
        <v>-2.9121722996933386E-2</v>
      </c>
      <c r="L7" s="22">
        <f t="shared" si="2"/>
        <v>-1.4026775970705785E-3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IFERROR(VLOOKUP(C8,RA!B:D,3,0),0)</f>
        <v>149123.08069999999</v>
      </c>
      <c r="F8" s="25">
        <f>IFERROR(VLOOKUP(C8,RA!B:I,8,0),0)</f>
        <v>18115.977900000002</v>
      </c>
      <c r="G8" s="16">
        <f t="shared" si="0"/>
        <v>131007.10279999999</v>
      </c>
      <c r="H8" s="27">
        <f>RA!J12</f>
        <v>12.1483393549554</v>
      </c>
      <c r="I8" s="20">
        <f>IFERROR(VLOOKUP(B8,RMS!C:E,3,FALSE),0)</f>
        <v>149123.07946752099</v>
      </c>
      <c r="J8" s="21">
        <f>IFERROR(VLOOKUP(B8,RMS!C:F,4,FALSE),0)</f>
        <v>131007.10203333299</v>
      </c>
      <c r="K8" s="22">
        <f t="shared" si="1"/>
        <v>1.2324790004640818E-3</v>
      </c>
      <c r="L8" s="22">
        <f t="shared" si="2"/>
        <v>7.6666699897032231E-4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IFERROR(VLOOKUP(C9,RA!B:D,3,0),0)</f>
        <v>168215.11679999999</v>
      </c>
      <c r="F9" s="25">
        <f>IFERROR(VLOOKUP(C9,RA!B:I,8,0),0)</f>
        <v>47211.625099999997</v>
      </c>
      <c r="G9" s="16">
        <f t="shared" si="0"/>
        <v>121003.49169999998</v>
      </c>
      <c r="H9" s="27">
        <f>RA!J13</f>
        <v>28.066220205483901</v>
      </c>
      <c r="I9" s="20">
        <f>IFERROR(VLOOKUP(B9,RMS!C:E,3,FALSE),0)</f>
        <v>168215.21131709401</v>
      </c>
      <c r="J9" s="21">
        <f>IFERROR(VLOOKUP(B9,RMS!C:F,4,FALSE),0)</f>
        <v>121003.49199743599</v>
      </c>
      <c r="K9" s="22">
        <f t="shared" si="1"/>
        <v>-9.4517094024922699E-2</v>
      </c>
      <c r="L9" s="22">
        <f t="shared" si="2"/>
        <v>-2.9743601044174284E-4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IFERROR(VLOOKUP(C10,RA!B:D,3,0),0)</f>
        <v>89319.751300000004</v>
      </c>
      <c r="F10" s="25">
        <f>IFERROR(VLOOKUP(C10,RA!B:I,8,0),0)</f>
        <v>17767.6237</v>
      </c>
      <c r="G10" s="16">
        <f t="shared" si="0"/>
        <v>71552.127600000007</v>
      </c>
      <c r="H10" s="27">
        <f>RA!J14</f>
        <v>19.8921553647452</v>
      </c>
      <c r="I10" s="20">
        <f>IFERROR(VLOOKUP(B10,RMS!C:E,3,FALSE),0)</f>
        <v>89319.747152991506</v>
      </c>
      <c r="J10" s="21">
        <f>IFERROR(VLOOKUP(B10,RMS!C:F,4,FALSE),0)</f>
        <v>71552.134235897407</v>
      </c>
      <c r="K10" s="22">
        <f t="shared" si="1"/>
        <v>4.1470084979664534E-3</v>
      </c>
      <c r="L10" s="22">
        <f t="shared" si="2"/>
        <v>-6.6358973999740556E-3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IFERROR(VLOOKUP(C11,RA!B:D,3,0),0)</f>
        <v>114102.6442</v>
      </c>
      <c r="F11" s="25">
        <f>IFERROR(VLOOKUP(C11,RA!B:I,8,0),0)</f>
        <v>-29619.816699999999</v>
      </c>
      <c r="G11" s="16">
        <f t="shared" si="0"/>
        <v>143722.46090000001</v>
      </c>
      <c r="H11" s="27">
        <f>RA!J15</f>
        <v>-25.958922256071599</v>
      </c>
      <c r="I11" s="20">
        <f>IFERROR(VLOOKUP(B11,RMS!C:E,3,FALSE),0)</f>
        <v>114102.685266667</v>
      </c>
      <c r="J11" s="21">
        <f>IFERROR(VLOOKUP(B11,RMS!C:F,4,FALSE),0)</f>
        <v>143722.461157265</v>
      </c>
      <c r="K11" s="22">
        <f t="shared" si="1"/>
        <v>-4.1066667006816715E-2</v>
      </c>
      <c r="L11" s="22">
        <f t="shared" si="2"/>
        <v>-2.5726499734446406E-4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IFERROR(VLOOKUP(C12,RA!B:D,3,0),0)</f>
        <v>861815.73910000001</v>
      </c>
      <c r="F12" s="25">
        <f>IFERROR(VLOOKUP(C12,RA!B:I,8,0),0)</f>
        <v>-30412.050299999999</v>
      </c>
      <c r="G12" s="16">
        <f t="shared" si="0"/>
        <v>892227.78940000001</v>
      </c>
      <c r="H12" s="27">
        <f>RA!J16</f>
        <v>-3.5288344039480499</v>
      </c>
      <c r="I12" s="20">
        <f>IFERROR(VLOOKUP(B12,RMS!C:E,3,FALSE),0)</f>
        <v>861815.18248034199</v>
      </c>
      <c r="J12" s="21">
        <f>IFERROR(VLOOKUP(B12,RMS!C:F,4,FALSE),0)</f>
        <v>892227.78928547003</v>
      </c>
      <c r="K12" s="22">
        <f t="shared" si="1"/>
        <v>0.55661965801846236</v>
      </c>
      <c r="L12" s="22">
        <f t="shared" si="2"/>
        <v>1.1452997568994761E-4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IFERROR(VLOOKUP(C13,RA!B:D,3,0),0)</f>
        <v>579347.26280000003</v>
      </c>
      <c r="F13" s="25">
        <f>IFERROR(VLOOKUP(C13,RA!B:I,8,0),0)</f>
        <v>73052.944499999998</v>
      </c>
      <c r="G13" s="16">
        <f t="shared" si="0"/>
        <v>506294.31830000004</v>
      </c>
      <c r="H13" s="27">
        <f>RA!J17</f>
        <v>12.609526132380999</v>
      </c>
      <c r="I13" s="20">
        <f>IFERROR(VLOOKUP(B13,RMS!C:E,3,FALSE),0)</f>
        <v>579347.288729914</v>
      </c>
      <c r="J13" s="21">
        <f>IFERROR(VLOOKUP(B13,RMS!C:F,4,FALSE),0)</f>
        <v>506294.31465726497</v>
      </c>
      <c r="K13" s="22">
        <f t="shared" si="1"/>
        <v>-2.5929913972504437E-2</v>
      </c>
      <c r="L13" s="22">
        <f t="shared" si="2"/>
        <v>3.6427350714802742E-3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IFERROR(VLOOKUP(C14,RA!B:D,3,0),0)</f>
        <v>1804180.8107</v>
      </c>
      <c r="F14" s="25">
        <f>IFERROR(VLOOKUP(C14,RA!B:I,8,0),0)</f>
        <v>230064.8934</v>
      </c>
      <c r="G14" s="16">
        <f t="shared" si="0"/>
        <v>1574115.9173000001</v>
      </c>
      <c r="H14" s="27">
        <f>RA!J18</f>
        <v>12.7517647918413</v>
      </c>
      <c r="I14" s="20">
        <f>IFERROR(VLOOKUP(B14,RMS!C:E,3,FALSE),0)</f>
        <v>1804181.39005214</v>
      </c>
      <c r="J14" s="21">
        <f>IFERROR(VLOOKUP(B14,RMS!C:F,4,FALSE),0)</f>
        <v>1574115.8808786301</v>
      </c>
      <c r="K14" s="22">
        <f t="shared" si="1"/>
        <v>-0.57935213996097445</v>
      </c>
      <c r="L14" s="22">
        <f t="shared" si="2"/>
        <v>3.6421369994059205E-2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IFERROR(VLOOKUP(C15,RA!B:D,3,0),0)</f>
        <v>544999.63749999995</v>
      </c>
      <c r="F15" s="25">
        <f>IFERROR(VLOOKUP(C15,RA!B:I,8,0),0)</f>
        <v>62905.844599999997</v>
      </c>
      <c r="G15" s="16">
        <f t="shared" si="0"/>
        <v>482093.79289999994</v>
      </c>
      <c r="H15" s="27">
        <f>RA!J19</f>
        <v>11.542364484600199</v>
      </c>
      <c r="I15" s="20">
        <f>IFERROR(VLOOKUP(B15,RMS!C:E,3,FALSE),0)</f>
        <v>544999.63651025598</v>
      </c>
      <c r="J15" s="21">
        <f>IFERROR(VLOOKUP(B15,RMS!C:F,4,FALSE),0)</f>
        <v>482093.79118632502</v>
      </c>
      <c r="K15" s="22">
        <f t="shared" si="1"/>
        <v>9.8974397405982018E-4</v>
      </c>
      <c r="L15" s="22">
        <f t="shared" si="2"/>
        <v>1.7136749229393899E-3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IFERROR(VLOOKUP(C16,RA!B:D,3,0),0)</f>
        <v>1004757.5267</v>
      </c>
      <c r="F16" s="25">
        <f>IFERROR(VLOOKUP(C16,RA!B:I,8,0),0)</f>
        <v>116087.1646</v>
      </c>
      <c r="G16" s="16">
        <f t="shared" si="0"/>
        <v>888670.36210000003</v>
      </c>
      <c r="H16" s="27">
        <f>RA!J20</f>
        <v>11.5537491897447</v>
      </c>
      <c r="I16" s="20">
        <f>IFERROR(VLOOKUP(B16,RMS!C:E,3,FALSE),0)</f>
        <v>1004757.7131000001</v>
      </c>
      <c r="J16" s="21">
        <f>IFERROR(VLOOKUP(B16,RMS!C:F,4,FALSE),0)</f>
        <v>888670.36210000003</v>
      </c>
      <c r="K16" s="22">
        <f t="shared" si="1"/>
        <v>-0.18640000000596046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IFERROR(VLOOKUP(C17,RA!B:D,3,0),0)</f>
        <v>392125.6887</v>
      </c>
      <c r="F17" s="25">
        <f>IFERROR(VLOOKUP(C17,RA!B:I,8,0),0)</f>
        <v>50020.897100000002</v>
      </c>
      <c r="G17" s="16">
        <f t="shared" si="0"/>
        <v>342104.7916</v>
      </c>
      <c r="H17" s="27">
        <f>RA!J21</f>
        <v>12.7563428108555</v>
      </c>
      <c r="I17" s="20">
        <f>IFERROR(VLOOKUP(B17,RMS!C:E,3,FALSE),0)</f>
        <v>392125.16660847899</v>
      </c>
      <c r="J17" s="21">
        <f>IFERROR(VLOOKUP(B17,RMS!C:F,4,FALSE),0)</f>
        <v>342104.79144905799</v>
      </c>
      <c r="K17" s="22">
        <f t="shared" si="1"/>
        <v>0.52209152100840583</v>
      </c>
      <c r="L17" s="22">
        <f t="shared" si="2"/>
        <v>1.509420108050108E-4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IFERROR(VLOOKUP(C18,RA!B:D,3,0),0)</f>
        <v>1354101.2293</v>
      </c>
      <c r="F18" s="25">
        <f>IFERROR(VLOOKUP(C18,RA!B:I,8,0),0)</f>
        <v>49198.967499999999</v>
      </c>
      <c r="G18" s="16">
        <f t="shared" si="0"/>
        <v>1304902.2618</v>
      </c>
      <c r="H18" s="27">
        <f>RA!J22</f>
        <v>3.6333300964089199</v>
      </c>
      <c r="I18" s="20">
        <f>IFERROR(VLOOKUP(B18,RMS!C:E,3,FALSE),0)</f>
        <v>1354103.1384572601</v>
      </c>
      <c r="J18" s="21">
        <f>IFERROR(VLOOKUP(B18,RMS!C:F,4,FALSE),0)</f>
        <v>1304902.2633035399</v>
      </c>
      <c r="K18" s="22">
        <f t="shared" si="1"/>
        <v>-1.90915726008825</v>
      </c>
      <c r="L18" s="22">
        <f t="shared" si="2"/>
        <v>-1.5035399701446295E-3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IFERROR(VLOOKUP(C19,RA!B:D,3,0),0)</f>
        <v>2620438.7362000002</v>
      </c>
      <c r="F19" s="25">
        <f>IFERROR(VLOOKUP(C19,RA!B:I,8,0),0)</f>
        <v>260387.36780000001</v>
      </c>
      <c r="G19" s="16">
        <f t="shared" si="0"/>
        <v>2360051.3684</v>
      </c>
      <c r="H19" s="27">
        <f>RA!J23</f>
        <v>9.9367851727607199</v>
      </c>
      <c r="I19" s="20">
        <f>IFERROR(VLOOKUP(B19,RMS!C:E,3,FALSE),0)</f>
        <v>2620440.3040906</v>
      </c>
      <c r="J19" s="21">
        <f>IFERROR(VLOOKUP(B19,RMS!C:F,4,FALSE),0)</f>
        <v>2360051.3926871801</v>
      </c>
      <c r="K19" s="22">
        <f t="shared" si="1"/>
        <v>-1.567890599835664</v>
      </c>
      <c r="L19" s="22">
        <f t="shared" si="2"/>
        <v>-2.4287180043756962E-2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IFERROR(VLOOKUP(C20,RA!B:D,3,0),0)</f>
        <v>288359.12849999999</v>
      </c>
      <c r="F20" s="25">
        <f>IFERROR(VLOOKUP(C20,RA!B:I,8,0),0)</f>
        <v>40238.7526</v>
      </c>
      <c r="G20" s="16">
        <f t="shared" si="0"/>
        <v>248120.37589999998</v>
      </c>
      <c r="H20" s="27">
        <f>RA!J24</f>
        <v>13.9543883383598</v>
      </c>
      <c r="I20" s="20">
        <f>IFERROR(VLOOKUP(B20,RMS!C:E,3,FALSE),0)</f>
        <v>288359.16659320798</v>
      </c>
      <c r="J20" s="21">
        <f>IFERROR(VLOOKUP(B20,RMS!C:F,4,FALSE),0)</f>
        <v>248120.381169306</v>
      </c>
      <c r="K20" s="22">
        <f t="shared" si="1"/>
        <v>-3.8093207986094058E-2</v>
      </c>
      <c r="L20" s="22">
        <f t="shared" si="2"/>
        <v>-5.2693060133606195E-3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IFERROR(VLOOKUP(C21,RA!B:D,3,0),0)</f>
        <v>346248.86709999997</v>
      </c>
      <c r="F21" s="25">
        <f>IFERROR(VLOOKUP(C21,RA!B:I,8,0),0)</f>
        <v>26873.066699999999</v>
      </c>
      <c r="G21" s="16">
        <f t="shared" si="0"/>
        <v>319375.80039999995</v>
      </c>
      <c r="H21" s="27">
        <f>RA!J25</f>
        <v>7.7611998921685403</v>
      </c>
      <c r="I21" s="20">
        <f>IFERROR(VLOOKUP(B21,RMS!C:E,3,FALSE),0)</f>
        <v>346248.87110862299</v>
      </c>
      <c r="J21" s="21">
        <f>IFERROR(VLOOKUP(B21,RMS!C:F,4,FALSE),0)</f>
        <v>319375.794236605</v>
      </c>
      <c r="K21" s="22">
        <f t="shared" si="1"/>
        <v>-4.0086230146698654E-3</v>
      </c>
      <c r="L21" s="22">
        <f t="shared" si="2"/>
        <v>6.1633949517272413E-3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IFERROR(VLOOKUP(C22,RA!B:D,3,0),0)</f>
        <v>677911.30960000004</v>
      </c>
      <c r="F22" s="25">
        <f>IFERROR(VLOOKUP(C22,RA!B:I,8,0),0)</f>
        <v>147772.33290000001</v>
      </c>
      <c r="G22" s="16">
        <f t="shared" si="0"/>
        <v>530138.9767</v>
      </c>
      <c r="H22" s="27">
        <f>RA!J26</f>
        <v>21.798180795536901</v>
      </c>
      <c r="I22" s="20">
        <f>IFERROR(VLOOKUP(B22,RMS!C:E,3,FALSE),0)</f>
        <v>677911.28418837499</v>
      </c>
      <c r="J22" s="21">
        <f>IFERROR(VLOOKUP(B22,RMS!C:F,4,FALSE),0)</f>
        <v>530138.95423720195</v>
      </c>
      <c r="K22" s="22">
        <f t="shared" si="1"/>
        <v>2.5411625043489039E-2</v>
      </c>
      <c r="L22" s="22">
        <f t="shared" si="2"/>
        <v>2.2462798049673438E-2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IFERROR(VLOOKUP(C23,RA!B:D,3,0),0)</f>
        <v>309402.6287</v>
      </c>
      <c r="F23" s="25">
        <f>IFERROR(VLOOKUP(C23,RA!B:I,8,0),0)</f>
        <v>69681.404399999999</v>
      </c>
      <c r="G23" s="16">
        <f t="shared" si="0"/>
        <v>239721.2243</v>
      </c>
      <c r="H23" s="27">
        <f>RA!J27</f>
        <v>22.521270970701401</v>
      </c>
      <c r="I23" s="20">
        <f>IFERROR(VLOOKUP(B23,RMS!C:E,3,FALSE),0)</f>
        <v>309402.49249317002</v>
      </c>
      <c r="J23" s="21">
        <f>IFERROR(VLOOKUP(B23,RMS!C:F,4,FALSE),0)</f>
        <v>239721.237460253</v>
      </c>
      <c r="K23" s="22">
        <f t="shared" si="1"/>
        <v>0.13620682997861877</v>
      </c>
      <c r="L23" s="22">
        <f t="shared" si="2"/>
        <v>-1.3160253001842648E-2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IFERROR(VLOOKUP(C24,RA!B:D,3,0),0)</f>
        <v>961535.21389999997</v>
      </c>
      <c r="F24" s="25">
        <f>IFERROR(VLOOKUP(C24,RA!B:I,8,0),0)</f>
        <v>37954.080600000001</v>
      </c>
      <c r="G24" s="16">
        <f t="shared" si="0"/>
        <v>923581.13329999999</v>
      </c>
      <c r="H24" s="27">
        <f>RA!J28</f>
        <v>3.9472377143690598</v>
      </c>
      <c r="I24" s="20">
        <f>IFERROR(VLOOKUP(B24,RMS!C:E,3,FALSE),0)</f>
        <v>961535.74539911503</v>
      </c>
      <c r="J24" s="21">
        <f>IFERROR(VLOOKUP(B24,RMS!C:F,4,FALSE),0)</f>
        <v>923581.140714159</v>
      </c>
      <c r="K24" s="22">
        <f t="shared" si="1"/>
        <v>-0.53149911505170166</v>
      </c>
      <c r="L24" s="22">
        <f t="shared" si="2"/>
        <v>-7.4141590157523751E-3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IFERROR(VLOOKUP(C25,RA!B:D,3,0),0)</f>
        <v>842322.81880000001</v>
      </c>
      <c r="F25" s="25">
        <f>IFERROR(VLOOKUP(C25,RA!B:I,8,0),0)</f>
        <v>118127.38860000001</v>
      </c>
      <c r="G25" s="16">
        <f t="shared" si="0"/>
        <v>724195.43020000006</v>
      </c>
      <c r="H25" s="27">
        <f>RA!J29</f>
        <v>14.024004332244999</v>
      </c>
      <c r="I25" s="20">
        <f>IFERROR(VLOOKUP(B25,RMS!C:E,3,FALSE),0)</f>
        <v>842322.822726549</v>
      </c>
      <c r="J25" s="21">
        <f>IFERROR(VLOOKUP(B25,RMS!C:F,4,FALSE),0)</f>
        <v>724195.40517332498</v>
      </c>
      <c r="K25" s="22">
        <f t="shared" si="1"/>
        <v>-3.9265489904209971E-3</v>
      </c>
      <c r="L25" s="22">
        <f t="shared" si="2"/>
        <v>2.5026675080880523E-2</v>
      </c>
      <c r="M25" s="32"/>
    </row>
    <row r="26" spans="1:13">
      <c r="A26" s="71"/>
      <c r="B26" s="12">
        <v>37</v>
      </c>
      <c r="C26" s="69" t="s">
        <v>63</v>
      </c>
      <c r="D26" s="69"/>
      <c r="E26" s="15">
        <f>IFERROR(VLOOKUP(C26,RA!B:D,3,0),0)</f>
        <v>1394413.9979000001</v>
      </c>
      <c r="F26" s="25">
        <f>IFERROR(VLOOKUP(C26,RA!B:I,8,0),0)</f>
        <v>168598.2089</v>
      </c>
      <c r="G26" s="16">
        <f t="shared" si="0"/>
        <v>1225815.7890000001</v>
      </c>
      <c r="H26" s="27">
        <f>RA!J30</f>
        <v>12.0909722043748</v>
      </c>
      <c r="I26" s="20">
        <f>IFERROR(VLOOKUP(B26,RMS!C:E,3,FALSE),0)</f>
        <v>1394413.9964955801</v>
      </c>
      <c r="J26" s="21">
        <f>IFERROR(VLOOKUP(B26,RMS!C:F,4,FALSE),0)</f>
        <v>1225815.79125914</v>
      </c>
      <c r="K26" s="22">
        <f t="shared" si="1"/>
        <v>1.4044200070202351E-3</v>
      </c>
      <c r="L26" s="22">
        <f t="shared" si="2"/>
        <v>-2.2591399028897285E-3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IFERROR(VLOOKUP(C27,RA!B:D,3,0),0)</f>
        <v>825040.35679999995</v>
      </c>
      <c r="F27" s="25">
        <f>IFERROR(VLOOKUP(C27,RA!B:I,8,0),0)</f>
        <v>32508.612700000001</v>
      </c>
      <c r="G27" s="16">
        <f t="shared" si="0"/>
        <v>792531.74409999989</v>
      </c>
      <c r="H27" s="27">
        <f>RA!J31</f>
        <v>3.94024515674456</v>
      </c>
      <c r="I27" s="20">
        <f>IFERROR(VLOOKUP(B27,RMS!C:E,3,FALSE),0)</f>
        <v>825040.379769027</v>
      </c>
      <c r="J27" s="21">
        <f>IFERROR(VLOOKUP(B27,RMS!C:F,4,FALSE),0)</f>
        <v>792531.71647610597</v>
      </c>
      <c r="K27" s="22">
        <f t="shared" si="1"/>
        <v>-2.2969027049839497E-2</v>
      </c>
      <c r="L27" s="22">
        <f t="shared" si="2"/>
        <v>2.7623893925920129E-2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IFERROR(VLOOKUP(C28,RA!B:D,3,0),0)</f>
        <v>174642.7715</v>
      </c>
      <c r="F28" s="25">
        <f>IFERROR(VLOOKUP(C28,RA!B:I,8,0),0)</f>
        <v>43541.741900000001</v>
      </c>
      <c r="G28" s="16">
        <f t="shared" si="0"/>
        <v>131101.02960000001</v>
      </c>
      <c r="H28" s="27">
        <f>RA!J32</f>
        <v>24.9318889788691</v>
      </c>
      <c r="I28" s="20">
        <f>IFERROR(VLOOKUP(B28,RMS!C:E,3,FALSE),0)</f>
        <v>174642.66220130899</v>
      </c>
      <c r="J28" s="21">
        <f>IFERROR(VLOOKUP(B28,RMS!C:F,4,FALSE),0)</f>
        <v>131101.044226981</v>
      </c>
      <c r="K28" s="22">
        <f t="shared" si="1"/>
        <v>0.10929869100800715</v>
      </c>
      <c r="L28" s="22">
        <f t="shared" si="2"/>
        <v>-1.4626980992034078E-2</v>
      </c>
      <c r="M28" s="32"/>
    </row>
    <row r="29" spans="1:13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IFERROR(VLOOKUP(C30,RA!B:D,3,0),0)</f>
        <v>148044.9958</v>
      </c>
      <c r="F30" s="25">
        <f>IFERROR(VLOOKUP(C30,RA!B:I,8,0),0)</f>
        <v>19706.610400000001</v>
      </c>
      <c r="G30" s="16">
        <f t="shared" si="0"/>
        <v>128338.3854</v>
      </c>
      <c r="H30" s="27">
        <f>RA!J34</f>
        <v>13.3112303414986</v>
      </c>
      <c r="I30" s="20">
        <f>IFERROR(VLOOKUP(B30,RMS!C:E,3,FALSE),0)</f>
        <v>148044.9957</v>
      </c>
      <c r="J30" s="21">
        <f>IFERROR(VLOOKUP(B30,RMS!C:F,4,FALSE),0)</f>
        <v>128338.40399999999</v>
      </c>
      <c r="K30" s="22">
        <f t="shared" si="1"/>
        <v>1.0000000474974513E-4</v>
      </c>
      <c r="L30" s="22">
        <f t="shared" si="2"/>
        <v>-1.8599999995785765E-2</v>
      </c>
      <c r="M30" s="32"/>
    </row>
    <row r="31" spans="1:13" s="36" customFormat="1" ht="12" thickBot="1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IFERROR(VLOOKUP(C32,RA!B:D,3,0),0)</f>
        <v>179199.41</v>
      </c>
      <c r="F32" s="25">
        <f>IFERROR(VLOOKUP(C32,RA!B:I,8,0),0)</f>
        <v>18815.59</v>
      </c>
      <c r="G32" s="16">
        <f t="shared" si="0"/>
        <v>160383.82</v>
      </c>
      <c r="H32" s="27">
        <f>RA!J34</f>
        <v>13.3112303414986</v>
      </c>
      <c r="I32" s="20">
        <f>IFERROR(VLOOKUP(B32,RMS!C:E,3,FALSE),0)</f>
        <v>179199.41</v>
      </c>
      <c r="J32" s="21">
        <f>IFERROR(VLOOKUP(B32,RMS!C:F,4,FALSE),0)</f>
        <v>160383.82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IFERROR(VLOOKUP(C33,RA!B:D,3,0),0)</f>
        <v>818290.05</v>
      </c>
      <c r="F33" s="25">
        <f>IFERROR(VLOOKUP(C33,RA!B:I,8,0),0)</f>
        <v>-116726.29</v>
      </c>
      <c r="G33" s="16">
        <f t="shared" si="0"/>
        <v>935016.34000000008</v>
      </c>
      <c r="H33" s="27">
        <f>RA!J34</f>
        <v>13.3112303414986</v>
      </c>
      <c r="I33" s="20">
        <f>IFERROR(VLOOKUP(B33,RMS!C:E,3,FALSE),0)</f>
        <v>818290.05</v>
      </c>
      <c r="J33" s="21">
        <f>IFERROR(VLOOKUP(B33,RMS!C:F,4,FALSE),0)</f>
        <v>935016.34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IFERROR(VLOOKUP(C34,RA!B:D,3,0),0)</f>
        <v>224855.62</v>
      </c>
      <c r="F34" s="25">
        <f>IFERROR(VLOOKUP(C34,RA!B:I,8,0),0)</f>
        <v>-4245.18</v>
      </c>
      <c r="G34" s="16">
        <f t="shared" si="0"/>
        <v>229100.79999999999</v>
      </c>
      <c r="H34" s="27">
        <f>RA!J35</f>
        <v>0</v>
      </c>
      <c r="I34" s="20">
        <f>IFERROR(VLOOKUP(B34,RMS!C:E,3,FALSE),0)</f>
        <v>224855.62</v>
      </c>
      <c r="J34" s="21">
        <f>IFERROR(VLOOKUP(B34,RMS!C:F,4,FALSE),0)</f>
        <v>229100.79999999999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IFERROR(VLOOKUP(C35,RA!B:D,3,0),0)</f>
        <v>520873.65</v>
      </c>
      <c r="F35" s="25">
        <f>IFERROR(VLOOKUP(C35,RA!B:I,8,0),0)</f>
        <v>-67877.72</v>
      </c>
      <c r="G35" s="16">
        <f t="shared" si="0"/>
        <v>588751.37</v>
      </c>
      <c r="H35" s="27">
        <f>RA!J34</f>
        <v>13.3112303414986</v>
      </c>
      <c r="I35" s="20">
        <f>IFERROR(VLOOKUP(B35,RMS!C:E,3,FALSE),0)</f>
        <v>520873.65</v>
      </c>
      <c r="J35" s="21">
        <f>IFERROR(VLOOKUP(B35,RMS!C:F,4,FALSE),0)</f>
        <v>588751.37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IFERROR(VLOOKUP(C36,RA!B:D,3,0),0)</f>
        <v>0.85</v>
      </c>
      <c r="F36" s="25">
        <f>IFERROR(VLOOKUP(C36,RA!B:I,8,0),0)</f>
        <v>-54.71</v>
      </c>
      <c r="G36" s="16">
        <f t="shared" si="0"/>
        <v>55.56</v>
      </c>
      <c r="H36" s="27">
        <f>RA!J35</f>
        <v>0</v>
      </c>
      <c r="I36" s="20">
        <f>IFERROR(VLOOKUP(B36,RMS!C:E,3,FALSE),0)</f>
        <v>0.85</v>
      </c>
      <c r="J36" s="21">
        <f>IFERROR(VLOOKUP(B36,RMS!C:F,4,FALSE),0)</f>
        <v>55.56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IFERROR(VLOOKUP(C37,RA!B:D,3,0),0)</f>
        <v>15460.6837</v>
      </c>
      <c r="F37" s="25">
        <f>IFERROR(VLOOKUP(C37,RA!B:I,8,0),0)</f>
        <v>1268.7687000000001</v>
      </c>
      <c r="G37" s="16">
        <f t="shared" si="0"/>
        <v>14191.914999999999</v>
      </c>
      <c r="H37" s="27">
        <f>RA!J35</f>
        <v>0</v>
      </c>
      <c r="I37" s="20">
        <f>IFERROR(VLOOKUP(B37,RMS!C:E,3,FALSE),0)</f>
        <v>15460.6837606838</v>
      </c>
      <c r="J37" s="21">
        <f>IFERROR(VLOOKUP(B37,RMS!C:F,4,FALSE),0)</f>
        <v>14191.9145299145</v>
      </c>
      <c r="K37" s="22">
        <f t="shared" si="1"/>
        <v>-6.0683800256811082E-5</v>
      </c>
      <c r="L37" s="22">
        <f t="shared" si="2"/>
        <v>4.7008549881866202E-4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IFERROR(VLOOKUP(C38,RA!B:D,3,0),0)</f>
        <v>450068.62790000002</v>
      </c>
      <c r="F38" s="25">
        <f>IFERROR(VLOOKUP(C38,RA!B:I,8,0),0)</f>
        <v>23362.493299999998</v>
      </c>
      <c r="G38" s="16">
        <f t="shared" si="0"/>
        <v>426706.13460000005</v>
      </c>
      <c r="H38" s="27">
        <f>RA!J36</f>
        <v>10.4998057750302</v>
      </c>
      <c r="I38" s="20">
        <f>IFERROR(VLOOKUP(B38,RMS!C:E,3,FALSE),0)</f>
        <v>450068.62275662</v>
      </c>
      <c r="J38" s="21">
        <f>IFERROR(VLOOKUP(B38,RMS!C:F,4,FALSE),0)</f>
        <v>426706.13500512799</v>
      </c>
      <c r="K38" s="22">
        <f t="shared" si="1"/>
        <v>5.1433800254017115E-3</v>
      </c>
      <c r="L38" s="22">
        <f t="shared" si="2"/>
        <v>-4.0512793930247426E-4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IFERROR(VLOOKUP(C39,RA!B:D,3,0),0)</f>
        <v>424893.27</v>
      </c>
      <c r="F39" s="25">
        <f>IFERROR(VLOOKUP(C39,RA!B:I,8,0),0)</f>
        <v>-60137.120000000003</v>
      </c>
      <c r="G39" s="16">
        <f t="shared" si="0"/>
        <v>485030.39</v>
      </c>
      <c r="H39" s="27">
        <f>RA!J37</f>
        <v>-14.2646595788376</v>
      </c>
      <c r="I39" s="20">
        <f>IFERROR(VLOOKUP(B39,RMS!C:E,3,FALSE),0)</f>
        <v>424893.27</v>
      </c>
      <c r="J39" s="21">
        <f>IFERROR(VLOOKUP(B39,RMS!C:F,4,FALSE),0)</f>
        <v>485030.39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IFERROR(VLOOKUP(C40,RA!B:D,3,0),0)</f>
        <v>159406.91</v>
      </c>
      <c r="F40" s="25">
        <f>IFERROR(VLOOKUP(C40,RA!B:I,8,0),0)</f>
        <v>18159.37</v>
      </c>
      <c r="G40" s="16">
        <f t="shared" si="0"/>
        <v>141247.54</v>
      </c>
      <c r="H40" s="27">
        <f>RA!J38</f>
        <v>-1.8879581484332</v>
      </c>
      <c r="I40" s="20">
        <f>IFERROR(VLOOKUP(B40,RMS!C:E,3,FALSE),0)</f>
        <v>159406.91</v>
      </c>
      <c r="J40" s="21">
        <f>IFERROR(VLOOKUP(B40,RMS!C:F,4,FALSE),0)</f>
        <v>141247.54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-13.031513496603299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IFERROR(VLOOKUP(C42,RA!B:D,3,0),0)</f>
        <v>1137.4305999999999</v>
      </c>
      <c r="F42" s="25">
        <f>IFERROR(VLOOKUP(C42,RA!B:I,8,0),0)</f>
        <v>204.73740000000001</v>
      </c>
      <c r="G42" s="16">
        <f t="shared" si="0"/>
        <v>932.69319999999993</v>
      </c>
      <c r="H42" s="27">
        <f>RA!J39</f>
        <v>-13.031513496603299</v>
      </c>
      <c r="I42" s="20">
        <f>VLOOKUP(B42,RMS!C:E,3,FALSE)</f>
        <v>1137.4306028288299</v>
      </c>
      <c r="J42" s="21">
        <f>IFERROR(VLOOKUP(B42,RMS!C:F,4,FALSE),0)</f>
        <v>932.69309431964302</v>
      </c>
      <c r="K42" s="22">
        <f t="shared" si="1"/>
        <v>-2.8288300200074445E-6</v>
      </c>
      <c r="L42" s="22">
        <f t="shared" si="2"/>
        <v>1.0568035690994293E-4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10.42578125" style="46" bestFit="1" customWidth="1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7" width="10.5703125" style="46" bestFit="1" customWidth="1"/>
    <col min="18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5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5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7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82" t="s">
        <v>4</v>
      </c>
      <c r="C6" s="8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4" t="s">
        <v>5</v>
      </c>
      <c r="B7" s="85"/>
      <c r="C7" s="86"/>
      <c r="D7" s="55">
        <v>19260580.693300001</v>
      </c>
      <c r="E7" s="56"/>
      <c r="F7" s="56"/>
      <c r="G7" s="55">
        <v>13859035.5381</v>
      </c>
      <c r="H7" s="57">
        <v>38.974899374134402</v>
      </c>
      <c r="I7" s="55">
        <v>1590620.5464000001</v>
      </c>
      <c r="J7" s="57">
        <v>8.2584246639734697</v>
      </c>
      <c r="K7" s="55">
        <v>1133552.1895999999</v>
      </c>
      <c r="L7" s="57">
        <v>8.1791563812917705</v>
      </c>
      <c r="M7" s="57">
        <v>0.40321774417928402</v>
      </c>
      <c r="N7" s="55">
        <v>280743026.27289999</v>
      </c>
      <c r="O7" s="55">
        <v>2212124368.8649001</v>
      </c>
      <c r="P7" s="55">
        <v>971809</v>
      </c>
      <c r="Q7" s="55">
        <v>706374</v>
      </c>
      <c r="R7" s="57">
        <v>37.577119203141699</v>
      </c>
      <c r="S7" s="55">
        <v>19.819306770466198</v>
      </c>
      <c r="T7" s="55">
        <v>18.411387438665599</v>
      </c>
      <c r="U7" s="58">
        <v>7.1037768783043402</v>
      </c>
    </row>
    <row r="8" spans="1:23" ht="12" thickBot="1">
      <c r="A8" s="76">
        <v>42804</v>
      </c>
      <c r="B8" s="72" t="s">
        <v>6</v>
      </c>
      <c r="C8" s="73"/>
      <c r="D8" s="59">
        <v>580837.72900000005</v>
      </c>
      <c r="E8" s="60"/>
      <c r="F8" s="60"/>
      <c r="G8" s="59">
        <v>521771.61009999999</v>
      </c>
      <c r="H8" s="61">
        <v>11.3203014032672</v>
      </c>
      <c r="I8" s="59">
        <v>148404.1875</v>
      </c>
      <c r="J8" s="61">
        <v>25.550025435761601</v>
      </c>
      <c r="K8" s="59">
        <v>118258.00539999999</v>
      </c>
      <c r="L8" s="61">
        <v>22.664706762664899</v>
      </c>
      <c r="M8" s="61">
        <v>0.25491874311622698</v>
      </c>
      <c r="N8" s="59">
        <v>16875404.016399998</v>
      </c>
      <c r="O8" s="59">
        <v>96617581.6329</v>
      </c>
      <c r="P8" s="59">
        <v>21640</v>
      </c>
      <c r="Q8" s="59">
        <v>16885</v>
      </c>
      <c r="R8" s="61">
        <v>28.161089724607599</v>
      </c>
      <c r="S8" s="59">
        <v>26.8409301756007</v>
      </c>
      <c r="T8" s="59">
        <v>30.176342327509602</v>
      </c>
      <c r="U8" s="62">
        <v>-12.4265892802064</v>
      </c>
    </row>
    <row r="9" spans="1:23" ht="12" thickBot="1">
      <c r="A9" s="77"/>
      <c r="B9" s="72" t="s">
        <v>7</v>
      </c>
      <c r="C9" s="73"/>
      <c r="D9" s="59">
        <v>83374.319799999997</v>
      </c>
      <c r="E9" s="60"/>
      <c r="F9" s="60"/>
      <c r="G9" s="59">
        <v>69162.474300000002</v>
      </c>
      <c r="H9" s="61">
        <v>20.5484920021145</v>
      </c>
      <c r="I9" s="59">
        <v>19429.419399999999</v>
      </c>
      <c r="J9" s="61">
        <v>23.303841574489201</v>
      </c>
      <c r="K9" s="59">
        <v>15894.284</v>
      </c>
      <c r="L9" s="61">
        <v>22.9810806522866</v>
      </c>
      <c r="M9" s="61">
        <v>0.222415517427523</v>
      </c>
      <c r="N9" s="59">
        <v>868389.60880000005</v>
      </c>
      <c r="O9" s="59">
        <v>12121287.417400001</v>
      </c>
      <c r="P9" s="59">
        <v>4808</v>
      </c>
      <c r="Q9" s="59">
        <v>3051</v>
      </c>
      <c r="R9" s="61">
        <v>57.587676171746999</v>
      </c>
      <c r="S9" s="59">
        <v>17.340748710482501</v>
      </c>
      <c r="T9" s="59">
        <v>16.5012490331039</v>
      </c>
      <c r="U9" s="62">
        <v>4.8411962562559401</v>
      </c>
    </row>
    <row r="10" spans="1:23" ht="12" thickBot="1">
      <c r="A10" s="77"/>
      <c r="B10" s="72" t="s">
        <v>8</v>
      </c>
      <c r="C10" s="73"/>
      <c r="D10" s="59">
        <v>107489.2065</v>
      </c>
      <c r="E10" s="60"/>
      <c r="F10" s="60"/>
      <c r="G10" s="59">
        <v>113784.91989999999</v>
      </c>
      <c r="H10" s="61">
        <v>-5.5329945352451002</v>
      </c>
      <c r="I10" s="59">
        <v>29645.4499</v>
      </c>
      <c r="J10" s="61">
        <v>27.579931851110999</v>
      </c>
      <c r="K10" s="59">
        <v>21474.539799999999</v>
      </c>
      <c r="L10" s="61">
        <v>18.872922544457499</v>
      </c>
      <c r="M10" s="61">
        <v>0.38049290816467202</v>
      </c>
      <c r="N10" s="59">
        <v>1860529.5603</v>
      </c>
      <c r="O10" s="59">
        <v>19345549.087200001</v>
      </c>
      <c r="P10" s="59">
        <v>104728</v>
      </c>
      <c r="Q10" s="59">
        <v>74706</v>
      </c>
      <c r="R10" s="61">
        <v>40.186865847455401</v>
      </c>
      <c r="S10" s="59">
        <v>1.02636550397219</v>
      </c>
      <c r="T10" s="59">
        <v>1.03658394640323</v>
      </c>
      <c r="U10" s="62">
        <v>-0.99559488228047899</v>
      </c>
    </row>
    <row r="11" spans="1:23" ht="12" thickBot="1">
      <c r="A11" s="77"/>
      <c r="B11" s="72" t="s">
        <v>9</v>
      </c>
      <c r="C11" s="73"/>
      <c r="D11" s="59">
        <v>44243.623200000002</v>
      </c>
      <c r="E11" s="60"/>
      <c r="F11" s="60"/>
      <c r="G11" s="59">
        <v>47065.451000000001</v>
      </c>
      <c r="H11" s="61">
        <v>-5.9955397006606796</v>
      </c>
      <c r="I11" s="59">
        <v>10587.9113</v>
      </c>
      <c r="J11" s="61">
        <v>23.930931813920701</v>
      </c>
      <c r="K11" s="59">
        <v>9549.1726999999992</v>
      </c>
      <c r="L11" s="61">
        <v>20.2891345925911</v>
      </c>
      <c r="M11" s="61">
        <v>0.108777863028909</v>
      </c>
      <c r="N11" s="59">
        <v>785761.27139999997</v>
      </c>
      <c r="O11" s="59">
        <v>6305164.5636999998</v>
      </c>
      <c r="P11" s="59">
        <v>1956</v>
      </c>
      <c r="Q11" s="59">
        <v>1625</v>
      </c>
      <c r="R11" s="61">
        <v>20.3692307692308</v>
      </c>
      <c r="S11" s="59">
        <v>22.619439263803699</v>
      </c>
      <c r="T11" s="59">
        <v>22.252416123076902</v>
      </c>
      <c r="U11" s="62">
        <v>1.6226005271230699</v>
      </c>
    </row>
    <row r="12" spans="1:23" ht="12" thickBot="1">
      <c r="A12" s="77"/>
      <c r="B12" s="72" t="s">
        <v>10</v>
      </c>
      <c r="C12" s="73"/>
      <c r="D12" s="59">
        <v>149123.08069999999</v>
      </c>
      <c r="E12" s="60"/>
      <c r="F12" s="60"/>
      <c r="G12" s="59">
        <v>196478.30069999999</v>
      </c>
      <c r="H12" s="61">
        <v>-24.102010161572998</v>
      </c>
      <c r="I12" s="59">
        <v>18115.977900000002</v>
      </c>
      <c r="J12" s="61">
        <v>12.1483393549554</v>
      </c>
      <c r="K12" s="59">
        <v>5749.1012000000001</v>
      </c>
      <c r="L12" s="61">
        <v>2.9260743703083101</v>
      </c>
      <c r="M12" s="61">
        <v>2.1510974098003399</v>
      </c>
      <c r="N12" s="59">
        <v>2419545.1216000002</v>
      </c>
      <c r="O12" s="59">
        <v>22686639.531500001</v>
      </c>
      <c r="P12" s="59">
        <v>1083</v>
      </c>
      <c r="Q12" s="59">
        <v>881</v>
      </c>
      <c r="R12" s="61">
        <v>22.928490351872899</v>
      </c>
      <c r="S12" s="59">
        <v>137.694442012927</v>
      </c>
      <c r="T12" s="59">
        <v>148.871012145289</v>
      </c>
      <c r="U12" s="62">
        <v>-8.1169362894931503</v>
      </c>
    </row>
    <row r="13" spans="1:23" ht="12" thickBot="1">
      <c r="A13" s="77"/>
      <c r="B13" s="72" t="s">
        <v>11</v>
      </c>
      <c r="C13" s="73"/>
      <c r="D13" s="59">
        <v>168215.11679999999</v>
      </c>
      <c r="E13" s="60"/>
      <c r="F13" s="60"/>
      <c r="G13" s="59">
        <v>519410.6715</v>
      </c>
      <c r="H13" s="61">
        <v>-67.614235511524299</v>
      </c>
      <c r="I13" s="59">
        <v>47211.625099999997</v>
      </c>
      <c r="J13" s="61">
        <v>28.066220205483901</v>
      </c>
      <c r="K13" s="59">
        <v>-204678.25440000001</v>
      </c>
      <c r="L13" s="61">
        <v>-39.405862380322702</v>
      </c>
      <c r="M13" s="61">
        <v>-1.23066263310872</v>
      </c>
      <c r="N13" s="59">
        <v>6540808.1454999996</v>
      </c>
      <c r="O13" s="59">
        <v>32804260.320099998</v>
      </c>
      <c r="P13" s="59">
        <v>6923</v>
      </c>
      <c r="Q13" s="59">
        <v>5516</v>
      </c>
      <c r="R13" s="61">
        <v>25.507614213198</v>
      </c>
      <c r="S13" s="59">
        <v>24.298009071211901</v>
      </c>
      <c r="T13" s="59">
        <v>25.7721854423495</v>
      </c>
      <c r="U13" s="62">
        <v>-6.0670665107464501</v>
      </c>
    </row>
    <row r="14" spans="1:23" ht="12" thickBot="1">
      <c r="A14" s="77"/>
      <c r="B14" s="72" t="s">
        <v>12</v>
      </c>
      <c r="C14" s="73"/>
      <c r="D14" s="59">
        <v>89319.751300000004</v>
      </c>
      <c r="E14" s="60"/>
      <c r="F14" s="60"/>
      <c r="G14" s="59">
        <v>118455.8524</v>
      </c>
      <c r="H14" s="61">
        <v>-24.596590636664899</v>
      </c>
      <c r="I14" s="59">
        <v>17767.6237</v>
      </c>
      <c r="J14" s="61">
        <v>19.8921553647452</v>
      </c>
      <c r="K14" s="59">
        <v>21188.975399999999</v>
      </c>
      <c r="L14" s="61">
        <v>17.8876560091344</v>
      </c>
      <c r="M14" s="61">
        <v>-0.16146848233161801</v>
      </c>
      <c r="N14" s="59">
        <v>1117715.7461000001</v>
      </c>
      <c r="O14" s="59">
        <v>9729193.8092999998</v>
      </c>
      <c r="P14" s="59">
        <v>1727</v>
      </c>
      <c r="Q14" s="59">
        <v>2371</v>
      </c>
      <c r="R14" s="61">
        <v>-27.161535217207899</v>
      </c>
      <c r="S14" s="59">
        <v>51.719601215981498</v>
      </c>
      <c r="T14" s="59">
        <v>45.6121465626318</v>
      </c>
      <c r="U14" s="62">
        <v>11.808781409286</v>
      </c>
    </row>
    <row r="15" spans="1:23" ht="12" thickBot="1">
      <c r="A15" s="77"/>
      <c r="B15" s="72" t="s">
        <v>13</v>
      </c>
      <c r="C15" s="73"/>
      <c r="D15" s="59">
        <v>114102.6442</v>
      </c>
      <c r="E15" s="60"/>
      <c r="F15" s="60"/>
      <c r="G15" s="59">
        <v>285425.85430000001</v>
      </c>
      <c r="H15" s="61">
        <v>-60.023718075633298</v>
      </c>
      <c r="I15" s="59">
        <v>-29619.816699999999</v>
      </c>
      <c r="J15" s="61">
        <v>-25.958922256071599</v>
      </c>
      <c r="K15" s="59">
        <v>-205069.84289999999</v>
      </c>
      <c r="L15" s="61">
        <v>-71.846975251393701</v>
      </c>
      <c r="M15" s="61">
        <v>-0.85556229877035705</v>
      </c>
      <c r="N15" s="59">
        <v>1233233.0227000001</v>
      </c>
      <c r="O15" s="59">
        <v>11171379.737299999</v>
      </c>
      <c r="P15" s="59">
        <v>4057</v>
      </c>
      <c r="Q15" s="59">
        <v>2838</v>
      </c>
      <c r="R15" s="61">
        <v>42.952783650458102</v>
      </c>
      <c r="S15" s="59">
        <v>28.124881488784801</v>
      </c>
      <c r="T15" s="59">
        <v>28.781384108527099</v>
      </c>
      <c r="U15" s="62">
        <v>-2.3342413727293598</v>
      </c>
    </row>
    <row r="16" spans="1:23" ht="12" thickBot="1">
      <c r="A16" s="77"/>
      <c r="B16" s="72" t="s">
        <v>14</v>
      </c>
      <c r="C16" s="73"/>
      <c r="D16" s="59">
        <v>861815.73910000001</v>
      </c>
      <c r="E16" s="60"/>
      <c r="F16" s="60"/>
      <c r="G16" s="59">
        <v>579273.25939999998</v>
      </c>
      <c r="H16" s="61">
        <v>48.775336184627598</v>
      </c>
      <c r="I16" s="59">
        <v>-30412.050299999999</v>
      </c>
      <c r="J16" s="61">
        <v>-3.5288344039480499</v>
      </c>
      <c r="K16" s="59">
        <v>46539.722999999998</v>
      </c>
      <c r="L16" s="61">
        <v>8.0341569794201995</v>
      </c>
      <c r="M16" s="61">
        <v>-1.6534643598974601</v>
      </c>
      <c r="N16" s="59">
        <v>17627257.837900002</v>
      </c>
      <c r="O16" s="59">
        <v>135488848.83000001</v>
      </c>
      <c r="P16" s="59">
        <v>38270</v>
      </c>
      <c r="Q16" s="59">
        <v>25179</v>
      </c>
      <c r="R16" s="61">
        <v>51.991739147702503</v>
      </c>
      <c r="S16" s="59">
        <v>22.519355607525501</v>
      </c>
      <c r="T16" s="59">
        <v>22.693787878787901</v>
      </c>
      <c r="U16" s="62">
        <v>-0.77458820004650797</v>
      </c>
    </row>
    <row r="17" spans="1:21" ht="12" thickBot="1">
      <c r="A17" s="77"/>
      <c r="B17" s="72" t="s">
        <v>15</v>
      </c>
      <c r="C17" s="73"/>
      <c r="D17" s="59">
        <v>579347.26280000003</v>
      </c>
      <c r="E17" s="60"/>
      <c r="F17" s="60"/>
      <c r="G17" s="59">
        <v>403777.55180000002</v>
      </c>
      <c r="H17" s="61">
        <v>43.481790955769497</v>
      </c>
      <c r="I17" s="59">
        <v>73052.944499999998</v>
      </c>
      <c r="J17" s="61">
        <v>12.609526132380999</v>
      </c>
      <c r="K17" s="59">
        <v>51836.595600000001</v>
      </c>
      <c r="L17" s="61">
        <v>12.837909232179401</v>
      </c>
      <c r="M17" s="61">
        <v>0.40929286837656398</v>
      </c>
      <c r="N17" s="59">
        <v>5673189.8587999996</v>
      </c>
      <c r="O17" s="59">
        <v>159074485.01050001</v>
      </c>
      <c r="P17" s="59">
        <v>10730</v>
      </c>
      <c r="Q17" s="59">
        <v>8321</v>
      </c>
      <c r="R17" s="61">
        <v>28.950847253935802</v>
      </c>
      <c r="S17" s="59">
        <v>53.993221136999097</v>
      </c>
      <c r="T17" s="59">
        <v>61.393728842687203</v>
      </c>
      <c r="U17" s="62">
        <v>-13.7063645210396</v>
      </c>
    </row>
    <row r="18" spans="1:21" ht="12" customHeight="1" thickBot="1">
      <c r="A18" s="77"/>
      <c r="B18" s="72" t="s">
        <v>16</v>
      </c>
      <c r="C18" s="73"/>
      <c r="D18" s="59">
        <v>1804180.8107</v>
      </c>
      <c r="E18" s="60"/>
      <c r="F18" s="60"/>
      <c r="G18" s="59">
        <v>1333963.7542000001</v>
      </c>
      <c r="H18" s="61">
        <v>35.249612668973697</v>
      </c>
      <c r="I18" s="59">
        <v>230064.8934</v>
      </c>
      <c r="J18" s="61">
        <v>12.7517647918413</v>
      </c>
      <c r="K18" s="59">
        <v>213547.3131</v>
      </c>
      <c r="L18" s="61">
        <v>16.008479422896201</v>
      </c>
      <c r="M18" s="61">
        <v>7.7348574703279993E-2</v>
      </c>
      <c r="N18" s="59">
        <v>22720675.834800001</v>
      </c>
      <c r="O18" s="59">
        <v>290625142.83700001</v>
      </c>
      <c r="P18" s="59">
        <v>77334</v>
      </c>
      <c r="Q18" s="59">
        <v>49107</v>
      </c>
      <c r="R18" s="61">
        <v>57.4806035799377</v>
      </c>
      <c r="S18" s="59">
        <v>23.329723157989999</v>
      </c>
      <c r="T18" s="59">
        <v>22.742942794306298</v>
      </c>
      <c r="U18" s="62">
        <v>2.51516213763019</v>
      </c>
    </row>
    <row r="19" spans="1:21" ht="12" customHeight="1" thickBot="1">
      <c r="A19" s="77"/>
      <c r="B19" s="72" t="s">
        <v>17</v>
      </c>
      <c r="C19" s="73"/>
      <c r="D19" s="59">
        <v>544999.63749999995</v>
      </c>
      <c r="E19" s="60"/>
      <c r="F19" s="60"/>
      <c r="G19" s="59">
        <v>488736.39850000001</v>
      </c>
      <c r="H19" s="61">
        <v>11.5119805221546</v>
      </c>
      <c r="I19" s="59">
        <v>62905.844599999997</v>
      </c>
      <c r="J19" s="61">
        <v>11.542364484600199</v>
      </c>
      <c r="K19" s="59">
        <v>56255.189599999998</v>
      </c>
      <c r="L19" s="61">
        <v>11.510333540259101</v>
      </c>
      <c r="M19" s="61">
        <v>0.11822295946897</v>
      </c>
      <c r="N19" s="59">
        <v>7368810.0952000003</v>
      </c>
      <c r="O19" s="59">
        <v>68528887.843500003</v>
      </c>
      <c r="P19" s="59">
        <v>12696</v>
      </c>
      <c r="Q19" s="59">
        <v>8540</v>
      </c>
      <c r="R19" s="61">
        <v>48.665105386416897</v>
      </c>
      <c r="S19" s="59">
        <v>42.926877559861403</v>
      </c>
      <c r="T19" s="59">
        <v>49.940866030445001</v>
      </c>
      <c r="U19" s="62">
        <v>-16.339386578496502</v>
      </c>
    </row>
    <row r="20" spans="1:21" ht="12" thickBot="1">
      <c r="A20" s="77"/>
      <c r="B20" s="72" t="s">
        <v>18</v>
      </c>
      <c r="C20" s="73"/>
      <c r="D20" s="59">
        <v>1004757.5267</v>
      </c>
      <c r="E20" s="60"/>
      <c r="F20" s="60"/>
      <c r="G20" s="59">
        <v>777777.54870000004</v>
      </c>
      <c r="H20" s="61">
        <v>29.183148623842499</v>
      </c>
      <c r="I20" s="59">
        <v>116087.1646</v>
      </c>
      <c r="J20" s="61">
        <v>11.5537491897447</v>
      </c>
      <c r="K20" s="59">
        <v>99638.638900000005</v>
      </c>
      <c r="L20" s="61">
        <v>12.8106859173987</v>
      </c>
      <c r="M20" s="61">
        <v>0.16508179840260701</v>
      </c>
      <c r="N20" s="59">
        <v>13464778.9759</v>
      </c>
      <c r="O20" s="59">
        <v>123248774.42479999</v>
      </c>
      <c r="P20" s="59">
        <v>43773</v>
      </c>
      <c r="Q20" s="59">
        <v>31675</v>
      </c>
      <c r="R20" s="61">
        <v>38.194159431728501</v>
      </c>
      <c r="S20" s="59">
        <v>22.953819173919999</v>
      </c>
      <c r="T20" s="59">
        <v>24.1468351791634</v>
      </c>
      <c r="U20" s="62">
        <v>-5.1974618960093597</v>
      </c>
    </row>
    <row r="21" spans="1:21" ht="12" customHeight="1" thickBot="1">
      <c r="A21" s="77"/>
      <c r="B21" s="72" t="s">
        <v>19</v>
      </c>
      <c r="C21" s="73"/>
      <c r="D21" s="59">
        <v>392125.6887</v>
      </c>
      <c r="E21" s="60"/>
      <c r="F21" s="60"/>
      <c r="G21" s="59">
        <v>333420.5232</v>
      </c>
      <c r="H21" s="61">
        <v>17.606944208646102</v>
      </c>
      <c r="I21" s="59">
        <v>50020.897100000002</v>
      </c>
      <c r="J21" s="61">
        <v>12.7563428108555</v>
      </c>
      <c r="K21" s="59">
        <v>48642.657800000001</v>
      </c>
      <c r="L21" s="61">
        <v>14.5889813059954</v>
      </c>
      <c r="M21" s="61">
        <v>2.8333963692255E-2</v>
      </c>
      <c r="N21" s="59">
        <v>3944546.5491999998</v>
      </c>
      <c r="O21" s="59">
        <v>44386611.766400002</v>
      </c>
      <c r="P21" s="59">
        <v>30845</v>
      </c>
      <c r="Q21" s="59">
        <v>20863</v>
      </c>
      <c r="R21" s="61">
        <v>47.8454680534918</v>
      </c>
      <c r="S21" s="59">
        <v>12.7127796628303</v>
      </c>
      <c r="T21" s="59">
        <v>13.022685385610901</v>
      </c>
      <c r="U21" s="62">
        <v>-2.43774950089567</v>
      </c>
    </row>
    <row r="22" spans="1:21" ht="12" customHeight="1" thickBot="1">
      <c r="A22" s="77"/>
      <c r="B22" s="72" t="s">
        <v>20</v>
      </c>
      <c r="C22" s="73"/>
      <c r="D22" s="59">
        <v>1354101.2293</v>
      </c>
      <c r="E22" s="60"/>
      <c r="F22" s="60"/>
      <c r="G22" s="59">
        <v>1012425.2221</v>
      </c>
      <c r="H22" s="61">
        <v>33.748270957857599</v>
      </c>
      <c r="I22" s="59">
        <v>49198.967499999999</v>
      </c>
      <c r="J22" s="61">
        <v>3.6333300964089199</v>
      </c>
      <c r="K22" s="59">
        <v>61632.118000000002</v>
      </c>
      <c r="L22" s="61">
        <v>6.0875723613602801</v>
      </c>
      <c r="M22" s="61">
        <v>-0.20173167665599301</v>
      </c>
      <c r="N22" s="59">
        <v>13774473.8621</v>
      </c>
      <c r="O22" s="59">
        <v>131307101.33409999</v>
      </c>
      <c r="P22" s="59">
        <v>78465</v>
      </c>
      <c r="Q22" s="59">
        <v>52741</v>
      </c>
      <c r="R22" s="61">
        <v>48.774198441440198</v>
      </c>
      <c r="S22" s="59">
        <v>17.257391566940701</v>
      </c>
      <c r="T22" s="59">
        <v>17.7695001251398</v>
      </c>
      <c r="U22" s="62">
        <v>-2.9674737124246899</v>
      </c>
    </row>
    <row r="23" spans="1:21" ht="12" thickBot="1">
      <c r="A23" s="77"/>
      <c r="B23" s="72" t="s">
        <v>21</v>
      </c>
      <c r="C23" s="73"/>
      <c r="D23" s="59">
        <v>2620438.7362000002</v>
      </c>
      <c r="E23" s="60"/>
      <c r="F23" s="60"/>
      <c r="G23" s="59">
        <v>1930012.9084000001</v>
      </c>
      <c r="H23" s="61">
        <v>35.773119692363601</v>
      </c>
      <c r="I23" s="59">
        <v>260387.36780000001</v>
      </c>
      <c r="J23" s="61">
        <v>9.9367851727607199</v>
      </c>
      <c r="K23" s="59">
        <v>218334.1507</v>
      </c>
      <c r="L23" s="61">
        <v>11.312574633555201</v>
      </c>
      <c r="M23" s="61">
        <v>0.19260943359146299</v>
      </c>
      <c r="N23" s="59">
        <v>93512207.483700007</v>
      </c>
      <c r="O23" s="59">
        <v>316095265.36080003</v>
      </c>
      <c r="P23" s="59">
        <v>68894</v>
      </c>
      <c r="Q23" s="59">
        <v>52844</v>
      </c>
      <c r="R23" s="61">
        <v>30.3724169252895</v>
      </c>
      <c r="S23" s="59">
        <v>38.035804804482297</v>
      </c>
      <c r="T23" s="59">
        <v>40.8752664521989</v>
      </c>
      <c r="U23" s="62">
        <v>-7.4652335143492801</v>
      </c>
    </row>
    <row r="24" spans="1:21" ht="12" thickBot="1">
      <c r="A24" s="77"/>
      <c r="B24" s="72" t="s">
        <v>22</v>
      </c>
      <c r="C24" s="73"/>
      <c r="D24" s="59">
        <v>288359.12849999999</v>
      </c>
      <c r="E24" s="60"/>
      <c r="F24" s="60"/>
      <c r="G24" s="59">
        <v>238508.58050000001</v>
      </c>
      <c r="H24" s="61">
        <v>20.900945322593898</v>
      </c>
      <c r="I24" s="59">
        <v>40238.7526</v>
      </c>
      <c r="J24" s="61">
        <v>13.9543883383598</v>
      </c>
      <c r="K24" s="59">
        <v>35068.782599999999</v>
      </c>
      <c r="L24" s="61">
        <v>14.7033630934716</v>
      </c>
      <c r="M24" s="61">
        <v>0.147423708971295</v>
      </c>
      <c r="N24" s="59">
        <v>2806538.0377000002</v>
      </c>
      <c r="O24" s="59">
        <v>31021547.290899999</v>
      </c>
      <c r="P24" s="59">
        <v>29137</v>
      </c>
      <c r="Q24" s="59">
        <v>22245</v>
      </c>
      <c r="R24" s="61">
        <v>30.982243200719299</v>
      </c>
      <c r="S24" s="59">
        <v>9.8966650135566496</v>
      </c>
      <c r="T24" s="59">
        <v>10.070773450213499</v>
      </c>
      <c r="U24" s="62">
        <v>-1.75926371579101</v>
      </c>
    </row>
    <row r="25" spans="1:21" ht="12" thickBot="1">
      <c r="A25" s="77"/>
      <c r="B25" s="72" t="s">
        <v>23</v>
      </c>
      <c r="C25" s="73"/>
      <c r="D25" s="59">
        <v>346248.86709999997</v>
      </c>
      <c r="E25" s="60"/>
      <c r="F25" s="60"/>
      <c r="G25" s="59">
        <v>252539.4927</v>
      </c>
      <c r="H25" s="61">
        <v>37.106819768312597</v>
      </c>
      <c r="I25" s="59">
        <v>26873.066699999999</v>
      </c>
      <c r="J25" s="61">
        <v>7.7611998921685403</v>
      </c>
      <c r="K25" s="59">
        <v>21143.132699999998</v>
      </c>
      <c r="L25" s="61">
        <v>8.3722084312241094</v>
      </c>
      <c r="M25" s="61">
        <v>0.27100685983019002</v>
      </c>
      <c r="N25" s="59">
        <v>3395503.1740999999</v>
      </c>
      <c r="O25" s="59">
        <v>43392971.886200003</v>
      </c>
      <c r="P25" s="59">
        <v>20545</v>
      </c>
      <c r="Q25" s="59">
        <v>14822</v>
      </c>
      <c r="R25" s="61">
        <v>38.611523411145598</v>
      </c>
      <c r="S25" s="59">
        <v>16.853193823314701</v>
      </c>
      <c r="T25" s="59">
        <v>20.514623903656702</v>
      </c>
      <c r="U25" s="62">
        <v>-21.7254374377207</v>
      </c>
    </row>
    <row r="26" spans="1:21" ht="12" thickBot="1">
      <c r="A26" s="77"/>
      <c r="B26" s="72" t="s">
        <v>24</v>
      </c>
      <c r="C26" s="73"/>
      <c r="D26" s="59">
        <v>677911.30960000004</v>
      </c>
      <c r="E26" s="60"/>
      <c r="F26" s="60"/>
      <c r="G26" s="59">
        <v>539703.30850000004</v>
      </c>
      <c r="H26" s="61">
        <v>25.608144127209801</v>
      </c>
      <c r="I26" s="59">
        <v>147772.33290000001</v>
      </c>
      <c r="J26" s="61">
        <v>21.798180795536901</v>
      </c>
      <c r="K26" s="59">
        <v>118923.61289999999</v>
      </c>
      <c r="L26" s="61">
        <v>22.034997938130999</v>
      </c>
      <c r="M26" s="61">
        <v>0.24258193386924901</v>
      </c>
      <c r="N26" s="59">
        <v>6821205.4342</v>
      </c>
      <c r="O26" s="59">
        <v>74733748.621800005</v>
      </c>
      <c r="P26" s="59">
        <v>45914</v>
      </c>
      <c r="Q26" s="59">
        <v>33117</v>
      </c>
      <c r="R26" s="61">
        <v>38.6417851858562</v>
      </c>
      <c r="S26" s="59">
        <v>14.764806150629401</v>
      </c>
      <c r="T26" s="59">
        <v>14.800868544856099</v>
      </c>
      <c r="U26" s="62">
        <v>-0.24424563288385401</v>
      </c>
    </row>
    <row r="27" spans="1:21" ht="12" thickBot="1">
      <c r="A27" s="77"/>
      <c r="B27" s="72" t="s">
        <v>25</v>
      </c>
      <c r="C27" s="73"/>
      <c r="D27" s="59">
        <v>309402.6287</v>
      </c>
      <c r="E27" s="60"/>
      <c r="F27" s="60"/>
      <c r="G27" s="59">
        <v>238635.1189</v>
      </c>
      <c r="H27" s="61">
        <v>29.655111169808599</v>
      </c>
      <c r="I27" s="59">
        <v>69681.404399999999</v>
      </c>
      <c r="J27" s="61">
        <v>22.521270970701401</v>
      </c>
      <c r="K27" s="59">
        <v>64372.341899999999</v>
      </c>
      <c r="L27" s="61">
        <v>26.975217309475401</v>
      </c>
      <c r="M27" s="61">
        <v>8.2474279221461999E-2</v>
      </c>
      <c r="N27" s="59">
        <v>2938055.4860999999</v>
      </c>
      <c r="O27" s="59">
        <v>22374568.507599998</v>
      </c>
      <c r="P27" s="59">
        <v>37375</v>
      </c>
      <c r="Q27" s="59">
        <v>25073</v>
      </c>
      <c r="R27" s="61">
        <v>49.064730985522303</v>
      </c>
      <c r="S27" s="59">
        <v>8.2783312026755898</v>
      </c>
      <c r="T27" s="59">
        <v>8.3123570374506404</v>
      </c>
      <c r="U27" s="62">
        <v>-0.41102287335472198</v>
      </c>
    </row>
    <row r="28" spans="1:21" ht="12" thickBot="1">
      <c r="A28" s="77"/>
      <c r="B28" s="72" t="s">
        <v>26</v>
      </c>
      <c r="C28" s="73"/>
      <c r="D28" s="59">
        <v>961535.21389999997</v>
      </c>
      <c r="E28" s="60"/>
      <c r="F28" s="60"/>
      <c r="G28" s="59">
        <v>790845.27370000002</v>
      </c>
      <c r="H28" s="61">
        <v>21.583228208650802</v>
      </c>
      <c r="I28" s="59">
        <v>37954.080600000001</v>
      </c>
      <c r="J28" s="61">
        <v>3.9472377143690598</v>
      </c>
      <c r="K28" s="59">
        <v>37997.864000000001</v>
      </c>
      <c r="L28" s="61">
        <v>4.8047153170968002</v>
      </c>
      <c r="M28" s="61">
        <v>-1.152259505955E-3</v>
      </c>
      <c r="N28" s="59">
        <v>8963604.1589000002</v>
      </c>
      <c r="O28" s="59">
        <v>88552493.504800007</v>
      </c>
      <c r="P28" s="59">
        <v>43087</v>
      </c>
      <c r="Q28" s="59">
        <v>34709</v>
      </c>
      <c r="R28" s="61">
        <v>24.1378316863061</v>
      </c>
      <c r="S28" s="59">
        <v>22.316132798756001</v>
      </c>
      <c r="T28" s="59">
        <v>22.531672183007299</v>
      </c>
      <c r="U28" s="62">
        <v>-0.96584558890641703</v>
      </c>
    </row>
    <row r="29" spans="1:21" ht="12" thickBot="1">
      <c r="A29" s="77"/>
      <c r="B29" s="72" t="s">
        <v>27</v>
      </c>
      <c r="C29" s="73"/>
      <c r="D29" s="59">
        <v>842322.81880000001</v>
      </c>
      <c r="E29" s="60"/>
      <c r="F29" s="60"/>
      <c r="G29" s="59">
        <v>751453.45279999997</v>
      </c>
      <c r="H29" s="61">
        <v>12.0924809995097</v>
      </c>
      <c r="I29" s="59">
        <v>118127.38860000001</v>
      </c>
      <c r="J29" s="61">
        <v>14.024004332244999</v>
      </c>
      <c r="K29" s="59">
        <v>99400.069499999998</v>
      </c>
      <c r="L29" s="61">
        <v>13.227708134099901</v>
      </c>
      <c r="M29" s="61">
        <v>0.188403480945252</v>
      </c>
      <c r="N29" s="59">
        <v>7991616.0303999996</v>
      </c>
      <c r="O29" s="59">
        <v>60825746.854800001</v>
      </c>
      <c r="P29" s="59">
        <v>121645</v>
      </c>
      <c r="Q29" s="59">
        <v>99740</v>
      </c>
      <c r="R29" s="61">
        <v>21.962101463805901</v>
      </c>
      <c r="S29" s="59">
        <v>6.9244343688602097</v>
      </c>
      <c r="T29" s="59">
        <v>6.9094679105674803</v>
      </c>
      <c r="U29" s="62">
        <v>0.21613979562052801</v>
      </c>
    </row>
    <row r="30" spans="1:21" ht="12" thickBot="1">
      <c r="A30" s="77"/>
      <c r="B30" s="72" t="s">
        <v>28</v>
      </c>
      <c r="C30" s="73"/>
      <c r="D30" s="59">
        <v>1394413.9979000001</v>
      </c>
      <c r="E30" s="60"/>
      <c r="F30" s="60"/>
      <c r="G30" s="59">
        <v>808742.21259999997</v>
      </c>
      <c r="H30" s="61">
        <v>72.417610479010605</v>
      </c>
      <c r="I30" s="59">
        <v>168598.2089</v>
      </c>
      <c r="J30" s="61">
        <v>12.0909722043748</v>
      </c>
      <c r="K30" s="59">
        <v>86313.847299999994</v>
      </c>
      <c r="L30" s="61">
        <v>10.6726032047359</v>
      </c>
      <c r="M30" s="61">
        <v>0.95331588353378904</v>
      </c>
      <c r="N30" s="59">
        <v>13182519.282500001</v>
      </c>
      <c r="O30" s="59">
        <v>106743600.3955</v>
      </c>
      <c r="P30" s="59">
        <v>88329</v>
      </c>
      <c r="Q30" s="59">
        <v>62389</v>
      </c>
      <c r="R30" s="61">
        <v>41.577842247832102</v>
      </c>
      <c r="S30" s="59">
        <v>15.786593280802499</v>
      </c>
      <c r="T30" s="59">
        <v>15.0447597092436</v>
      </c>
      <c r="U30" s="62">
        <v>4.6991365291012901</v>
      </c>
    </row>
    <row r="31" spans="1:21" ht="12" thickBot="1">
      <c r="A31" s="77"/>
      <c r="B31" s="72" t="s">
        <v>29</v>
      </c>
      <c r="C31" s="73"/>
      <c r="D31" s="59">
        <v>825040.35679999995</v>
      </c>
      <c r="E31" s="60"/>
      <c r="F31" s="60"/>
      <c r="G31" s="59">
        <v>679488.50919999997</v>
      </c>
      <c r="H31" s="61">
        <v>21.4207960295556</v>
      </c>
      <c r="I31" s="59">
        <v>32508.612700000001</v>
      </c>
      <c r="J31" s="61">
        <v>3.94024515674456</v>
      </c>
      <c r="K31" s="59">
        <v>42497.796300000002</v>
      </c>
      <c r="L31" s="61">
        <v>6.2543804235975999</v>
      </c>
      <c r="M31" s="61">
        <v>-0.235051801968376</v>
      </c>
      <c r="N31" s="59">
        <v>8718290.5460999999</v>
      </c>
      <c r="O31" s="59">
        <v>104930651.9499</v>
      </c>
      <c r="P31" s="59">
        <v>35971</v>
      </c>
      <c r="Q31" s="59">
        <v>26740</v>
      </c>
      <c r="R31" s="61">
        <v>34.521316379955103</v>
      </c>
      <c r="S31" s="59">
        <v>22.936264123877599</v>
      </c>
      <c r="T31" s="59">
        <v>22.840102202692599</v>
      </c>
      <c r="U31" s="62">
        <v>0.41925712341649801</v>
      </c>
    </row>
    <row r="32" spans="1:21" ht="12" thickBot="1">
      <c r="A32" s="77"/>
      <c r="B32" s="72" t="s">
        <v>30</v>
      </c>
      <c r="C32" s="73"/>
      <c r="D32" s="59">
        <v>174642.7715</v>
      </c>
      <c r="E32" s="60"/>
      <c r="F32" s="60"/>
      <c r="G32" s="59">
        <v>106764.1158</v>
      </c>
      <c r="H32" s="61">
        <v>63.5781556297027</v>
      </c>
      <c r="I32" s="59">
        <v>43541.741900000001</v>
      </c>
      <c r="J32" s="61">
        <v>24.9318889788691</v>
      </c>
      <c r="K32" s="59">
        <v>30606.860400000001</v>
      </c>
      <c r="L32" s="61">
        <v>28.6677411887487</v>
      </c>
      <c r="M32" s="61">
        <v>0.42261379739556698</v>
      </c>
      <c r="N32" s="59">
        <v>1668607.1491</v>
      </c>
      <c r="O32" s="59">
        <v>13440319.476600001</v>
      </c>
      <c r="P32" s="59">
        <v>30261</v>
      </c>
      <c r="Q32" s="59">
        <v>22550</v>
      </c>
      <c r="R32" s="61">
        <v>34.195121951219498</v>
      </c>
      <c r="S32" s="59">
        <v>5.7712161362810201</v>
      </c>
      <c r="T32" s="59">
        <v>5.6668679556540997</v>
      </c>
      <c r="U32" s="62">
        <v>1.80807958258449</v>
      </c>
    </row>
    <row r="33" spans="1:21" ht="12" thickBot="1">
      <c r="A33" s="77"/>
      <c r="B33" s="72" t="s">
        <v>75</v>
      </c>
      <c r="C33" s="73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45.476900000000001</v>
      </c>
      <c r="P33" s="60"/>
      <c r="Q33" s="60"/>
      <c r="R33" s="60"/>
      <c r="S33" s="60"/>
      <c r="T33" s="60"/>
      <c r="U33" s="63"/>
    </row>
    <row r="34" spans="1:21" ht="12" customHeight="1" thickBot="1">
      <c r="A34" s="77"/>
      <c r="B34" s="72" t="s">
        <v>31</v>
      </c>
      <c r="C34" s="73"/>
      <c r="D34" s="59">
        <v>148044.9958</v>
      </c>
      <c r="E34" s="60"/>
      <c r="F34" s="60"/>
      <c r="G34" s="59">
        <v>105312.21980000001</v>
      </c>
      <c r="H34" s="61">
        <v>40.577224638464997</v>
      </c>
      <c r="I34" s="59">
        <v>19706.610400000001</v>
      </c>
      <c r="J34" s="61">
        <v>13.3112303414986</v>
      </c>
      <c r="K34" s="59">
        <v>14095.0046</v>
      </c>
      <c r="L34" s="61">
        <v>13.384016239300699</v>
      </c>
      <c r="M34" s="61">
        <v>0.39812727695030298</v>
      </c>
      <c r="N34" s="59">
        <v>1663896.7649000001</v>
      </c>
      <c r="O34" s="59">
        <v>21801907.080200002</v>
      </c>
      <c r="P34" s="59">
        <v>8627</v>
      </c>
      <c r="Q34" s="59">
        <v>6383</v>
      </c>
      <c r="R34" s="61">
        <v>35.155882813723998</v>
      </c>
      <c r="S34" s="59">
        <v>17.160657911209</v>
      </c>
      <c r="T34" s="59">
        <v>16.4301337772207</v>
      </c>
      <c r="U34" s="62">
        <v>4.2569704364952701</v>
      </c>
    </row>
    <row r="35" spans="1:21" ht="12" customHeight="1" thickBot="1">
      <c r="A35" s="77"/>
      <c r="B35" s="72" t="s">
        <v>76</v>
      </c>
      <c r="C35" s="73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59">
        <v>9.6580999999999992</v>
      </c>
      <c r="O35" s="59">
        <v>21.623899999999999</v>
      </c>
      <c r="P35" s="60"/>
      <c r="Q35" s="59">
        <v>1</v>
      </c>
      <c r="R35" s="60"/>
      <c r="S35" s="60"/>
      <c r="T35" s="59">
        <v>9.6580999999999992</v>
      </c>
      <c r="U35" s="63"/>
    </row>
    <row r="36" spans="1:21" ht="12" customHeight="1" thickBot="1">
      <c r="A36" s="77"/>
      <c r="B36" s="72" t="s">
        <v>61</v>
      </c>
      <c r="C36" s="73"/>
      <c r="D36" s="59">
        <v>179199.41</v>
      </c>
      <c r="E36" s="60"/>
      <c r="F36" s="60"/>
      <c r="G36" s="59">
        <v>47994.06</v>
      </c>
      <c r="H36" s="61">
        <v>273.37830973249601</v>
      </c>
      <c r="I36" s="59">
        <v>18815.59</v>
      </c>
      <c r="J36" s="61">
        <v>10.4998057750302</v>
      </c>
      <c r="K36" s="59">
        <v>663.19</v>
      </c>
      <c r="L36" s="61">
        <v>1.38181683316644</v>
      </c>
      <c r="M36" s="61">
        <v>27.371341546163201</v>
      </c>
      <c r="N36" s="59">
        <v>1666403.84</v>
      </c>
      <c r="O36" s="59">
        <v>35982332.960000001</v>
      </c>
      <c r="P36" s="59">
        <v>114</v>
      </c>
      <c r="Q36" s="59">
        <v>68</v>
      </c>
      <c r="R36" s="61">
        <v>67.647058823529406</v>
      </c>
      <c r="S36" s="59">
        <v>1571.92464912281</v>
      </c>
      <c r="T36" s="59">
        <v>1387.15544117647</v>
      </c>
      <c r="U36" s="62">
        <v>11.7543298305962</v>
      </c>
    </row>
    <row r="37" spans="1:21" ht="12" customHeight="1" thickBot="1">
      <c r="A37" s="77"/>
      <c r="B37" s="72" t="s">
        <v>35</v>
      </c>
      <c r="C37" s="73"/>
      <c r="D37" s="59">
        <v>818290.05</v>
      </c>
      <c r="E37" s="60"/>
      <c r="F37" s="60"/>
      <c r="G37" s="59">
        <v>72122.92</v>
      </c>
      <c r="H37" s="61">
        <v>1034.5769832946301</v>
      </c>
      <c r="I37" s="59">
        <v>-116726.29</v>
      </c>
      <c r="J37" s="61">
        <v>-14.2646595788376</v>
      </c>
      <c r="K37" s="59">
        <v>-7248.76</v>
      </c>
      <c r="L37" s="61">
        <v>-10.0505636765677</v>
      </c>
      <c r="M37" s="61">
        <v>15.102932087695001</v>
      </c>
      <c r="N37" s="59">
        <v>1853265.45</v>
      </c>
      <c r="O37" s="59">
        <v>30233073.940000001</v>
      </c>
      <c r="P37" s="59">
        <v>281</v>
      </c>
      <c r="Q37" s="59">
        <v>39</v>
      </c>
      <c r="R37" s="61">
        <v>620.51282051282101</v>
      </c>
      <c r="S37" s="59">
        <v>2912.06423487545</v>
      </c>
      <c r="T37" s="59">
        <v>1917.4169230769201</v>
      </c>
      <c r="U37" s="62">
        <v>34.1560910603013</v>
      </c>
    </row>
    <row r="38" spans="1:21" ht="12" customHeight="1" thickBot="1">
      <c r="A38" s="77"/>
      <c r="B38" s="72" t="s">
        <v>36</v>
      </c>
      <c r="C38" s="73"/>
      <c r="D38" s="59">
        <v>224855.62</v>
      </c>
      <c r="E38" s="60"/>
      <c r="F38" s="60"/>
      <c r="G38" s="59">
        <v>1112.81</v>
      </c>
      <c r="H38" s="61">
        <v>20106.1106568057</v>
      </c>
      <c r="I38" s="59">
        <v>-4245.18</v>
      </c>
      <c r="J38" s="61">
        <v>-1.8879581484332</v>
      </c>
      <c r="K38" s="59">
        <v>-246.98</v>
      </c>
      <c r="L38" s="61">
        <v>-22.194264968862601</v>
      </c>
      <c r="M38" s="61">
        <v>16.1883553324156</v>
      </c>
      <c r="N38" s="59">
        <v>2197419.64</v>
      </c>
      <c r="O38" s="59">
        <v>9608170.2899999991</v>
      </c>
      <c r="P38" s="59">
        <v>88</v>
      </c>
      <c r="Q38" s="59">
        <v>11</v>
      </c>
      <c r="R38" s="61">
        <v>700</v>
      </c>
      <c r="S38" s="59">
        <v>2555.1774999999998</v>
      </c>
      <c r="T38" s="59">
        <v>2298.44545454545</v>
      </c>
      <c r="U38" s="62">
        <v>10.047522939386599</v>
      </c>
    </row>
    <row r="39" spans="1:21" ht="12" customHeight="1" thickBot="1">
      <c r="A39" s="77"/>
      <c r="B39" s="72" t="s">
        <v>37</v>
      </c>
      <c r="C39" s="73"/>
      <c r="D39" s="59">
        <v>520873.65</v>
      </c>
      <c r="E39" s="60"/>
      <c r="F39" s="60"/>
      <c r="G39" s="59">
        <v>50257.27</v>
      </c>
      <c r="H39" s="61">
        <v>936.41453266363305</v>
      </c>
      <c r="I39" s="59">
        <v>-67877.72</v>
      </c>
      <c r="J39" s="61">
        <v>-13.031513496603299</v>
      </c>
      <c r="K39" s="59">
        <v>-11049.51</v>
      </c>
      <c r="L39" s="61">
        <v>-21.985893782133399</v>
      </c>
      <c r="M39" s="61">
        <v>5.1430524973505598</v>
      </c>
      <c r="N39" s="59">
        <v>1600962.2</v>
      </c>
      <c r="O39" s="59">
        <v>20192933.780000001</v>
      </c>
      <c r="P39" s="59">
        <v>251</v>
      </c>
      <c r="Q39" s="59">
        <v>50</v>
      </c>
      <c r="R39" s="61">
        <v>402</v>
      </c>
      <c r="S39" s="59">
        <v>2075.1938247011999</v>
      </c>
      <c r="T39" s="59">
        <v>1745.4784</v>
      </c>
      <c r="U39" s="62">
        <v>15.8884158567054</v>
      </c>
    </row>
    <row r="40" spans="1:21" ht="12" customHeight="1" thickBot="1">
      <c r="A40" s="77"/>
      <c r="B40" s="72" t="s">
        <v>74</v>
      </c>
      <c r="C40" s="73"/>
      <c r="D40" s="59">
        <v>0.85</v>
      </c>
      <c r="E40" s="60"/>
      <c r="F40" s="60"/>
      <c r="G40" s="59">
        <v>0.01</v>
      </c>
      <c r="H40" s="61">
        <v>8400</v>
      </c>
      <c r="I40" s="59">
        <v>-54.71</v>
      </c>
      <c r="J40" s="61">
        <v>-6436.4705882353001</v>
      </c>
      <c r="K40" s="59">
        <v>-81.19</v>
      </c>
      <c r="L40" s="61">
        <v>-811900</v>
      </c>
      <c r="M40" s="61">
        <v>-0.32614854046064801</v>
      </c>
      <c r="N40" s="59">
        <v>13.85</v>
      </c>
      <c r="O40" s="59">
        <v>24.31</v>
      </c>
      <c r="P40" s="59">
        <v>1</v>
      </c>
      <c r="Q40" s="60"/>
      <c r="R40" s="60"/>
      <c r="S40" s="59">
        <v>0.85</v>
      </c>
      <c r="T40" s="60"/>
      <c r="U40" s="63"/>
    </row>
    <row r="41" spans="1:21" ht="12" customHeight="1" thickBot="1">
      <c r="A41" s="77"/>
      <c r="B41" s="72" t="s">
        <v>32</v>
      </c>
      <c r="C41" s="73"/>
      <c r="D41" s="59">
        <v>15460.6837</v>
      </c>
      <c r="E41" s="60"/>
      <c r="F41" s="60"/>
      <c r="G41" s="59">
        <v>65303.418100000003</v>
      </c>
      <c r="H41" s="61">
        <v>-76.324847688179403</v>
      </c>
      <c r="I41" s="59">
        <v>1268.7687000000001</v>
      </c>
      <c r="J41" s="61">
        <v>8.2064203926505499</v>
      </c>
      <c r="K41" s="59">
        <v>3883.9173999999998</v>
      </c>
      <c r="L41" s="61">
        <v>5.9474948065543902</v>
      </c>
      <c r="M41" s="61">
        <v>-0.67332757900567097</v>
      </c>
      <c r="N41" s="59">
        <v>151726.75030000001</v>
      </c>
      <c r="O41" s="59">
        <v>2003046.3912</v>
      </c>
      <c r="P41" s="59">
        <v>36</v>
      </c>
      <c r="Q41" s="59">
        <v>37</v>
      </c>
      <c r="R41" s="61">
        <v>-2.7027027027027</v>
      </c>
      <c r="S41" s="59">
        <v>429.46343611111098</v>
      </c>
      <c r="T41" s="59">
        <v>349.71124594594602</v>
      </c>
      <c r="U41" s="62">
        <v>18.570193282887899</v>
      </c>
    </row>
    <row r="42" spans="1:21" ht="12" customHeight="1" thickBot="1">
      <c r="A42" s="77"/>
      <c r="B42" s="72" t="s">
        <v>33</v>
      </c>
      <c r="C42" s="73"/>
      <c r="D42" s="59">
        <v>450068.62790000002</v>
      </c>
      <c r="E42" s="60"/>
      <c r="F42" s="60"/>
      <c r="G42" s="59">
        <v>294434.82880000002</v>
      </c>
      <c r="H42" s="61">
        <v>52.858488153151498</v>
      </c>
      <c r="I42" s="59">
        <v>23362.493299999998</v>
      </c>
      <c r="J42" s="61">
        <v>5.1908735361112299</v>
      </c>
      <c r="K42" s="59">
        <v>17718.336200000002</v>
      </c>
      <c r="L42" s="61">
        <v>6.0177446643160204</v>
      </c>
      <c r="M42" s="61">
        <v>0.31854893350539298</v>
      </c>
      <c r="N42" s="59">
        <v>3376451.5435000001</v>
      </c>
      <c r="O42" s="59">
        <v>43818859.304300003</v>
      </c>
      <c r="P42" s="59">
        <v>1804</v>
      </c>
      <c r="Q42" s="59">
        <v>1155</v>
      </c>
      <c r="R42" s="61">
        <v>56.190476190476197</v>
      </c>
      <c r="S42" s="59">
        <v>249.48371834811499</v>
      </c>
      <c r="T42" s="59">
        <v>197.61154632034601</v>
      </c>
      <c r="U42" s="62">
        <v>20.791806523979101</v>
      </c>
    </row>
    <row r="43" spans="1:21" ht="12" thickBot="1">
      <c r="A43" s="77"/>
      <c r="B43" s="72" t="s">
        <v>38</v>
      </c>
      <c r="C43" s="73"/>
      <c r="D43" s="59">
        <v>424893.27</v>
      </c>
      <c r="E43" s="60"/>
      <c r="F43" s="60"/>
      <c r="G43" s="59">
        <v>48982.1</v>
      </c>
      <c r="H43" s="61">
        <v>767.44600578578695</v>
      </c>
      <c r="I43" s="59">
        <v>-60137.120000000003</v>
      </c>
      <c r="J43" s="61">
        <v>-14.153464939559999</v>
      </c>
      <c r="K43" s="59">
        <v>-3289.75</v>
      </c>
      <c r="L43" s="61">
        <v>-6.7162289897738203</v>
      </c>
      <c r="M43" s="61">
        <v>17.280148947488399</v>
      </c>
      <c r="N43" s="59">
        <v>1284464.26</v>
      </c>
      <c r="O43" s="59">
        <v>14818597.07</v>
      </c>
      <c r="P43" s="59">
        <v>271</v>
      </c>
      <c r="Q43" s="59">
        <v>58</v>
      </c>
      <c r="R43" s="61">
        <v>367.241379310345</v>
      </c>
      <c r="S43" s="59">
        <v>1567.8718450184499</v>
      </c>
      <c r="T43" s="59">
        <v>1200.47551724138</v>
      </c>
      <c r="U43" s="62">
        <v>23.432803449107599</v>
      </c>
    </row>
    <row r="44" spans="1:21" ht="12" thickBot="1">
      <c r="A44" s="77"/>
      <c r="B44" s="72" t="s">
        <v>39</v>
      </c>
      <c r="C44" s="73"/>
      <c r="D44" s="59">
        <v>159406.91</v>
      </c>
      <c r="E44" s="60"/>
      <c r="F44" s="60"/>
      <c r="G44" s="59">
        <v>27454.720000000001</v>
      </c>
      <c r="H44" s="61">
        <v>480.61750402116701</v>
      </c>
      <c r="I44" s="59">
        <v>18159.37</v>
      </c>
      <c r="J44" s="61">
        <v>11.3918336413396</v>
      </c>
      <c r="K44" s="59">
        <v>3431.98</v>
      </c>
      <c r="L44" s="61">
        <v>12.5005099305329</v>
      </c>
      <c r="M44" s="61">
        <v>4.2912225595720299</v>
      </c>
      <c r="N44" s="59">
        <v>628876.44999999995</v>
      </c>
      <c r="O44" s="59">
        <v>6747834.3099999996</v>
      </c>
      <c r="P44" s="59">
        <v>139</v>
      </c>
      <c r="Q44" s="59">
        <v>39</v>
      </c>
      <c r="R44" s="61">
        <v>256.41025641025601</v>
      </c>
      <c r="S44" s="59">
        <v>1146.8123021582701</v>
      </c>
      <c r="T44" s="59">
        <v>899.52769230769195</v>
      </c>
      <c r="U44" s="62">
        <v>21.562779661954899</v>
      </c>
    </row>
    <row r="45" spans="1:21" ht="12" thickBot="1">
      <c r="A45" s="78"/>
      <c r="B45" s="72" t="s">
        <v>34</v>
      </c>
      <c r="C45" s="73"/>
      <c r="D45" s="64">
        <v>1137.4305999999999</v>
      </c>
      <c r="E45" s="65"/>
      <c r="F45" s="65"/>
      <c r="G45" s="64">
        <v>8438.8161999999993</v>
      </c>
      <c r="H45" s="66">
        <v>-86.521443611960706</v>
      </c>
      <c r="I45" s="64">
        <v>204.73740000000001</v>
      </c>
      <c r="J45" s="66">
        <v>17.9999905049152</v>
      </c>
      <c r="K45" s="64">
        <v>559.27589999999998</v>
      </c>
      <c r="L45" s="66">
        <v>6.6274212726661803</v>
      </c>
      <c r="M45" s="66">
        <v>-0.63392415085291498</v>
      </c>
      <c r="N45" s="64">
        <v>46269.5766</v>
      </c>
      <c r="O45" s="64">
        <v>1365700.3337999999</v>
      </c>
      <c r="P45" s="64">
        <v>4</v>
      </c>
      <c r="Q45" s="64">
        <v>5</v>
      </c>
      <c r="R45" s="66">
        <v>-20</v>
      </c>
      <c r="S45" s="64">
        <v>284.35764999999998</v>
      </c>
      <c r="T45" s="64">
        <v>382.20558</v>
      </c>
      <c r="U45" s="67">
        <v>-34.410162694761297</v>
      </c>
    </row>
  </sheetData>
  <mergeCells count="43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9" workbookViewId="0">
      <selection sqref="A1:F37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42804</v>
      </c>
      <c r="C2" s="43">
        <v>12</v>
      </c>
      <c r="D2" s="43">
        <v>45643</v>
      </c>
      <c r="E2" s="43">
        <v>580838.292008547</v>
      </c>
      <c r="F2" s="43">
        <v>432433.53601623903</v>
      </c>
      <c r="G2" s="37"/>
      <c r="H2" s="37"/>
    </row>
    <row r="3" spans="1:8">
      <c r="A3" s="43">
        <v>2</v>
      </c>
      <c r="B3" s="44">
        <v>42804</v>
      </c>
      <c r="C3" s="43">
        <v>13</v>
      </c>
      <c r="D3" s="43">
        <v>8986</v>
      </c>
      <c r="E3" s="43">
        <v>83374.362340170905</v>
      </c>
      <c r="F3" s="43">
        <v>63944.894195726498</v>
      </c>
      <c r="G3" s="37"/>
      <c r="H3" s="37"/>
    </row>
    <row r="4" spans="1:8">
      <c r="A4" s="43">
        <v>3</v>
      </c>
      <c r="B4" s="44">
        <v>42804</v>
      </c>
      <c r="C4" s="43">
        <v>14</v>
      </c>
      <c r="D4" s="43">
        <v>118543</v>
      </c>
      <c r="E4" s="43">
        <v>107491.423306921</v>
      </c>
      <c r="F4" s="43">
        <v>77843.757973833097</v>
      </c>
      <c r="G4" s="37"/>
      <c r="H4" s="37"/>
    </row>
    <row r="5" spans="1:8">
      <c r="A5" s="43">
        <v>4</v>
      </c>
      <c r="B5" s="44">
        <v>42804</v>
      </c>
      <c r="C5" s="43">
        <v>15</v>
      </c>
      <c r="D5" s="43">
        <v>2587</v>
      </c>
      <c r="E5" s="43">
        <v>44243.652321722999</v>
      </c>
      <c r="F5" s="43">
        <v>33655.713302677599</v>
      </c>
      <c r="G5" s="37"/>
      <c r="H5" s="37"/>
    </row>
    <row r="6" spans="1:8">
      <c r="A6" s="43">
        <v>5</v>
      </c>
      <c r="B6" s="44">
        <v>42804</v>
      </c>
      <c r="C6" s="43">
        <v>16</v>
      </c>
      <c r="D6" s="43">
        <v>4528</v>
      </c>
      <c r="E6" s="43">
        <v>149123.07946752099</v>
      </c>
      <c r="F6" s="43">
        <v>131007.10203333299</v>
      </c>
      <c r="G6" s="37"/>
      <c r="H6" s="37"/>
    </row>
    <row r="7" spans="1:8">
      <c r="A7" s="43">
        <v>6</v>
      </c>
      <c r="B7" s="44">
        <v>42804</v>
      </c>
      <c r="C7" s="43">
        <v>17</v>
      </c>
      <c r="D7" s="43">
        <v>10886</v>
      </c>
      <c r="E7" s="43">
        <v>168215.21131709401</v>
      </c>
      <c r="F7" s="43">
        <v>121003.49199743599</v>
      </c>
      <c r="G7" s="37"/>
      <c r="H7" s="37"/>
    </row>
    <row r="8" spans="1:8">
      <c r="A8" s="43">
        <v>7</v>
      </c>
      <c r="B8" s="44">
        <v>42804</v>
      </c>
      <c r="C8" s="43">
        <v>18</v>
      </c>
      <c r="D8" s="43">
        <v>46380</v>
      </c>
      <c r="E8" s="43">
        <v>89319.747152991506</v>
      </c>
      <c r="F8" s="43">
        <v>71552.134235897407</v>
      </c>
      <c r="G8" s="37"/>
      <c r="H8" s="37"/>
    </row>
    <row r="9" spans="1:8">
      <c r="A9" s="43">
        <v>8</v>
      </c>
      <c r="B9" s="44">
        <v>42804</v>
      </c>
      <c r="C9" s="43">
        <v>19</v>
      </c>
      <c r="D9" s="43">
        <v>28731</v>
      </c>
      <c r="E9" s="43">
        <v>114102.685266667</v>
      </c>
      <c r="F9" s="43">
        <v>143722.461157265</v>
      </c>
      <c r="G9" s="37"/>
      <c r="H9" s="37"/>
    </row>
    <row r="10" spans="1:8">
      <c r="A10" s="43">
        <v>9</v>
      </c>
      <c r="B10" s="44">
        <v>42804</v>
      </c>
      <c r="C10" s="43">
        <v>21</v>
      </c>
      <c r="D10" s="43">
        <v>230868</v>
      </c>
      <c r="E10" s="43">
        <v>861815.18248034199</v>
      </c>
      <c r="F10" s="43">
        <v>892227.78928547003</v>
      </c>
      <c r="G10" s="37"/>
      <c r="H10" s="37"/>
    </row>
    <row r="11" spans="1:8">
      <c r="A11" s="43">
        <v>10</v>
      </c>
      <c r="B11" s="44">
        <v>42804</v>
      </c>
      <c r="C11" s="43">
        <v>22</v>
      </c>
      <c r="D11" s="43">
        <v>29084</v>
      </c>
      <c r="E11" s="43">
        <v>579347.288729914</v>
      </c>
      <c r="F11" s="43">
        <v>506294.31465726497</v>
      </c>
      <c r="G11" s="37"/>
      <c r="H11" s="37"/>
    </row>
    <row r="12" spans="1:8">
      <c r="A12" s="43">
        <v>11</v>
      </c>
      <c r="B12" s="44">
        <v>42804</v>
      </c>
      <c r="C12" s="43">
        <v>23</v>
      </c>
      <c r="D12" s="43">
        <v>176233.334</v>
      </c>
      <c r="E12" s="43">
        <v>1804181.39005214</v>
      </c>
      <c r="F12" s="43">
        <v>1574115.8808786301</v>
      </c>
      <c r="G12" s="37"/>
      <c r="H12" s="37"/>
    </row>
    <row r="13" spans="1:8">
      <c r="A13" s="43">
        <v>12</v>
      </c>
      <c r="B13" s="44">
        <v>42804</v>
      </c>
      <c r="C13" s="43">
        <v>24</v>
      </c>
      <c r="D13" s="43">
        <v>21907.1</v>
      </c>
      <c r="E13" s="43">
        <v>544999.63651025598</v>
      </c>
      <c r="F13" s="43">
        <v>482093.79118632502</v>
      </c>
      <c r="G13" s="37"/>
      <c r="H13" s="37"/>
    </row>
    <row r="14" spans="1:8">
      <c r="A14" s="43">
        <v>13</v>
      </c>
      <c r="B14" s="44">
        <v>42804</v>
      </c>
      <c r="C14" s="43">
        <v>25</v>
      </c>
      <c r="D14" s="43">
        <v>87115</v>
      </c>
      <c r="E14" s="43">
        <v>1004757.7131000001</v>
      </c>
      <c r="F14" s="43">
        <v>888670.36210000003</v>
      </c>
      <c r="G14" s="37"/>
      <c r="H14" s="37"/>
    </row>
    <row r="15" spans="1:8">
      <c r="A15" s="43">
        <v>14</v>
      </c>
      <c r="B15" s="44">
        <v>42804</v>
      </c>
      <c r="C15" s="43">
        <v>26</v>
      </c>
      <c r="D15" s="43">
        <v>62800</v>
      </c>
      <c r="E15" s="43">
        <v>392125.16660847899</v>
      </c>
      <c r="F15" s="43">
        <v>342104.79144905799</v>
      </c>
      <c r="G15" s="37"/>
      <c r="H15" s="37"/>
    </row>
    <row r="16" spans="1:8">
      <c r="A16" s="43">
        <v>15</v>
      </c>
      <c r="B16" s="44">
        <v>42804</v>
      </c>
      <c r="C16" s="43">
        <v>27</v>
      </c>
      <c r="D16" s="43">
        <v>168307.28</v>
      </c>
      <c r="E16" s="43">
        <v>1354103.1384572601</v>
      </c>
      <c r="F16" s="43">
        <v>1304902.2633035399</v>
      </c>
      <c r="G16" s="37"/>
      <c r="H16" s="37"/>
    </row>
    <row r="17" spans="1:9">
      <c r="A17" s="43">
        <v>16</v>
      </c>
      <c r="B17" s="44">
        <v>42804</v>
      </c>
      <c r="C17" s="43">
        <v>29</v>
      </c>
      <c r="D17" s="43">
        <v>181006</v>
      </c>
      <c r="E17" s="43">
        <v>2620440.3040906</v>
      </c>
      <c r="F17" s="43">
        <v>2360051.3926871801</v>
      </c>
      <c r="G17" s="37"/>
      <c r="H17" s="37"/>
    </row>
    <row r="18" spans="1:9">
      <c r="A18" s="43">
        <v>17</v>
      </c>
      <c r="B18" s="44">
        <v>42804</v>
      </c>
      <c r="C18" s="43">
        <v>31</v>
      </c>
      <c r="D18" s="43">
        <v>31040.273000000001</v>
      </c>
      <c r="E18" s="43">
        <v>288359.16659320798</v>
      </c>
      <c r="F18" s="43">
        <v>248120.381169306</v>
      </c>
      <c r="G18" s="37"/>
      <c r="H18" s="37"/>
    </row>
    <row r="19" spans="1:9">
      <c r="A19" s="43">
        <v>18</v>
      </c>
      <c r="B19" s="44">
        <v>42804</v>
      </c>
      <c r="C19" s="43">
        <v>32</v>
      </c>
      <c r="D19" s="43">
        <v>17505.646000000001</v>
      </c>
      <c r="E19" s="43">
        <v>346248.87110862299</v>
      </c>
      <c r="F19" s="43">
        <v>319375.794236605</v>
      </c>
      <c r="G19" s="37"/>
      <c r="H19" s="37"/>
    </row>
    <row r="20" spans="1:9">
      <c r="A20" s="43">
        <v>19</v>
      </c>
      <c r="B20" s="44">
        <v>42804</v>
      </c>
      <c r="C20" s="43">
        <v>33</v>
      </c>
      <c r="D20" s="43">
        <v>43738.34</v>
      </c>
      <c r="E20" s="43">
        <v>677911.28418837499</v>
      </c>
      <c r="F20" s="43">
        <v>530138.95423720195</v>
      </c>
      <c r="G20" s="37"/>
      <c r="H20" s="37"/>
    </row>
    <row r="21" spans="1:9">
      <c r="A21" s="43">
        <v>20</v>
      </c>
      <c r="B21" s="44">
        <v>42804</v>
      </c>
      <c r="C21" s="43">
        <v>34</v>
      </c>
      <c r="D21" s="43">
        <v>53819.758999999998</v>
      </c>
      <c r="E21" s="43">
        <v>309402.49249317002</v>
      </c>
      <c r="F21" s="43">
        <v>239721.237460253</v>
      </c>
      <c r="G21" s="37"/>
      <c r="H21" s="37"/>
    </row>
    <row r="22" spans="1:9">
      <c r="A22" s="43">
        <v>21</v>
      </c>
      <c r="B22" s="44">
        <v>42804</v>
      </c>
      <c r="C22" s="43">
        <v>35</v>
      </c>
      <c r="D22" s="43">
        <v>35144.845999999998</v>
      </c>
      <c r="E22" s="43">
        <v>961535.74539911503</v>
      </c>
      <c r="F22" s="43">
        <v>923581.140714159</v>
      </c>
      <c r="G22" s="37"/>
      <c r="H22" s="37"/>
    </row>
    <row r="23" spans="1:9">
      <c r="A23" s="43">
        <v>22</v>
      </c>
      <c r="B23" s="44">
        <v>42804</v>
      </c>
      <c r="C23" s="43">
        <v>36</v>
      </c>
      <c r="D23" s="43">
        <v>167938.98199999999</v>
      </c>
      <c r="E23" s="43">
        <v>842322.822726549</v>
      </c>
      <c r="F23" s="43">
        <v>724195.40517332498</v>
      </c>
      <c r="G23" s="37"/>
      <c r="H23" s="37"/>
    </row>
    <row r="24" spans="1:9">
      <c r="A24" s="43">
        <v>23</v>
      </c>
      <c r="B24" s="44">
        <v>42804</v>
      </c>
      <c r="C24" s="43">
        <v>37</v>
      </c>
      <c r="D24" s="43">
        <v>149177.09599999999</v>
      </c>
      <c r="E24" s="43">
        <v>1394413.9964955801</v>
      </c>
      <c r="F24" s="43">
        <v>1225815.79125914</v>
      </c>
      <c r="G24" s="37"/>
      <c r="H24" s="37"/>
    </row>
    <row r="25" spans="1:9">
      <c r="A25" s="43">
        <v>24</v>
      </c>
      <c r="B25" s="44">
        <v>42804</v>
      </c>
      <c r="C25" s="43">
        <v>38</v>
      </c>
      <c r="D25" s="43">
        <v>172643.13500000001</v>
      </c>
      <c r="E25" s="43">
        <v>825040.379769027</v>
      </c>
      <c r="F25" s="43">
        <v>792531.71647610597</v>
      </c>
      <c r="G25" s="37"/>
      <c r="H25" s="37"/>
    </row>
    <row r="26" spans="1:9">
      <c r="A26" s="43">
        <v>25</v>
      </c>
      <c r="B26" s="44">
        <v>42804</v>
      </c>
      <c r="C26" s="43">
        <v>39</v>
      </c>
      <c r="D26" s="43">
        <v>100947.982</v>
      </c>
      <c r="E26" s="43">
        <v>174642.66220130899</v>
      </c>
      <c r="F26" s="43">
        <v>131101.044226981</v>
      </c>
      <c r="G26" s="37"/>
      <c r="H26" s="37"/>
    </row>
    <row r="27" spans="1:9">
      <c r="A27" s="43">
        <v>26</v>
      </c>
      <c r="B27" s="44">
        <v>42804</v>
      </c>
      <c r="C27" s="43">
        <v>42</v>
      </c>
      <c r="D27" s="43">
        <v>7633.6819999999998</v>
      </c>
      <c r="E27" s="43">
        <v>148044.9957</v>
      </c>
      <c r="F27" s="43">
        <v>128338.40399999999</v>
      </c>
      <c r="G27" s="37"/>
      <c r="H27" s="37"/>
    </row>
    <row r="28" spans="1:9">
      <c r="A28" s="43">
        <v>27</v>
      </c>
      <c r="B28" s="44">
        <v>42804</v>
      </c>
      <c r="C28" s="43">
        <v>70</v>
      </c>
      <c r="D28" s="43">
        <v>121</v>
      </c>
      <c r="E28" s="43">
        <v>179199.41</v>
      </c>
      <c r="F28" s="43">
        <v>160383.82</v>
      </c>
      <c r="G28" s="37"/>
      <c r="H28" s="37"/>
    </row>
    <row r="29" spans="1:9">
      <c r="A29" s="43">
        <v>28</v>
      </c>
      <c r="B29" s="44">
        <v>42804</v>
      </c>
      <c r="C29" s="43">
        <v>71</v>
      </c>
      <c r="D29" s="43">
        <v>265</v>
      </c>
      <c r="E29" s="43">
        <v>818290.05</v>
      </c>
      <c r="F29" s="43">
        <v>935016.34</v>
      </c>
      <c r="G29" s="37"/>
      <c r="H29" s="37"/>
    </row>
    <row r="30" spans="1:9">
      <c r="A30" s="43">
        <v>29</v>
      </c>
      <c r="B30" s="44">
        <v>42804</v>
      </c>
      <c r="C30" s="43">
        <v>72</v>
      </c>
      <c r="D30" s="43">
        <v>78</v>
      </c>
      <c r="E30" s="43">
        <v>224855.62</v>
      </c>
      <c r="F30" s="43">
        <v>229100.79999999999</v>
      </c>
      <c r="G30" s="37"/>
      <c r="H30" s="37"/>
    </row>
    <row r="31" spans="1:9">
      <c r="A31" s="39">
        <v>30</v>
      </c>
      <c r="B31" s="44">
        <v>42804</v>
      </c>
      <c r="C31" s="39">
        <v>73</v>
      </c>
      <c r="D31" s="39">
        <v>227</v>
      </c>
      <c r="E31" s="39">
        <v>520873.65</v>
      </c>
      <c r="F31" s="39">
        <v>588751.37</v>
      </c>
      <c r="G31" s="39"/>
      <c r="H31" s="39"/>
      <c r="I31" s="39"/>
    </row>
    <row r="32" spans="1:9">
      <c r="A32" s="39">
        <v>31</v>
      </c>
      <c r="B32" s="44">
        <v>42804</v>
      </c>
      <c r="C32" s="39">
        <v>74</v>
      </c>
      <c r="D32" s="39">
        <v>1</v>
      </c>
      <c r="E32" s="39">
        <v>0.85</v>
      </c>
      <c r="F32" s="39">
        <v>55.56</v>
      </c>
      <c r="G32" s="39"/>
      <c r="H32" s="39"/>
    </row>
    <row r="33" spans="1:8">
      <c r="A33" s="39">
        <v>32</v>
      </c>
      <c r="B33" s="44">
        <v>42804</v>
      </c>
      <c r="C33" s="39">
        <v>75</v>
      </c>
      <c r="D33" s="39">
        <v>42</v>
      </c>
      <c r="E33" s="39">
        <v>15460.6837606838</v>
      </c>
      <c r="F33" s="39">
        <v>14191.9145299145</v>
      </c>
      <c r="G33" s="39"/>
      <c r="H33" s="39"/>
    </row>
    <row r="34" spans="1:8">
      <c r="A34" s="39">
        <v>33</v>
      </c>
      <c r="B34" s="44">
        <v>42804</v>
      </c>
      <c r="C34" s="39">
        <v>76</v>
      </c>
      <c r="D34" s="39">
        <v>1984</v>
      </c>
      <c r="E34" s="39">
        <v>450068.62275662</v>
      </c>
      <c r="F34" s="39">
        <v>426706.13500512799</v>
      </c>
      <c r="G34" s="30"/>
      <c r="H34" s="30"/>
    </row>
    <row r="35" spans="1:8">
      <c r="A35" s="39">
        <v>34</v>
      </c>
      <c r="B35" s="44">
        <v>42804</v>
      </c>
      <c r="C35" s="39">
        <v>77</v>
      </c>
      <c r="D35" s="39">
        <v>247</v>
      </c>
      <c r="E35" s="39">
        <v>424893.27</v>
      </c>
      <c r="F35" s="39">
        <v>485030.39</v>
      </c>
      <c r="G35" s="30"/>
      <c r="H35" s="30"/>
    </row>
    <row r="36" spans="1:8">
      <c r="A36" s="39">
        <v>35</v>
      </c>
      <c r="B36" s="44">
        <v>42804</v>
      </c>
      <c r="C36" s="39">
        <v>78</v>
      </c>
      <c r="D36" s="39">
        <v>129</v>
      </c>
      <c r="E36" s="39">
        <v>159406.91</v>
      </c>
      <c r="F36" s="39">
        <v>141247.54</v>
      </c>
      <c r="G36" s="30"/>
      <c r="H36" s="30"/>
    </row>
    <row r="37" spans="1:8">
      <c r="A37" s="39">
        <v>36</v>
      </c>
      <c r="B37" s="44">
        <v>42804</v>
      </c>
      <c r="C37" s="39">
        <v>99</v>
      </c>
      <c r="D37" s="39">
        <v>4</v>
      </c>
      <c r="E37" s="39">
        <v>1137.4306028288299</v>
      </c>
      <c r="F37" s="39">
        <v>932.69309431964302</v>
      </c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2017-03-10T23:33:53Z</dcterms:modified>
</cp:coreProperties>
</file>