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<sst xmlns="http://schemas.openxmlformats.org/spreadsheetml/2006/main" count="117" uniqueCount="77">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</sst>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37361936.08290001</v>
      </c>
      <c r="F3" s="25">
        <f>RA!I7</f>
        <v>763847.73510000098</v>
      </c>
      <c r="G3" s="16">
        <f>SUM(G4:G42)</f>
        <v>36598088.347800009</v>
      </c>
      <c r="H3" s="27">
        <f>RA!J7</f>
        <v>2.0444543703654698</v>
      </c>
      <c r="I3" s="20">
        <f>SUM(I4:I42)</f>
        <v>37361944.369024508</v>
      </c>
      <c r="J3" s="21">
        <f>SUM(J4:J42)</f>
        <v>36598088.466146238</v>
      </c>
      <c r="K3" s="22">
        <f>E3-I3</f>
        <v>-8.2861244976520538</v>
      </c>
      <c r="L3" s="22">
        <f>G3-J3</f>
        <v>-0.11834622919559479</v>
      </c>
    </row>
    <row r="4" spans="1:13">
      <c r="A4" s="73">
        <f>RA!A8</f>
        <v>42805</v>
      </c>
      <c r="B4" s="12">
        <v>12</v>
      </c>
      <c r="C4" s="68" t="s">
        <v>6</v>
      </c>
      <c r="D4" s="68"/>
      <c r="E4" s="15">
        <f>IFERROR(VLOOKUP(C4,RA!B:D,3,0),0)</f>
        <v>698796.68669999996</v>
      </c>
      <c r="F4" s="25">
        <f>IFERROR(VLOOKUP(C4,RA!B:I,8,0),0)</f>
        <v>206445.7825</v>
      </c>
      <c r="G4" s="16">
        <f t="shared" ref="G4:G42" si="0">E4-F4</f>
        <v>492350.90419999999</v>
      </c>
      <c r="H4" s="27">
        <f>RA!J8</f>
        <v>29.543039689400999</v>
      </c>
      <c r="I4" s="20">
        <f>IFERROR(VLOOKUP(B4,RMS!C:E,3,FALSE),0)</f>
        <v>698797.43523760699</v>
      </c>
      <c r="J4" s="21">
        <f>IFERROR(VLOOKUP(B4,RMS!C:F,4,FALSE),0)</f>
        <v>492350.89580170898</v>
      </c>
      <c r="K4" s="22">
        <f t="shared" ref="K4:K42" si="1">E4-I4</f>
        <v>-0.7485376070253551</v>
      </c>
      <c r="L4" s="22">
        <f t="shared" ref="L4:L42" si="2">G4-J4</f>
        <v>8.3982910146005452E-3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143325.38939999999</v>
      </c>
      <c r="F5" s="25">
        <f>IFERROR(VLOOKUP(C5,RA!B:I,8,0),0)</f>
        <v>33313.611100000002</v>
      </c>
      <c r="G5" s="16">
        <f t="shared" si="0"/>
        <v>110011.77829999998</v>
      </c>
      <c r="H5" s="27">
        <f>RA!J9</f>
        <v>23.243342466718602</v>
      </c>
      <c r="I5" s="20">
        <f>IFERROR(VLOOKUP(B5,RMS!C:E,3,FALSE),0)</f>
        <v>143325.465357265</v>
      </c>
      <c r="J5" s="21">
        <f>IFERROR(VLOOKUP(B5,RMS!C:F,4,FALSE),0)</f>
        <v>110011.74457008499</v>
      </c>
      <c r="K5" s="22">
        <f t="shared" si="1"/>
        <v>-7.5957265013130382E-2</v>
      </c>
      <c r="L5" s="22">
        <f t="shared" si="2"/>
        <v>3.3729914983268827E-2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192230.47690000001</v>
      </c>
      <c r="F6" s="25">
        <f>IFERROR(VLOOKUP(C6,RA!B:I,8,0),0)</f>
        <v>48194.171499999997</v>
      </c>
      <c r="G6" s="16">
        <f t="shared" si="0"/>
        <v>144036.30540000001</v>
      </c>
      <c r="H6" s="27">
        <f>RA!J10</f>
        <v>25.071035705264901</v>
      </c>
      <c r="I6" s="20">
        <f>IFERROR(VLOOKUP(B6,RMS!C:E,3,FALSE),0)</f>
        <v>192233.162474782</v>
      </c>
      <c r="J6" s="21">
        <f>IFERROR(VLOOKUP(B6,RMS!C:F,4,FALSE),0)</f>
        <v>144036.302830342</v>
      </c>
      <c r="K6" s="22">
        <f>E6-I6</f>
        <v>-2.6855747819936369</v>
      </c>
      <c r="L6" s="22">
        <f t="shared" si="2"/>
        <v>2.569658012362197E-3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51545.260199999997</v>
      </c>
      <c r="F7" s="25">
        <f>IFERROR(VLOOKUP(C7,RA!B:I,8,0),0)</f>
        <v>12387.802</v>
      </c>
      <c r="G7" s="16">
        <f t="shared" si="0"/>
        <v>39157.458199999994</v>
      </c>
      <c r="H7" s="27">
        <f>RA!J11</f>
        <v>24.0328634523025</v>
      </c>
      <c r="I7" s="20">
        <f>IFERROR(VLOOKUP(B7,RMS!C:E,3,FALSE),0)</f>
        <v>51545.296894591898</v>
      </c>
      <c r="J7" s="21">
        <f>IFERROR(VLOOKUP(B7,RMS!C:F,4,FALSE),0)</f>
        <v>39157.458893109397</v>
      </c>
      <c r="K7" s="22">
        <f t="shared" si="1"/>
        <v>-3.6694591901323292E-2</v>
      </c>
      <c r="L7" s="22">
        <f t="shared" si="2"/>
        <v>-6.9310940307332203E-4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173786.82070000001</v>
      </c>
      <c r="F8" s="25">
        <f>IFERROR(VLOOKUP(C8,RA!B:I,8,0),0)</f>
        <v>25194.0026</v>
      </c>
      <c r="G8" s="16">
        <f t="shared" si="0"/>
        <v>148592.8181</v>
      </c>
      <c r="H8" s="27">
        <f>RA!J12</f>
        <v>14.4970731949181</v>
      </c>
      <c r="I8" s="20">
        <f>IFERROR(VLOOKUP(B8,RMS!C:E,3,FALSE),0)</f>
        <v>173786.815994017</v>
      </c>
      <c r="J8" s="21">
        <f>IFERROR(VLOOKUP(B8,RMS!C:F,4,FALSE),0)</f>
        <v>148592.81880512799</v>
      </c>
      <c r="K8" s="22">
        <f t="shared" si="1"/>
        <v>4.7059830103535205E-3</v>
      </c>
      <c r="L8" s="22">
        <f t="shared" si="2"/>
        <v>-7.0512798265554011E-4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203802.0503</v>
      </c>
      <c r="F9" s="25">
        <f>IFERROR(VLOOKUP(C9,RA!B:I,8,0),0)</f>
        <v>61015.811600000001</v>
      </c>
      <c r="G9" s="16">
        <f t="shared" si="0"/>
        <v>142786.23869999999</v>
      </c>
      <c r="H9" s="27">
        <f>RA!J13</f>
        <v>29.938762397229901</v>
      </c>
      <c r="I9" s="20">
        <f>IFERROR(VLOOKUP(B9,RMS!C:E,3,FALSE),0)</f>
        <v>203802.18682393199</v>
      </c>
      <c r="J9" s="21">
        <f>IFERROR(VLOOKUP(B9,RMS!C:F,4,FALSE),0)</f>
        <v>142786.24154957299</v>
      </c>
      <c r="K9" s="22">
        <f t="shared" si="1"/>
        <v>-0.13652393198572099</v>
      </c>
      <c r="L9" s="22">
        <f t="shared" si="2"/>
        <v>-2.8495730075519532E-3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98294.252900000007</v>
      </c>
      <c r="F10" s="25">
        <f>IFERROR(VLOOKUP(C10,RA!B:I,8,0),0)</f>
        <v>16051.6384</v>
      </c>
      <c r="G10" s="16">
        <f t="shared" si="0"/>
        <v>82242.614500000011</v>
      </c>
      <c r="H10" s="27">
        <f>RA!J14</f>
        <v>16.330190144819799</v>
      </c>
      <c r="I10" s="20">
        <f>IFERROR(VLOOKUP(B10,RMS!C:E,3,FALSE),0)</f>
        <v>98294.252569230797</v>
      </c>
      <c r="J10" s="21">
        <f>IFERROR(VLOOKUP(B10,RMS!C:F,4,FALSE),0)</f>
        <v>82242.616975213707</v>
      </c>
      <c r="K10" s="22">
        <f t="shared" si="1"/>
        <v>3.3076920954044908E-4</v>
      </c>
      <c r="L10" s="22">
        <f t="shared" si="2"/>
        <v>-2.4752136960159987E-3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127811.13589999999</v>
      </c>
      <c r="F11" s="25">
        <f>IFERROR(VLOOKUP(C11,RA!B:I,8,0),0)</f>
        <v>-19923.474600000001</v>
      </c>
      <c r="G11" s="16">
        <f t="shared" si="0"/>
        <v>147734.61050000001</v>
      </c>
      <c r="H11" s="27">
        <f>RA!J15</f>
        <v>-15.5882149545938</v>
      </c>
      <c r="I11" s="20">
        <f>IFERROR(VLOOKUP(B11,RMS!C:E,3,FALSE),0)</f>
        <v>127811.18870512801</v>
      </c>
      <c r="J11" s="21">
        <f>IFERROR(VLOOKUP(B11,RMS!C:F,4,FALSE),0)</f>
        <v>147734.60904615399</v>
      </c>
      <c r="K11" s="22">
        <f t="shared" si="1"/>
        <v>-5.2805128012550995E-2</v>
      </c>
      <c r="L11" s="22">
        <f t="shared" si="2"/>
        <v>1.4538460236508399E-3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1268247.236</v>
      </c>
      <c r="F12" s="25">
        <f>IFERROR(VLOOKUP(C12,RA!B:I,8,0),0)</f>
        <v>-13668.1942</v>
      </c>
      <c r="G12" s="16">
        <f t="shared" si="0"/>
        <v>1281915.4302000001</v>
      </c>
      <c r="H12" s="27">
        <f>RA!J16</f>
        <v>-1.07772316091214</v>
      </c>
      <c r="I12" s="20">
        <f>IFERROR(VLOOKUP(B12,RMS!C:E,3,FALSE),0)</f>
        <v>1268246.3947709401</v>
      </c>
      <c r="J12" s="21">
        <f>IFERROR(VLOOKUP(B12,RMS!C:F,4,FALSE),0)</f>
        <v>1281915.4302350399</v>
      </c>
      <c r="K12" s="22">
        <f t="shared" si="1"/>
        <v>0.84122905996628106</v>
      </c>
      <c r="L12" s="22">
        <f t="shared" si="2"/>
        <v>-3.503984771668911E-5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652373.63020000001</v>
      </c>
      <c r="F13" s="25">
        <f>IFERROR(VLOOKUP(C13,RA!B:I,8,0),0)</f>
        <v>79991.833100000003</v>
      </c>
      <c r="G13" s="16">
        <f t="shared" si="0"/>
        <v>572381.79709999997</v>
      </c>
      <c r="H13" s="27">
        <f>RA!J17</f>
        <v>12.261659484224801</v>
      </c>
      <c r="I13" s="20">
        <f>IFERROR(VLOOKUP(B13,RMS!C:E,3,FALSE),0)</f>
        <v>652373.66281025601</v>
      </c>
      <c r="J13" s="21">
        <f>IFERROR(VLOOKUP(B13,RMS!C:F,4,FALSE),0)</f>
        <v>572381.800647008</v>
      </c>
      <c r="K13" s="22">
        <f t="shared" si="1"/>
        <v>-3.2610255992040038E-2</v>
      </c>
      <c r="L13" s="22">
        <f t="shared" si="2"/>
        <v>-3.5470080329105258E-3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2488792.7163999998</v>
      </c>
      <c r="F14" s="25">
        <f>IFERROR(VLOOKUP(C14,RA!B:I,8,0),0)</f>
        <v>337476.80869999999</v>
      </c>
      <c r="G14" s="16">
        <f t="shared" si="0"/>
        <v>2151315.9076999999</v>
      </c>
      <c r="H14" s="27">
        <f>RA!J18</f>
        <v>13.5598600267585</v>
      </c>
      <c r="I14" s="20">
        <f>IFERROR(VLOOKUP(B14,RMS!C:E,3,FALSE),0)</f>
        <v>2488793.5916401702</v>
      </c>
      <c r="J14" s="21">
        <f>IFERROR(VLOOKUP(B14,RMS!C:F,4,FALSE),0)</f>
        <v>2151315.8407538501</v>
      </c>
      <c r="K14" s="22">
        <f t="shared" si="1"/>
        <v>-0.87524017039686441</v>
      </c>
      <c r="L14" s="22">
        <f t="shared" si="2"/>
        <v>6.6946149803698063E-2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674711.32380000001</v>
      </c>
      <c r="F15" s="25">
        <f>IFERROR(VLOOKUP(C15,RA!B:I,8,0),0)</f>
        <v>91666.167100000006</v>
      </c>
      <c r="G15" s="16">
        <f t="shared" si="0"/>
        <v>583045.15670000005</v>
      </c>
      <c r="H15" s="27">
        <f>RA!J19</f>
        <v>13.585983200005099</v>
      </c>
      <c r="I15" s="20">
        <f>IFERROR(VLOOKUP(B15,RMS!C:E,3,FALSE),0)</f>
        <v>674711.33208632504</v>
      </c>
      <c r="J15" s="21">
        <f>IFERROR(VLOOKUP(B15,RMS!C:F,4,FALSE),0)</f>
        <v>583045.16032136802</v>
      </c>
      <c r="K15" s="22">
        <f t="shared" si="1"/>
        <v>-8.2863250281661749E-3</v>
      </c>
      <c r="L15" s="22">
        <f t="shared" si="2"/>
        <v>-3.6213679704815149E-3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1270049.5629</v>
      </c>
      <c r="F16" s="25">
        <f>IFERROR(VLOOKUP(C16,RA!B:I,8,0),0)</f>
        <v>136876.60269999999</v>
      </c>
      <c r="G16" s="16">
        <f t="shared" si="0"/>
        <v>1133172.9602000001</v>
      </c>
      <c r="H16" s="27">
        <f>RA!J20</f>
        <v>10.7772646594562</v>
      </c>
      <c r="I16" s="20">
        <f>IFERROR(VLOOKUP(B16,RMS!C:E,3,FALSE),0)</f>
        <v>1270049.8265042701</v>
      </c>
      <c r="J16" s="21">
        <f>IFERROR(VLOOKUP(B16,RMS!C:F,4,FALSE),0)</f>
        <v>1133172.9602000001</v>
      </c>
      <c r="K16" s="22">
        <f t="shared" si="1"/>
        <v>-0.26360427006147802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473146.837</v>
      </c>
      <c r="F17" s="25">
        <f>IFERROR(VLOOKUP(C17,RA!B:I,8,0),0)</f>
        <v>67728.268200000006</v>
      </c>
      <c r="G17" s="16">
        <f t="shared" si="0"/>
        <v>405418.56880000001</v>
      </c>
      <c r="H17" s="27">
        <f>RA!J21</f>
        <v>14.3144290321019</v>
      </c>
      <c r="I17" s="20">
        <f>IFERROR(VLOOKUP(B17,RMS!C:E,3,FALSE),0)</f>
        <v>473146.17424516298</v>
      </c>
      <c r="J17" s="21">
        <f>IFERROR(VLOOKUP(B17,RMS!C:F,4,FALSE),0)</f>
        <v>405418.56872194202</v>
      </c>
      <c r="K17" s="22">
        <f t="shared" si="1"/>
        <v>0.66275483701610938</v>
      </c>
      <c r="L17" s="22">
        <f t="shared" si="2"/>
        <v>7.8057986684143543E-5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1788314.6303999999</v>
      </c>
      <c r="F18" s="25">
        <f>IFERROR(VLOOKUP(C18,RA!B:I,8,0),0)</f>
        <v>68317.996799999994</v>
      </c>
      <c r="G18" s="16">
        <f t="shared" si="0"/>
        <v>1719996.6335999998</v>
      </c>
      <c r="H18" s="27">
        <f>RA!J22</f>
        <v>3.8202448069621302</v>
      </c>
      <c r="I18" s="20">
        <f>IFERROR(VLOOKUP(B18,RMS!C:E,3,FALSE),0)</f>
        <v>1788317.21394404</v>
      </c>
      <c r="J18" s="21">
        <f>IFERROR(VLOOKUP(B18,RMS!C:F,4,FALSE),0)</f>
        <v>1719996.6319466201</v>
      </c>
      <c r="K18" s="22">
        <f t="shared" si="1"/>
        <v>-2.5835440400987864</v>
      </c>
      <c r="L18" s="22">
        <f t="shared" si="2"/>
        <v>1.6533797606825829E-3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3313850.7337000002</v>
      </c>
      <c r="F19" s="25">
        <f>IFERROR(VLOOKUP(C19,RA!B:I,8,0),0)</f>
        <v>340144.17670000001</v>
      </c>
      <c r="G19" s="16">
        <f t="shared" si="0"/>
        <v>2973706.557</v>
      </c>
      <c r="H19" s="27">
        <f>RA!J23</f>
        <v>10.2643179803159</v>
      </c>
      <c r="I19" s="20">
        <f>IFERROR(VLOOKUP(B19,RMS!C:E,3,FALSE),0)</f>
        <v>3313852.6058735</v>
      </c>
      <c r="J19" s="21">
        <f>IFERROR(VLOOKUP(B19,RMS!C:F,4,FALSE),0)</f>
        <v>2973706.5845145299</v>
      </c>
      <c r="K19" s="22">
        <f t="shared" si="1"/>
        <v>-1.8721734997816384</v>
      </c>
      <c r="L19" s="22">
        <f t="shared" si="2"/>
        <v>-2.7514529880136251E-2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361333.7463</v>
      </c>
      <c r="F20" s="25">
        <f>IFERROR(VLOOKUP(C20,RA!B:I,8,0),0)</f>
        <v>50364.4205</v>
      </c>
      <c r="G20" s="16">
        <f t="shared" si="0"/>
        <v>310969.32579999999</v>
      </c>
      <c r="H20" s="27">
        <f>RA!J24</f>
        <v>13.938476828063701</v>
      </c>
      <c r="I20" s="20">
        <f>IFERROR(VLOOKUP(B20,RMS!C:E,3,FALSE),0)</f>
        <v>361333.78963418002</v>
      </c>
      <c r="J20" s="21">
        <f>IFERROR(VLOOKUP(B20,RMS!C:F,4,FALSE),0)</f>
        <v>310969.33033354097</v>
      </c>
      <c r="K20" s="22">
        <f t="shared" si="1"/>
        <v>-4.3334180023521185E-2</v>
      </c>
      <c r="L20" s="22">
        <f t="shared" si="2"/>
        <v>-4.5335409813560545E-3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453621.32689999999</v>
      </c>
      <c r="F21" s="25">
        <f>IFERROR(VLOOKUP(C21,RA!B:I,8,0),0)</f>
        <v>34868.010300000002</v>
      </c>
      <c r="G21" s="16">
        <f t="shared" si="0"/>
        <v>418753.31659999996</v>
      </c>
      <c r="H21" s="27">
        <f>RA!J25</f>
        <v>7.6865897241393597</v>
      </c>
      <c r="I21" s="20">
        <f>IFERROR(VLOOKUP(B21,RMS!C:E,3,FALSE),0)</f>
        <v>453621.33273961098</v>
      </c>
      <c r="J21" s="21">
        <f>IFERROR(VLOOKUP(B21,RMS!C:F,4,FALSE),0)</f>
        <v>418753.32240309502</v>
      </c>
      <c r="K21" s="22">
        <f t="shared" si="1"/>
        <v>-5.8396109961904585E-3</v>
      </c>
      <c r="L21" s="22">
        <f t="shared" si="2"/>
        <v>-5.8030950604006648E-3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916548.92189999996</v>
      </c>
      <c r="F22" s="25">
        <f>IFERROR(VLOOKUP(C22,RA!B:I,8,0),0)</f>
        <v>180273.31140000001</v>
      </c>
      <c r="G22" s="16">
        <f t="shared" si="0"/>
        <v>736275.61049999995</v>
      </c>
      <c r="H22" s="27">
        <f>RA!J26</f>
        <v>19.6687058478335</v>
      </c>
      <c r="I22" s="20">
        <f>IFERROR(VLOOKUP(B22,RMS!C:E,3,FALSE),0)</f>
        <v>916548.91015553998</v>
      </c>
      <c r="J22" s="21">
        <f>IFERROR(VLOOKUP(B22,RMS!C:F,4,FALSE),0)</f>
        <v>736275.75710767403</v>
      </c>
      <c r="K22" s="22">
        <f t="shared" si="1"/>
        <v>1.1744459974579513E-2</v>
      </c>
      <c r="L22" s="22">
        <f t="shared" si="2"/>
        <v>-0.14660767407622188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388098.42580000003</v>
      </c>
      <c r="F23" s="25">
        <f>IFERROR(VLOOKUP(C23,RA!B:I,8,0),0)</f>
        <v>87312.427599999995</v>
      </c>
      <c r="G23" s="16">
        <f t="shared" si="0"/>
        <v>300785.99820000003</v>
      </c>
      <c r="H23" s="27">
        <f>RA!J27</f>
        <v>22.497495943205699</v>
      </c>
      <c r="I23" s="20">
        <f>IFERROR(VLOOKUP(B23,RMS!C:E,3,FALSE),0)</f>
        <v>388098.27099380502</v>
      </c>
      <c r="J23" s="21">
        <f>IFERROR(VLOOKUP(B23,RMS!C:F,4,FALSE),0)</f>
        <v>300786.03147342103</v>
      </c>
      <c r="K23" s="22">
        <f t="shared" si="1"/>
        <v>0.15480619500158355</v>
      </c>
      <c r="L23" s="22">
        <f t="shared" si="2"/>
        <v>-3.3273420995101333E-2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1151267.4349</v>
      </c>
      <c r="F24" s="25">
        <f>IFERROR(VLOOKUP(C24,RA!B:I,8,0),0)</f>
        <v>53230.149400000002</v>
      </c>
      <c r="G24" s="16">
        <f t="shared" si="0"/>
        <v>1098037.2855</v>
      </c>
      <c r="H24" s="27">
        <f>RA!J28</f>
        <v>4.6236128797149201</v>
      </c>
      <c r="I24" s="20">
        <f>IFERROR(VLOOKUP(B24,RMS!C:E,3,FALSE),0)</f>
        <v>1151268.1502185799</v>
      </c>
      <c r="J24" s="21">
        <f>IFERROR(VLOOKUP(B24,RMS!C:F,4,FALSE),0)</f>
        <v>1098037.27580265</v>
      </c>
      <c r="K24" s="22">
        <f t="shared" si="1"/>
        <v>-0.71531857992522418</v>
      </c>
      <c r="L24" s="22">
        <f t="shared" si="2"/>
        <v>9.6973499748855829E-3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905728.06389999995</v>
      </c>
      <c r="F25" s="25">
        <f>IFERROR(VLOOKUP(C25,RA!B:I,8,0),0)</f>
        <v>132954.59520000001</v>
      </c>
      <c r="G25" s="16">
        <f t="shared" si="0"/>
        <v>772773.46869999997</v>
      </c>
      <c r="H25" s="27">
        <f>RA!J29</f>
        <v>14.6793061294255</v>
      </c>
      <c r="I25" s="20">
        <f>IFERROR(VLOOKUP(B25,RMS!C:E,3,FALSE),0)</f>
        <v>905728.06891415897</v>
      </c>
      <c r="J25" s="21">
        <f>IFERROR(VLOOKUP(B25,RMS!C:F,4,FALSE),0)</f>
        <v>772773.40579206496</v>
      </c>
      <c r="K25" s="22">
        <f t="shared" si="1"/>
        <v>-5.0141590181738138E-3</v>
      </c>
      <c r="L25" s="22">
        <f t="shared" si="2"/>
        <v>6.2907935003750026E-2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1777163.1140000001</v>
      </c>
      <c r="F26" s="25">
        <f>IFERROR(VLOOKUP(C26,RA!B:I,8,0),0)</f>
        <v>215724.54120000001</v>
      </c>
      <c r="G26" s="16">
        <f t="shared" si="0"/>
        <v>1561438.5728</v>
      </c>
      <c r="H26" s="27">
        <f>RA!J30</f>
        <v>12.138702379122201</v>
      </c>
      <c r="I26" s="20">
        <f>IFERROR(VLOOKUP(B26,RMS!C:E,3,FALSE),0)</f>
        <v>1777163.06271416</v>
      </c>
      <c r="J26" s="21">
        <f>IFERROR(VLOOKUP(B26,RMS!C:F,4,FALSE),0)</f>
        <v>1561438.56983025</v>
      </c>
      <c r="K26" s="22">
        <f t="shared" si="1"/>
        <v>5.1285840105265379E-2</v>
      </c>
      <c r="L26" s="22">
        <f t="shared" si="2"/>
        <v>2.9697499703615904E-3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993499.4878</v>
      </c>
      <c r="F27" s="25">
        <f>IFERROR(VLOOKUP(C27,RA!B:I,8,0),0)</f>
        <v>39465.201800000003</v>
      </c>
      <c r="G27" s="16">
        <f t="shared" si="0"/>
        <v>954034.28599999996</v>
      </c>
      <c r="H27" s="27">
        <f>RA!J31</f>
        <v>3.9723424404970298</v>
      </c>
      <c r="I27" s="20">
        <f>IFERROR(VLOOKUP(B27,RMS!C:E,3,FALSE),0)</f>
        <v>993499.51044690295</v>
      </c>
      <c r="J27" s="21">
        <f>IFERROR(VLOOKUP(B27,RMS!C:F,4,FALSE),0)</f>
        <v>954034.34200796497</v>
      </c>
      <c r="K27" s="22">
        <f t="shared" si="1"/>
        <v>-2.2646902943961322E-2</v>
      </c>
      <c r="L27" s="22">
        <f t="shared" si="2"/>
        <v>-5.6007965002208948E-2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214093.5595</v>
      </c>
      <c r="F28" s="25">
        <f>IFERROR(VLOOKUP(C28,RA!B:I,8,0),0)</f>
        <v>53528.639499999997</v>
      </c>
      <c r="G28" s="16">
        <f t="shared" si="0"/>
        <v>160564.92000000001</v>
      </c>
      <c r="H28" s="27">
        <f>RA!J32</f>
        <v>25.0024520237845</v>
      </c>
      <c r="I28" s="20">
        <f>IFERROR(VLOOKUP(B28,RMS!C:E,3,FALSE),0)</f>
        <v>214093.411751554</v>
      </c>
      <c r="J28" s="21">
        <f>IFERROR(VLOOKUP(B28,RMS!C:F,4,FALSE),0)</f>
        <v>160564.925071251</v>
      </c>
      <c r="K28" s="22">
        <f t="shared" si="1"/>
        <v>0.14774844600469805</v>
      </c>
      <c r="L28" s="22">
        <f t="shared" si="2"/>
        <v>-5.0712509837467223E-3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203868.73689999999</v>
      </c>
      <c r="F30" s="25">
        <f>IFERROR(VLOOKUP(C30,RA!B:I,8,0),0)</f>
        <v>26336.0615</v>
      </c>
      <c r="G30" s="16">
        <f t="shared" si="0"/>
        <v>177532.67539999998</v>
      </c>
      <c r="H30" s="27">
        <f>RA!J34</f>
        <v>12.9181462054764</v>
      </c>
      <c r="I30" s="20">
        <f>IFERROR(VLOOKUP(B30,RMS!C:E,3,FALSE),0)</f>
        <v>203868.7377</v>
      </c>
      <c r="J30" s="21">
        <f>IFERROR(VLOOKUP(B30,RMS!C:F,4,FALSE),0)</f>
        <v>177532.69159999999</v>
      </c>
      <c r="K30" s="22">
        <f t="shared" si="1"/>
        <v>-8.0000000889413059E-4</v>
      </c>
      <c r="L30" s="22">
        <f t="shared" si="2"/>
        <v>-1.6200000012759119E-2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239219.43</v>
      </c>
      <c r="F32" s="25">
        <f>IFERROR(VLOOKUP(C32,RA!B:I,8,0),0)</f>
        <v>31144.66</v>
      </c>
      <c r="G32" s="16">
        <f t="shared" si="0"/>
        <v>208074.77</v>
      </c>
      <c r="H32" s="27">
        <f>RA!J34</f>
        <v>12.9181462054764</v>
      </c>
      <c r="I32" s="20">
        <f>IFERROR(VLOOKUP(B32,RMS!C:E,3,FALSE),0)</f>
        <v>239219.43</v>
      </c>
      <c r="J32" s="21">
        <f>IFERROR(VLOOKUP(B32,RMS!C:F,4,FALSE),0)</f>
        <v>208074.77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1241068.03</v>
      </c>
      <c r="F33" s="25">
        <f>IFERROR(VLOOKUP(C33,RA!B:I,8,0),0)</f>
        <v>-208193.57</v>
      </c>
      <c r="G33" s="16">
        <f t="shared" si="0"/>
        <v>1449261.6</v>
      </c>
      <c r="H33" s="27">
        <f>RA!J34</f>
        <v>12.9181462054764</v>
      </c>
      <c r="I33" s="20">
        <f>IFERROR(VLOOKUP(B33,RMS!C:E,3,FALSE),0)</f>
        <v>1241068.03</v>
      </c>
      <c r="J33" s="21">
        <f>IFERROR(VLOOKUP(B33,RMS!C:F,4,FALSE),0)</f>
        <v>1449261.6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12164328.48</v>
      </c>
      <c r="F34" s="25">
        <f>IFERROR(VLOOKUP(C34,RA!B:I,8,0),0)</f>
        <v>-1226450.78</v>
      </c>
      <c r="G34" s="16">
        <f t="shared" si="0"/>
        <v>13390779.26</v>
      </c>
      <c r="H34" s="27">
        <f>RA!J35</f>
        <v>0</v>
      </c>
      <c r="I34" s="20">
        <f>IFERROR(VLOOKUP(B34,RMS!C:E,3,FALSE),0)</f>
        <v>12164328.48</v>
      </c>
      <c r="J34" s="21">
        <f>IFERROR(VLOOKUP(B34,RMS!C:F,4,FALSE),0)</f>
        <v>13390779.26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1185211.07</v>
      </c>
      <c r="F35" s="25">
        <f>IFERROR(VLOOKUP(C35,RA!B:I,8,0),0)</f>
        <v>-154034.70000000001</v>
      </c>
      <c r="G35" s="16">
        <f t="shared" si="0"/>
        <v>1339245.77</v>
      </c>
      <c r="H35" s="27">
        <f>RA!J34</f>
        <v>12.9181462054764</v>
      </c>
      <c r="I35" s="20">
        <f>IFERROR(VLOOKUP(B35,RMS!C:E,3,FALSE),0)</f>
        <v>1185211.07</v>
      </c>
      <c r="J35" s="21">
        <f>IFERROR(VLOOKUP(B35,RMS!C:F,4,FALSE),0)</f>
        <v>1339245.77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0.85</v>
      </c>
      <c r="F36" s="25">
        <f>IFERROR(VLOOKUP(C36,RA!B:I,8,0),0)</f>
        <v>0</v>
      </c>
      <c r="G36" s="16">
        <f t="shared" si="0"/>
        <v>0.85</v>
      </c>
      <c r="H36" s="27">
        <f>RA!J35</f>
        <v>0</v>
      </c>
      <c r="I36" s="20">
        <f>IFERROR(VLOOKUP(B36,RMS!C:E,3,FALSE),0)</f>
        <v>0.85</v>
      </c>
      <c r="J36" s="21">
        <f>IFERROR(VLOOKUP(B36,RMS!C:F,4,FALSE),0)</f>
        <v>0.85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14361.5383</v>
      </c>
      <c r="F37" s="25">
        <f>IFERROR(VLOOKUP(C37,RA!B:I,8,0),0)</f>
        <v>1240.0990999999999</v>
      </c>
      <c r="G37" s="16">
        <f t="shared" si="0"/>
        <v>13121.439200000001</v>
      </c>
      <c r="H37" s="27">
        <f>RA!J35</f>
        <v>0</v>
      </c>
      <c r="I37" s="20">
        <f>IFERROR(VLOOKUP(B37,RMS!C:E,3,FALSE),0)</f>
        <v>14361.538461538499</v>
      </c>
      <c r="J37" s="21">
        <f>IFERROR(VLOOKUP(B37,RMS!C:F,4,FALSE),0)</f>
        <v>13121.440170940199</v>
      </c>
      <c r="K37" s="22">
        <f t="shared" si="1"/>
        <v>-1.6153849901456852E-4</v>
      </c>
      <c r="L37" s="22">
        <f t="shared" si="2"/>
        <v>-9.7094019838550594E-4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473090.5637</v>
      </c>
      <c r="F38" s="25">
        <f>IFERROR(VLOOKUP(C38,RA!B:I,8,0),0)</f>
        <v>22514.373800000001</v>
      </c>
      <c r="G38" s="16">
        <f t="shared" si="0"/>
        <v>450576.1899</v>
      </c>
      <c r="H38" s="27">
        <f>RA!J36</f>
        <v>13.0192852645791</v>
      </c>
      <c r="I38" s="20">
        <f>IFERROR(VLOOKUP(B38,RMS!C:E,3,FALSE),0)</f>
        <v>473090.55990859499</v>
      </c>
      <c r="J38" s="21">
        <f>IFERROR(VLOOKUP(B38,RMS!C:F,4,FALSE),0)</f>
        <v>450576.188510256</v>
      </c>
      <c r="K38" s="22">
        <f t="shared" si="1"/>
        <v>3.7914050044491887E-3</v>
      </c>
      <c r="L38" s="22">
        <f t="shared" si="2"/>
        <v>1.3897439930588007E-3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738370.67</v>
      </c>
      <c r="F39" s="25">
        <f>IFERROR(VLOOKUP(C39,RA!B:I,8,0),0)</f>
        <v>-105122.21</v>
      </c>
      <c r="G39" s="16">
        <f t="shared" si="0"/>
        <v>843492.88</v>
      </c>
      <c r="H39" s="27">
        <f>RA!J37</f>
        <v>-16.775355175332301</v>
      </c>
      <c r="I39" s="20">
        <f>IFERROR(VLOOKUP(B39,RMS!C:E,3,FALSE),0)</f>
        <v>738370.67</v>
      </c>
      <c r="J39" s="21">
        <f>IFERROR(VLOOKUP(B39,RMS!C:F,4,FALSE),0)</f>
        <v>843492.88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305218.88</v>
      </c>
      <c r="F40" s="25">
        <f>IFERROR(VLOOKUP(C40,RA!B:I,8,0),0)</f>
        <v>34480.43</v>
      </c>
      <c r="G40" s="16">
        <f t="shared" si="0"/>
        <v>270738.45</v>
      </c>
      <c r="H40" s="27">
        <f>RA!J38</f>
        <v>-10.0823549940835</v>
      </c>
      <c r="I40" s="20">
        <f>IFERROR(VLOOKUP(B40,RMS!C:E,3,FALSE),0)</f>
        <v>305218.88</v>
      </c>
      <c r="J40" s="21">
        <f>IFERROR(VLOOKUP(B40,RMS!C:F,4,FALSE),0)</f>
        <v>270738.45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-12.9963939671944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16765.009600000001</v>
      </c>
      <c r="F42" s="25">
        <f>IFERROR(VLOOKUP(C42,RA!B:I,8,0),0)</f>
        <v>2999.0695999999998</v>
      </c>
      <c r="G42" s="16">
        <f t="shared" si="0"/>
        <v>13765.940000000002</v>
      </c>
      <c r="H42" s="27">
        <f>RA!J39</f>
        <v>-12.9963939671944</v>
      </c>
      <c r="I42" s="20">
        <f>VLOOKUP(B42,RMS!C:E,3,FALSE)</f>
        <v>16765.009454655501</v>
      </c>
      <c r="J42" s="21">
        <f>IFERROR(VLOOKUP(B42,RMS!C:F,4,FALSE),0)</f>
        <v>13765.94023145</v>
      </c>
      <c r="K42" s="22">
        <f t="shared" si="1"/>
        <v>1.4534450019709766E-4</v>
      </c>
      <c r="L42" s="22">
        <f t="shared" si="2"/>
        <v>-2.3144999795476906E-4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37361936.082900003</v>
      </c>
      <c r="E7" s="56"/>
      <c r="F7" s="56"/>
      <c r="G7" s="55">
        <v>22924401.331500001</v>
      </c>
      <c r="H7" s="57">
        <v>62.978895468740802</v>
      </c>
      <c r="I7" s="55">
        <v>763847.73510000098</v>
      </c>
      <c r="J7" s="57">
        <v>2.0444543703654698</v>
      </c>
      <c r="K7" s="55">
        <v>377835.45630000002</v>
      </c>
      <c r="L7" s="57">
        <v>1.6481802549008</v>
      </c>
      <c r="M7" s="57">
        <v>1.02164122599841</v>
      </c>
      <c r="N7" s="55">
        <v>318104962.35579997</v>
      </c>
      <c r="O7" s="55">
        <v>2249486304.9478002</v>
      </c>
      <c r="P7" s="55">
        <v>1190921</v>
      </c>
      <c r="Q7" s="55">
        <v>971809</v>
      </c>
      <c r="R7" s="57">
        <v>22.5468173272732</v>
      </c>
      <c r="S7" s="55">
        <v>31.3723043618342</v>
      </c>
      <c r="T7" s="55">
        <v>19.819306770466198</v>
      </c>
      <c r="U7" s="58">
        <v>36.825467004657597</v>
      </c>
    </row>
    <row r="8" spans="1:23" ht="12" thickBot="1">
      <c r="A8" s="84">
        <v>42805</v>
      </c>
      <c r="B8" s="74" t="s">
        <v>6</v>
      </c>
      <c r="C8" s="75"/>
      <c r="D8" s="59">
        <v>698796.68669999996</v>
      </c>
      <c r="E8" s="60"/>
      <c r="F8" s="60"/>
      <c r="G8" s="59">
        <v>581818.59180000005</v>
      </c>
      <c r="H8" s="61">
        <v>20.105595893403699</v>
      </c>
      <c r="I8" s="59">
        <v>206445.7825</v>
      </c>
      <c r="J8" s="61">
        <v>29.543039689400999</v>
      </c>
      <c r="K8" s="59">
        <v>110144.39539999999</v>
      </c>
      <c r="L8" s="61">
        <v>18.931054619489</v>
      </c>
      <c r="M8" s="61">
        <v>0.87431944903117598</v>
      </c>
      <c r="N8" s="59">
        <v>17574200.7031</v>
      </c>
      <c r="O8" s="59">
        <v>97316378.319600001</v>
      </c>
      <c r="P8" s="59">
        <v>26325</v>
      </c>
      <c r="Q8" s="59">
        <v>21640</v>
      </c>
      <c r="R8" s="61">
        <v>21.6497227356747</v>
      </c>
      <c r="S8" s="59">
        <v>26.544983350427302</v>
      </c>
      <c r="T8" s="59">
        <v>26.8409301756007</v>
      </c>
      <c r="U8" s="62">
        <v>-1.11488796683922</v>
      </c>
    </row>
    <row r="9" spans="1:23" ht="12" thickBot="1">
      <c r="A9" s="85"/>
      <c r="B9" s="74" t="s">
        <v>7</v>
      </c>
      <c r="C9" s="75"/>
      <c r="D9" s="59">
        <v>143325.38939999999</v>
      </c>
      <c r="E9" s="60"/>
      <c r="F9" s="60"/>
      <c r="G9" s="59">
        <v>82272.711899999995</v>
      </c>
      <c r="H9" s="61">
        <v>74.2076881751603</v>
      </c>
      <c r="I9" s="59">
        <v>33313.611100000002</v>
      </c>
      <c r="J9" s="61">
        <v>23.243342466718602</v>
      </c>
      <c r="K9" s="59">
        <v>18807.455399999999</v>
      </c>
      <c r="L9" s="61">
        <v>22.859894812826798</v>
      </c>
      <c r="M9" s="61">
        <v>0.77129815764444198</v>
      </c>
      <c r="N9" s="59">
        <v>1011714.9982</v>
      </c>
      <c r="O9" s="59">
        <v>12264612.8068</v>
      </c>
      <c r="P9" s="59">
        <v>8104</v>
      </c>
      <c r="Q9" s="59">
        <v>4808</v>
      </c>
      <c r="R9" s="61">
        <v>68.552412645590707</v>
      </c>
      <c r="S9" s="59">
        <v>17.685758810464002</v>
      </c>
      <c r="T9" s="59">
        <v>17.340748710482501</v>
      </c>
      <c r="U9" s="62">
        <v>1.95077917593961</v>
      </c>
    </row>
    <row r="10" spans="1:23" ht="12" thickBot="1">
      <c r="A10" s="85"/>
      <c r="B10" s="74" t="s">
        <v>8</v>
      </c>
      <c r="C10" s="75"/>
      <c r="D10" s="59">
        <v>192230.47690000001</v>
      </c>
      <c r="E10" s="60"/>
      <c r="F10" s="60"/>
      <c r="G10" s="59">
        <v>140018.9063</v>
      </c>
      <c r="H10" s="61">
        <v>37.288943314650098</v>
      </c>
      <c r="I10" s="59">
        <v>48194.171499999997</v>
      </c>
      <c r="J10" s="61">
        <v>25.071035705264901</v>
      </c>
      <c r="K10" s="59">
        <v>27191.9277</v>
      </c>
      <c r="L10" s="61">
        <v>19.4201829014001</v>
      </c>
      <c r="M10" s="61">
        <v>0.77237053701051095</v>
      </c>
      <c r="N10" s="59">
        <v>2052760.0371999999</v>
      </c>
      <c r="O10" s="59">
        <v>19537779.564100001</v>
      </c>
      <c r="P10" s="59">
        <v>130370</v>
      </c>
      <c r="Q10" s="59">
        <v>104728</v>
      </c>
      <c r="R10" s="61">
        <v>24.484378580704298</v>
      </c>
      <c r="S10" s="59">
        <v>1.47449932423104</v>
      </c>
      <c r="T10" s="59">
        <v>1.02636550397219</v>
      </c>
      <c r="U10" s="62">
        <v>30.392270304535199</v>
      </c>
    </row>
    <row r="11" spans="1:23" ht="12" thickBot="1">
      <c r="A11" s="85"/>
      <c r="B11" s="74" t="s">
        <v>9</v>
      </c>
      <c r="C11" s="75"/>
      <c r="D11" s="59">
        <v>51545.260199999997</v>
      </c>
      <c r="E11" s="60"/>
      <c r="F11" s="60"/>
      <c r="G11" s="59">
        <v>44494.869100000004</v>
      </c>
      <c r="H11" s="61">
        <v>15.845402498329801</v>
      </c>
      <c r="I11" s="59">
        <v>12387.802</v>
      </c>
      <c r="J11" s="61">
        <v>24.0328634523025</v>
      </c>
      <c r="K11" s="59">
        <v>9108.8042000000005</v>
      </c>
      <c r="L11" s="61">
        <v>20.471583317906699</v>
      </c>
      <c r="M11" s="61">
        <v>0.359981148787895</v>
      </c>
      <c r="N11" s="59">
        <v>837306.53159999999</v>
      </c>
      <c r="O11" s="59">
        <v>6356709.8239000002</v>
      </c>
      <c r="P11" s="59">
        <v>2479</v>
      </c>
      <c r="Q11" s="59">
        <v>1956</v>
      </c>
      <c r="R11" s="61">
        <v>26.738241308793501</v>
      </c>
      <c r="S11" s="59">
        <v>20.792763291649901</v>
      </c>
      <c r="T11" s="59">
        <v>22.619439263803699</v>
      </c>
      <c r="U11" s="62">
        <v>-8.7851525385632403</v>
      </c>
    </row>
    <row r="12" spans="1:23" ht="12" thickBot="1">
      <c r="A12" s="85"/>
      <c r="B12" s="74" t="s">
        <v>10</v>
      </c>
      <c r="C12" s="75"/>
      <c r="D12" s="59">
        <v>173786.82070000001</v>
      </c>
      <c r="E12" s="60"/>
      <c r="F12" s="60"/>
      <c r="G12" s="59">
        <v>222009.23790000001</v>
      </c>
      <c r="H12" s="61">
        <v>-21.7209056956994</v>
      </c>
      <c r="I12" s="59">
        <v>25194.0026</v>
      </c>
      <c r="J12" s="61">
        <v>14.4970731949181</v>
      </c>
      <c r="K12" s="59">
        <v>111.8377</v>
      </c>
      <c r="L12" s="61">
        <v>5.0375246119431998E-2</v>
      </c>
      <c r="M12" s="61">
        <v>224.27289634890599</v>
      </c>
      <c r="N12" s="59">
        <v>2593331.9423000002</v>
      </c>
      <c r="O12" s="59">
        <v>22860426.352200001</v>
      </c>
      <c r="P12" s="59">
        <v>1115</v>
      </c>
      <c r="Q12" s="59">
        <v>1083</v>
      </c>
      <c r="R12" s="61">
        <v>2.95475530932594</v>
      </c>
      <c r="S12" s="59">
        <v>155.86261946188301</v>
      </c>
      <c r="T12" s="59">
        <v>137.694442012927</v>
      </c>
      <c r="U12" s="62">
        <v>11.656532856744001</v>
      </c>
    </row>
    <row r="13" spans="1:23" ht="12" thickBot="1">
      <c r="A13" s="85"/>
      <c r="B13" s="74" t="s">
        <v>11</v>
      </c>
      <c r="C13" s="75"/>
      <c r="D13" s="59">
        <v>203802.0503</v>
      </c>
      <c r="E13" s="60"/>
      <c r="F13" s="60"/>
      <c r="G13" s="59">
        <v>573527.5564</v>
      </c>
      <c r="H13" s="61">
        <v>-64.465168582438494</v>
      </c>
      <c r="I13" s="59">
        <v>61015.811600000001</v>
      </c>
      <c r="J13" s="61">
        <v>29.938762397229901</v>
      </c>
      <c r="K13" s="59">
        <v>-155483.64050000001</v>
      </c>
      <c r="L13" s="61">
        <v>-27.110055788070898</v>
      </c>
      <c r="M13" s="61">
        <v>-1.39242592599316</v>
      </c>
      <c r="N13" s="59">
        <v>6744610.1957999999</v>
      </c>
      <c r="O13" s="59">
        <v>33008062.3704</v>
      </c>
      <c r="P13" s="59">
        <v>8415</v>
      </c>
      <c r="Q13" s="59">
        <v>6923</v>
      </c>
      <c r="R13" s="61">
        <v>21.551350570561901</v>
      </c>
      <c r="S13" s="59">
        <v>24.2189008080808</v>
      </c>
      <c r="T13" s="59">
        <v>24.298009071211901</v>
      </c>
      <c r="U13" s="62">
        <v>-0.32663853639756601</v>
      </c>
    </row>
    <row r="14" spans="1:23" ht="12" thickBot="1">
      <c r="A14" s="85"/>
      <c r="B14" s="74" t="s">
        <v>12</v>
      </c>
      <c r="C14" s="75"/>
      <c r="D14" s="59">
        <v>98294.252900000007</v>
      </c>
      <c r="E14" s="60"/>
      <c r="F14" s="60"/>
      <c r="G14" s="59">
        <v>131391.4184</v>
      </c>
      <c r="H14" s="61">
        <v>-25.189746714843299</v>
      </c>
      <c r="I14" s="59">
        <v>16051.6384</v>
      </c>
      <c r="J14" s="61">
        <v>16.330190144819799</v>
      </c>
      <c r="K14" s="59">
        <v>22590.9522</v>
      </c>
      <c r="L14" s="61">
        <v>17.193628377787601</v>
      </c>
      <c r="M14" s="61">
        <v>-0.28946605446759299</v>
      </c>
      <c r="N14" s="59">
        <v>1216009.9990000001</v>
      </c>
      <c r="O14" s="59">
        <v>9827488.0622000005</v>
      </c>
      <c r="P14" s="59">
        <v>1593</v>
      </c>
      <c r="Q14" s="59">
        <v>1727</v>
      </c>
      <c r="R14" s="61">
        <v>-7.7591198610306904</v>
      </c>
      <c r="S14" s="59">
        <v>61.703862460765897</v>
      </c>
      <c r="T14" s="59">
        <v>51.719601215981498</v>
      </c>
      <c r="U14" s="62">
        <v>16.180933974972501</v>
      </c>
    </row>
    <row r="15" spans="1:23" ht="12" thickBot="1">
      <c r="A15" s="85"/>
      <c r="B15" s="74" t="s">
        <v>13</v>
      </c>
      <c r="C15" s="75"/>
      <c r="D15" s="59">
        <v>127811.13589999999</v>
      </c>
      <c r="E15" s="60"/>
      <c r="F15" s="60"/>
      <c r="G15" s="59">
        <v>185687.4664</v>
      </c>
      <c r="H15" s="61">
        <v>-31.168679083231901</v>
      </c>
      <c r="I15" s="59">
        <v>-19923.474600000001</v>
      </c>
      <c r="J15" s="61">
        <v>-15.5882149545938</v>
      </c>
      <c r="K15" s="59">
        <v>-83758.117700000003</v>
      </c>
      <c r="L15" s="61">
        <v>-45.107038899206998</v>
      </c>
      <c r="M15" s="61">
        <v>-0.76213082209701999</v>
      </c>
      <c r="N15" s="59">
        <v>1361044.1586</v>
      </c>
      <c r="O15" s="59">
        <v>11299190.873199999</v>
      </c>
      <c r="P15" s="59">
        <v>4444</v>
      </c>
      <c r="Q15" s="59">
        <v>4057</v>
      </c>
      <c r="R15" s="61">
        <v>9.5390682770519994</v>
      </c>
      <c r="S15" s="59">
        <v>28.760381615661601</v>
      </c>
      <c r="T15" s="59">
        <v>28.124881488784801</v>
      </c>
      <c r="U15" s="62">
        <v>2.2096373245989298</v>
      </c>
    </row>
    <row r="16" spans="1:23" ht="12" thickBot="1">
      <c r="A16" s="85"/>
      <c r="B16" s="74" t="s">
        <v>14</v>
      </c>
      <c r="C16" s="75"/>
      <c r="D16" s="59">
        <v>1268247.236</v>
      </c>
      <c r="E16" s="60"/>
      <c r="F16" s="60"/>
      <c r="G16" s="59">
        <v>725540.02399999998</v>
      </c>
      <c r="H16" s="61">
        <v>74.800451256704207</v>
      </c>
      <c r="I16" s="59">
        <v>-13668.1942</v>
      </c>
      <c r="J16" s="61">
        <v>-1.07772316091214</v>
      </c>
      <c r="K16" s="59">
        <v>-94125.329400000002</v>
      </c>
      <c r="L16" s="61">
        <v>-12.973140872515099</v>
      </c>
      <c r="M16" s="61">
        <v>-0.85478728959433503</v>
      </c>
      <c r="N16" s="59">
        <v>18895505.073899999</v>
      </c>
      <c r="O16" s="59">
        <v>136757096.06600001</v>
      </c>
      <c r="P16" s="59">
        <v>56918</v>
      </c>
      <c r="Q16" s="59">
        <v>38270</v>
      </c>
      <c r="R16" s="61">
        <v>48.727462764567498</v>
      </c>
      <c r="S16" s="59">
        <v>22.2820063248884</v>
      </c>
      <c r="T16" s="59">
        <v>22.519355607525501</v>
      </c>
      <c r="U16" s="62">
        <v>-1.06520606437459</v>
      </c>
    </row>
    <row r="17" spans="1:21" ht="12" thickBot="1">
      <c r="A17" s="85"/>
      <c r="B17" s="74" t="s">
        <v>15</v>
      </c>
      <c r="C17" s="75"/>
      <c r="D17" s="59">
        <v>652373.63020000001</v>
      </c>
      <c r="E17" s="60"/>
      <c r="F17" s="60"/>
      <c r="G17" s="59">
        <v>410133.3028</v>
      </c>
      <c r="H17" s="61">
        <v>59.063803340575703</v>
      </c>
      <c r="I17" s="59">
        <v>79991.833100000003</v>
      </c>
      <c r="J17" s="61">
        <v>12.261659484224801</v>
      </c>
      <c r="K17" s="59">
        <v>55361.889799999997</v>
      </c>
      <c r="L17" s="61">
        <v>13.4985111967357</v>
      </c>
      <c r="M17" s="61">
        <v>0.44488985814931498</v>
      </c>
      <c r="N17" s="59">
        <v>6325563.4890000001</v>
      </c>
      <c r="O17" s="59">
        <v>159726858.64070001</v>
      </c>
      <c r="P17" s="59">
        <v>11987</v>
      </c>
      <c r="Q17" s="59">
        <v>10730</v>
      </c>
      <c r="R17" s="61">
        <v>11.7148182665424</v>
      </c>
      <c r="S17" s="59">
        <v>54.423427896888299</v>
      </c>
      <c r="T17" s="59">
        <v>53.993221136999097</v>
      </c>
      <c r="U17" s="62">
        <v>0.79048082142917597</v>
      </c>
    </row>
    <row r="18" spans="1:21" ht="12" customHeight="1" thickBot="1">
      <c r="A18" s="85"/>
      <c r="B18" s="74" t="s">
        <v>16</v>
      </c>
      <c r="C18" s="75"/>
      <c r="D18" s="59">
        <v>2488792.7163999998</v>
      </c>
      <c r="E18" s="60"/>
      <c r="F18" s="60"/>
      <c r="G18" s="59">
        <v>1603006.9021999999</v>
      </c>
      <c r="H18" s="61">
        <v>55.2577666998395</v>
      </c>
      <c r="I18" s="59">
        <v>337476.80869999999</v>
      </c>
      <c r="J18" s="61">
        <v>13.5598600267585</v>
      </c>
      <c r="K18" s="59">
        <v>248381.00349999999</v>
      </c>
      <c r="L18" s="61">
        <v>15.4946933265925</v>
      </c>
      <c r="M18" s="61">
        <v>0.35870619711060198</v>
      </c>
      <c r="N18" s="59">
        <v>25209468.551199999</v>
      </c>
      <c r="O18" s="59">
        <v>293113935.55339998</v>
      </c>
      <c r="P18" s="59">
        <v>107561</v>
      </c>
      <c r="Q18" s="59">
        <v>77334</v>
      </c>
      <c r="R18" s="61">
        <v>39.086300980163998</v>
      </c>
      <c r="S18" s="59">
        <v>23.138430438541899</v>
      </c>
      <c r="T18" s="59">
        <v>23.329723157989999</v>
      </c>
      <c r="U18" s="62">
        <v>-0.82673161412681595</v>
      </c>
    </row>
    <row r="19" spans="1:21" ht="12" customHeight="1" thickBot="1">
      <c r="A19" s="85"/>
      <c r="B19" s="74" t="s">
        <v>17</v>
      </c>
      <c r="C19" s="75"/>
      <c r="D19" s="59">
        <v>674711.32380000001</v>
      </c>
      <c r="E19" s="60"/>
      <c r="F19" s="60"/>
      <c r="G19" s="59">
        <v>535638.86490000004</v>
      </c>
      <c r="H19" s="61">
        <v>25.963847661794301</v>
      </c>
      <c r="I19" s="59">
        <v>91666.167100000006</v>
      </c>
      <c r="J19" s="61">
        <v>13.585983200005099</v>
      </c>
      <c r="K19" s="59">
        <v>60990.527900000001</v>
      </c>
      <c r="L19" s="61">
        <v>11.3865015958815</v>
      </c>
      <c r="M19" s="61">
        <v>0.50295743054226005</v>
      </c>
      <c r="N19" s="59">
        <v>8043521.4189999998</v>
      </c>
      <c r="O19" s="59">
        <v>69203599.167300001</v>
      </c>
      <c r="P19" s="59">
        <v>16388</v>
      </c>
      <c r="Q19" s="59">
        <v>12696</v>
      </c>
      <c r="R19" s="61">
        <v>29.0800252047889</v>
      </c>
      <c r="S19" s="59">
        <v>41.171059543568497</v>
      </c>
      <c r="T19" s="59">
        <v>42.926877559861403</v>
      </c>
      <c r="U19" s="62">
        <v>-4.2646898956652599</v>
      </c>
    </row>
    <row r="20" spans="1:21" ht="12" thickBot="1">
      <c r="A20" s="85"/>
      <c r="B20" s="74" t="s">
        <v>18</v>
      </c>
      <c r="C20" s="75"/>
      <c r="D20" s="59">
        <v>1270049.5629</v>
      </c>
      <c r="E20" s="60"/>
      <c r="F20" s="60"/>
      <c r="G20" s="59">
        <v>867696.04240000003</v>
      </c>
      <c r="H20" s="61">
        <v>46.370330258406199</v>
      </c>
      <c r="I20" s="59">
        <v>136876.60269999999</v>
      </c>
      <c r="J20" s="61">
        <v>10.7772646594562</v>
      </c>
      <c r="K20" s="59">
        <v>107786.4939</v>
      </c>
      <c r="L20" s="61">
        <v>12.422148843951</v>
      </c>
      <c r="M20" s="61">
        <v>0.26988639993233898</v>
      </c>
      <c r="N20" s="59">
        <v>14734828.538799999</v>
      </c>
      <c r="O20" s="59">
        <v>124518823.9877</v>
      </c>
      <c r="P20" s="59">
        <v>52279</v>
      </c>
      <c r="Q20" s="59">
        <v>43773</v>
      </c>
      <c r="R20" s="61">
        <v>19.432069997487002</v>
      </c>
      <c r="S20" s="59">
        <v>24.293685091528101</v>
      </c>
      <c r="T20" s="59">
        <v>22.953819173919999</v>
      </c>
      <c r="U20" s="62">
        <v>5.5152847851617102</v>
      </c>
    </row>
    <row r="21" spans="1:21" ht="12" customHeight="1" thickBot="1">
      <c r="A21" s="85"/>
      <c r="B21" s="74" t="s">
        <v>19</v>
      </c>
      <c r="C21" s="75"/>
      <c r="D21" s="59">
        <v>473146.837</v>
      </c>
      <c r="E21" s="60"/>
      <c r="F21" s="60"/>
      <c r="G21" s="59">
        <v>351524.99589999998</v>
      </c>
      <c r="H21" s="61">
        <v>34.598347917938199</v>
      </c>
      <c r="I21" s="59">
        <v>67728.268200000006</v>
      </c>
      <c r="J21" s="61">
        <v>14.3144290321019</v>
      </c>
      <c r="K21" s="59">
        <v>52477.4548</v>
      </c>
      <c r="L21" s="61">
        <v>14.928513025266801</v>
      </c>
      <c r="M21" s="61">
        <v>0.29061648393816603</v>
      </c>
      <c r="N21" s="59">
        <v>4417693.3861999996</v>
      </c>
      <c r="O21" s="59">
        <v>44859758.603399999</v>
      </c>
      <c r="P21" s="59">
        <v>35810</v>
      </c>
      <c r="Q21" s="59">
        <v>30845</v>
      </c>
      <c r="R21" s="61">
        <v>16.096612092721699</v>
      </c>
      <c r="S21" s="59">
        <v>13.212701396258</v>
      </c>
      <c r="T21" s="59">
        <v>12.7127796628303</v>
      </c>
      <c r="U21" s="62">
        <v>3.7836451338356198</v>
      </c>
    </row>
    <row r="22" spans="1:21" ht="12" customHeight="1" thickBot="1">
      <c r="A22" s="85"/>
      <c r="B22" s="74" t="s">
        <v>20</v>
      </c>
      <c r="C22" s="75"/>
      <c r="D22" s="59">
        <v>1788314.6303999999</v>
      </c>
      <c r="E22" s="60"/>
      <c r="F22" s="60"/>
      <c r="G22" s="59">
        <v>1153948.3991</v>
      </c>
      <c r="H22" s="61">
        <v>54.973535367331998</v>
      </c>
      <c r="I22" s="59">
        <v>68317.996799999994</v>
      </c>
      <c r="J22" s="61">
        <v>3.8202448069621302</v>
      </c>
      <c r="K22" s="59">
        <v>71466.391300000003</v>
      </c>
      <c r="L22" s="61">
        <v>6.1932051169479401</v>
      </c>
      <c r="M22" s="61">
        <v>-4.4054197262931E-2</v>
      </c>
      <c r="N22" s="59">
        <v>15562788.4925</v>
      </c>
      <c r="O22" s="59">
        <v>133095415.9645</v>
      </c>
      <c r="P22" s="59">
        <v>103740</v>
      </c>
      <c r="Q22" s="59">
        <v>78465</v>
      </c>
      <c r="R22" s="61">
        <v>32.211814184668299</v>
      </c>
      <c r="S22" s="59">
        <v>17.2384290572585</v>
      </c>
      <c r="T22" s="59">
        <v>17.257391566940701</v>
      </c>
      <c r="U22" s="62">
        <v>-0.110001379007093</v>
      </c>
    </row>
    <row r="23" spans="1:21" ht="12" thickBot="1">
      <c r="A23" s="85"/>
      <c r="B23" s="74" t="s">
        <v>21</v>
      </c>
      <c r="C23" s="75"/>
      <c r="D23" s="59">
        <v>3313850.7337000002</v>
      </c>
      <c r="E23" s="60"/>
      <c r="F23" s="60"/>
      <c r="G23" s="59">
        <v>2153234.2085000002</v>
      </c>
      <c r="H23" s="61">
        <v>53.901081480983699</v>
      </c>
      <c r="I23" s="59">
        <v>340144.17670000001</v>
      </c>
      <c r="J23" s="61">
        <v>10.2643179803159</v>
      </c>
      <c r="K23" s="59">
        <v>262874.52189999999</v>
      </c>
      <c r="L23" s="61">
        <v>12.208357124473</v>
      </c>
      <c r="M23" s="61">
        <v>0.29394120906625598</v>
      </c>
      <c r="N23" s="59">
        <v>96826058.217399999</v>
      </c>
      <c r="O23" s="59">
        <v>319409116.09450001</v>
      </c>
      <c r="P23" s="59">
        <v>87163</v>
      </c>
      <c r="Q23" s="59">
        <v>68894</v>
      </c>
      <c r="R23" s="61">
        <v>26.5175486979998</v>
      </c>
      <c r="S23" s="59">
        <v>38.019007304704999</v>
      </c>
      <c r="T23" s="59">
        <v>38.035804804482297</v>
      </c>
      <c r="U23" s="62">
        <v>-4.4181847365568003E-2</v>
      </c>
    </row>
    <row r="24" spans="1:21" ht="12" thickBot="1">
      <c r="A24" s="85"/>
      <c r="B24" s="74" t="s">
        <v>22</v>
      </c>
      <c r="C24" s="75"/>
      <c r="D24" s="59">
        <v>361333.7463</v>
      </c>
      <c r="E24" s="60"/>
      <c r="F24" s="60"/>
      <c r="G24" s="59">
        <v>255285.55220000001</v>
      </c>
      <c r="H24" s="61">
        <v>41.541008954912598</v>
      </c>
      <c r="I24" s="59">
        <v>50364.4205</v>
      </c>
      <c r="J24" s="61">
        <v>13.938476828063701</v>
      </c>
      <c r="K24" s="59">
        <v>39201.956100000003</v>
      </c>
      <c r="L24" s="61">
        <v>15.3561201416082</v>
      </c>
      <c r="M24" s="61">
        <v>0.28474253610013101</v>
      </c>
      <c r="N24" s="59">
        <v>3167871.784</v>
      </c>
      <c r="O24" s="59">
        <v>31382881.0372</v>
      </c>
      <c r="P24" s="59">
        <v>34484</v>
      </c>
      <c r="Q24" s="59">
        <v>29137</v>
      </c>
      <c r="R24" s="61">
        <v>18.351237258468601</v>
      </c>
      <c r="S24" s="59">
        <v>10.4783014238487</v>
      </c>
      <c r="T24" s="59">
        <v>9.8966650135566496</v>
      </c>
      <c r="U24" s="62">
        <v>5.5508654195448504</v>
      </c>
    </row>
    <row r="25" spans="1:21" ht="12" thickBot="1">
      <c r="A25" s="85"/>
      <c r="B25" s="74" t="s">
        <v>23</v>
      </c>
      <c r="C25" s="75"/>
      <c r="D25" s="59">
        <v>453621.32689999999</v>
      </c>
      <c r="E25" s="60"/>
      <c r="F25" s="60"/>
      <c r="G25" s="59">
        <v>331364.07610000001</v>
      </c>
      <c r="H25" s="61">
        <v>36.895143323594603</v>
      </c>
      <c r="I25" s="59">
        <v>34868.010300000002</v>
      </c>
      <c r="J25" s="61">
        <v>7.6865897241393597</v>
      </c>
      <c r="K25" s="59">
        <v>24899.429400000001</v>
      </c>
      <c r="L25" s="61">
        <v>7.5142211228973999</v>
      </c>
      <c r="M25" s="61">
        <v>0.40035378883019701</v>
      </c>
      <c r="N25" s="59">
        <v>3849124.5010000002</v>
      </c>
      <c r="O25" s="59">
        <v>43846593.213100001</v>
      </c>
      <c r="P25" s="59">
        <v>25375</v>
      </c>
      <c r="Q25" s="59">
        <v>20545</v>
      </c>
      <c r="R25" s="61">
        <v>23.509369676320301</v>
      </c>
      <c r="S25" s="59">
        <v>17.876702537930999</v>
      </c>
      <c r="T25" s="59">
        <v>16.853193823314701</v>
      </c>
      <c r="U25" s="62">
        <v>5.7253775546394197</v>
      </c>
    </row>
    <row r="26" spans="1:21" ht="12" thickBot="1">
      <c r="A26" s="85"/>
      <c r="B26" s="74" t="s">
        <v>24</v>
      </c>
      <c r="C26" s="75"/>
      <c r="D26" s="59">
        <v>916548.92189999996</v>
      </c>
      <c r="E26" s="60"/>
      <c r="F26" s="60"/>
      <c r="G26" s="59">
        <v>608418.15709999995</v>
      </c>
      <c r="H26" s="61">
        <v>50.644570876827999</v>
      </c>
      <c r="I26" s="59">
        <v>180273.31140000001</v>
      </c>
      <c r="J26" s="61">
        <v>19.6687058478335</v>
      </c>
      <c r="K26" s="59">
        <v>131387.9981</v>
      </c>
      <c r="L26" s="61">
        <v>21.595015955187101</v>
      </c>
      <c r="M26" s="61">
        <v>0.37206833201608802</v>
      </c>
      <c r="N26" s="59">
        <v>7737754.3561000004</v>
      </c>
      <c r="O26" s="59">
        <v>75650297.543699995</v>
      </c>
      <c r="P26" s="59">
        <v>53907</v>
      </c>
      <c r="Q26" s="59">
        <v>45914</v>
      </c>
      <c r="R26" s="61">
        <v>17.408633532255902</v>
      </c>
      <c r="S26" s="59">
        <v>17.002410111859302</v>
      </c>
      <c r="T26" s="59">
        <v>14.764806150629401</v>
      </c>
      <c r="U26" s="62">
        <v>13.160510460038401</v>
      </c>
    </row>
    <row r="27" spans="1:21" ht="12" thickBot="1">
      <c r="A27" s="85"/>
      <c r="B27" s="74" t="s">
        <v>25</v>
      </c>
      <c r="C27" s="75"/>
      <c r="D27" s="59">
        <v>388098.42580000003</v>
      </c>
      <c r="E27" s="60"/>
      <c r="F27" s="60"/>
      <c r="G27" s="59">
        <v>258068.34770000001</v>
      </c>
      <c r="H27" s="61">
        <v>50.385907167181102</v>
      </c>
      <c r="I27" s="59">
        <v>87312.427599999995</v>
      </c>
      <c r="J27" s="61">
        <v>22.497495943205699</v>
      </c>
      <c r="K27" s="59">
        <v>70668.958100000003</v>
      </c>
      <c r="L27" s="61">
        <v>27.383814687011299</v>
      </c>
      <c r="M27" s="61">
        <v>0.23551315807498799</v>
      </c>
      <c r="N27" s="59">
        <v>3326153.9119000002</v>
      </c>
      <c r="O27" s="59">
        <v>22762666.933400001</v>
      </c>
      <c r="P27" s="59">
        <v>45685</v>
      </c>
      <c r="Q27" s="59">
        <v>37375</v>
      </c>
      <c r="R27" s="61">
        <v>22.234113712374601</v>
      </c>
      <c r="S27" s="59">
        <v>8.4950952347597699</v>
      </c>
      <c r="T27" s="59">
        <v>8.2783312026755898</v>
      </c>
      <c r="U27" s="62">
        <v>2.5516374577796199</v>
      </c>
    </row>
    <row r="28" spans="1:21" ht="12" thickBot="1">
      <c r="A28" s="85"/>
      <c r="B28" s="74" t="s">
        <v>26</v>
      </c>
      <c r="C28" s="75"/>
      <c r="D28" s="59">
        <v>1151267.4349</v>
      </c>
      <c r="E28" s="60"/>
      <c r="F28" s="60"/>
      <c r="G28" s="59">
        <v>837856.29509999999</v>
      </c>
      <c r="H28" s="61">
        <v>37.406311993227199</v>
      </c>
      <c r="I28" s="59">
        <v>53230.149400000002</v>
      </c>
      <c r="J28" s="61">
        <v>4.6236128797149201</v>
      </c>
      <c r="K28" s="59">
        <v>42358.788999999997</v>
      </c>
      <c r="L28" s="61">
        <v>5.05561505567543</v>
      </c>
      <c r="M28" s="61">
        <v>0.25664946181535098</v>
      </c>
      <c r="N28" s="59">
        <v>10114871.593800001</v>
      </c>
      <c r="O28" s="59">
        <v>89703760.939700007</v>
      </c>
      <c r="P28" s="59">
        <v>47863</v>
      </c>
      <c r="Q28" s="59">
        <v>43087</v>
      </c>
      <c r="R28" s="61">
        <v>11.084549864228199</v>
      </c>
      <c r="S28" s="59">
        <v>24.0533906127907</v>
      </c>
      <c r="T28" s="59">
        <v>22.316132798756001</v>
      </c>
      <c r="U28" s="62">
        <v>7.2225069720975501</v>
      </c>
    </row>
    <row r="29" spans="1:21" ht="12" thickBot="1">
      <c r="A29" s="85"/>
      <c r="B29" s="74" t="s">
        <v>27</v>
      </c>
      <c r="C29" s="75"/>
      <c r="D29" s="59">
        <v>905728.06389999995</v>
      </c>
      <c r="E29" s="60"/>
      <c r="F29" s="60"/>
      <c r="G29" s="59">
        <v>748332.11769999994</v>
      </c>
      <c r="H29" s="61">
        <v>21.032900028901199</v>
      </c>
      <c r="I29" s="59">
        <v>132954.59520000001</v>
      </c>
      <c r="J29" s="61">
        <v>14.6793061294255</v>
      </c>
      <c r="K29" s="59">
        <v>103489.5235</v>
      </c>
      <c r="L29" s="61">
        <v>13.829357454023899</v>
      </c>
      <c r="M29" s="61">
        <v>0.28471550262766498</v>
      </c>
      <c r="N29" s="59">
        <v>8897344.0943</v>
      </c>
      <c r="O29" s="59">
        <v>61731474.918700002</v>
      </c>
      <c r="P29" s="59">
        <v>128071</v>
      </c>
      <c r="Q29" s="59">
        <v>121645</v>
      </c>
      <c r="R29" s="61">
        <v>5.2825845698549099</v>
      </c>
      <c r="S29" s="59">
        <v>7.07207770611614</v>
      </c>
      <c r="T29" s="59">
        <v>6.9244343688602097</v>
      </c>
      <c r="U29" s="62">
        <v>2.0876939336829401</v>
      </c>
    </row>
    <row r="30" spans="1:21" ht="12" thickBot="1">
      <c r="A30" s="85"/>
      <c r="B30" s="74" t="s">
        <v>28</v>
      </c>
      <c r="C30" s="75"/>
      <c r="D30" s="59">
        <v>1777163.1140000001</v>
      </c>
      <c r="E30" s="60"/>
      <c r="F30" s="60"/>
      <c r="G30" s="59">
        <v>892711.45979999995</v>
      </c>
      <c r="H30" s="61">
        <v>99.074750804492794</v>
      </c>
      <c r="I30" s="59">
        <v>215724.54120000001</v>
      </c>
      <c r="J30" s="61">
        <v>12.138702379122201</v>
      </c>
      <c r="K30" s="59">
        <v>97744.2304</v>
      </c>
      <c r="L30" s="61">
        <v>10.9491403215433</v>
      </c>
      <c r="M30" s="61">
        <v>1.20703094512267</v>
      </c>
      <c r="N30" s="59">
        <v>14959682.396500001</v>
      </c>
      <c r="O30" s="59">
        <v>108520763.5095</v>
      </c>
      <c r="P30" s="59">
        <v>107456</v>
      </c>
      <c r="Q30" s="59">
        <v>88329</v>
      </c>
      <c r="R30" s="61">
        <v>21.654269832105001</v>
      </c>
      <c r="S30" s="59">
        <v>16.538519152025</v>
      </c>
      <c r="T30" s="59">
        <v>15.786593280802499</v>
      </c>
      <c r="U30" s="62">
        <v>4.5465126853905398</v>
      </c>
    </row>
    <row r="31" spans="1:21" ht="12" thickBot="1">
      <c r="A31" s="85"/>
      <c r="B31" s="74" t="s">
        <v>29</v>
      </c>
      <c r="C31" s="75"/>
      <c r="D31" s="59">
        <v>993499.4878</v>
      </c>
      <c r="E31" s="60"/>
      <c r="F31" s="60"/>
      <c r="G31" s="59">
        <v>784162.93310000002</v>
      </c>
      <c r="H31" s="61">
        <v>26.695543217330901</v>
      </c>
      <c r="I31" s="59">
        <v>39465.201800000003</v>
      </c>
      <c r="J31" s="61">
        <v>3.9723424404970298</v>
      </c>
      <c r="K31" s="59">
        <v>46077.772900000004</v>
      </c>
      <c r="L31" s="61">
        <v>5.8760457750588397</v>
      </c>
      <c r="M31" s="61">
        <v>-0.143508912949219</v>
      </c>
      <c r="N31" s="59">
        <v>9711790.0339000002</v>
      </c>
      <c r="O31" s="59">
        <v>105924151.4377</v>
      </c>
      <c r="P31" s="59">
        <v>39350</v>
      </c>
      <c r="Q31" s="59">
        <v>35971</v>
      </c>
      <c r="R31" s="61">
        <v>9.3936782408050998</v>
      </c>
      <c r="S31" s="59">
        <v>25.247763349428201</v>
      </c>
      <c r="T31" s="59">
        <v>22.936264123877599</v>
      </c>
      <c r="U31" s="62">
        <v>9.1552633536664896</v>
      </c>
    </row>
    <row r="32" spans="1:21" ht="12" thickBot="1">
      <c r="A32" s="85"/>
      <c r="B32" s="74" t="s">
        <v>30</v>
      </c>
      <c r="C32" s="75"/>
      <c r="D32" s="59">
        <v>214093.5595</v>
      </c>
      <c r="E32" s="60"/>
      <c r="F32" s="60"/>
      <c r="G32" s="59">
        <v>116218.4102</v>
      </c>
      <c r="H32" s="61">
        <v>84.216561843830803</v>
      </c>
      <c r="I32" s="59">
        <v>53528.639499999997</v>
      </c>
      <c r="J32" s="61">
        <v>25.0024520237845</v>
      </c>
      <c r="K32" s="59">
        <v>33234.953000000001</v>
      </c>
      <c r="L32" s="61">
        <v>28.596977830625999</v>
      </c>
      <c r="M32" s="61">
        <v>0.61061276361666605</v>
      </c>
      <c r="N32" s="59">
        <v>1882700.7086</v>
      </c>
      <c r="O32" s="59">
        <v>13654413.0361</v>
      </c>
      <c r="P32" s="59">
        <v>34975</v>
      </c>
      <c r="Q32" s="59">
        <v>30261</v>
      </c>
      <c r="R32" s="61">
        <v>15.577806417501099</v>
      </c>
      <c r="S32" s="59">
        <v>6.1213312223016398</v>
      </c>
      <c r="T32" s="59">
        <v>5.7712161362810201</v>
      </c>
      <c r="U32" s="62">
        <v>5.7195906136407002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203868.73689999999</v>
      </c>
      <c r="E34" s="60"/>
      <c r="F34" s="60"/>
      <c r="G34" s="59">
        <v>124392.89079999999</v>
      </c>
      <c r="H34" s="61">
        <v>63.890987329639302</v>
      </c>
      <c r="I34" s="59">
        <v>26336.0615</v>
      </c>
      <c r="J34" s="61">
        <v>12.9181462054764</v>
      </c>
      <c r="K34" s="59">
        <v>19440.607899999999</v>
      </c>
      <c r="L34" s="61">
        <v>15.628391441804199</v>
      </c>
      <c r="M34" s="61">
        <v>0.35469331182796998</v>
      </c>
      <c r="N34" s="59">
        <v>1867765.5018</v>
      </c>
      <c r="O34" s="59">
        <v>22005775.8171</v>
      </c>
      <c r="P34" s="59">
        <v>11029</v>
      </c>
      <c r="Q34" s="59">
        <v>8627</v>
      </c>
      <c r="R34" s="61">
        <v>27.842819056450701</v>
      </c>
      <c r="S34" s="59">
        <v>18.4847889110527</v>
      </c>
      <c r="T34" s="59">
        <v>17.160657911209</v>
      </c>
      <c r="U34" s="62">
        <v>7.1633547248783698</v>
      </c>
    </row>
    <row r="35" spans="1:21" ht="12" customHeight="1" thickBot="1">
      <c r="A35" s="85"/>
      <c r="B35" s="74" t="s">
        <v>76</v>
      </c>
      <c r="C35" s="7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9.6580999999999992</v>
      </c>
      <c r="O35" s="59">
        <v>21.623899999999999</v>
      </c>
      <c r="P35" s="60"/>
      <c r="Q35" s="60"/>
      <c r="R35" s="60"/>
      <c r="S35" s="60"/>
      <c r="T35" s="60"/>
      <c r="U35" s="63"/>
    </row>
    <row r="36" spans="1:21" ht="12" customHeight="1" thickBot="1">
      <c r="A36" s="85"/>
      <c r="B36" s="74" t="s">
        <v>61</v>
      </c>
      <c r="C36" s="75"/>
      <c r="D36" s="59">
        <v>239219.43</v>
      </c>
      <c r="E36" s="60"/>
      <c r="F36" s="60"/>
      <c r="G36" s="59">
        <v>147845.35999999999</v>
      </c>
      <c r="H36" s="61">
        <v>61.803813119329597</v>
      </c>
      <c r="I36" s="59">
        <v>31144.66</v>
      </c>
      <c r="J36" s="61">
        <v>13.0192852645791</v>
      </c>
      <c r="K36" s="59">
        <v>1197.93</v>
      </c>
      <c r="L36" s="61">
        <v>0.81025877308560801</v>
      </c>
      <c r="M36" s="61">
        <v>24.998731144557699</v>
      </c>
      <c r="N36" s="59">
        <v>1905623.27</v>
      </c>
      <c r="O36" s="59">
        <v>36221552.390000001</v>
      </c>
      <c r="P36" s="59">
        <v>156</v>
      </c>
      <c r="Q36" s="59">
        <v>114</v>
      </c>
      <c r="R36" s="61">
        <v>36.842105263157897</v>
      </c>
      <c r="S36" s="59">
        <v>1533.45788461538</v>
      </c>
      <c r="T36" s="59">
        <v>1571.92464912281</v>
      </c>
      <c r="U36" s="62">
        <v>-2.5084982700434999</v>
      </c>
    </row>
    <row r="37" spans="1:21" ht="12" customHeight="1" thickBot="1">
      <c r="A37" s="85"/>
      <c r="B37" s="74" t="s">
        <v>35</v>
      </c>
      <c r="C37" s="75"/>
      <c r="D37" s="59">
        <v>1241068.03</v>
      </c>
      <c r="E37" s="60"/>
      <c r="F37" s="60"/>
      <c r="G37" s="59">
        <v>2326726.5099999998</v>
      </c>
      <c r="H37" s="61">
        <v>-46.660339121678703</v>
      </c>
      <c r="I37" s="59">
        <v>-208193.57</v>
      </c>
      <c r="J37" s="61">
        <v>-16.775355175332301</v>
      </c>
      <c r="K37" s="59">
        <v>-301752.59999999998</v>
      </c>
      <c r="L37" s="61">
        <v>-12.9689758853523</v>
      </c>
      <c r="M37" s="61">
        <v>-0.31005210891306301</v>
      </c>
      <c r="N37" s="59">
        <v>3094333.48</v>
      </c>
      <c r="O37" s="59">
        <v>31474141.969999999</v>
      </c>
      <c r="P37" s="59">
        <v>415</v>
      </c>
      <c r="Q37" s="59">
        <v>281</v>
      </c>
      <c r="R37" s="61">
        <v>47.686832740213497</v>
      </c>
      <c r="S37" s="59">
        <v>2990.5253734939802</v>
      </c>
      <c r="T37" s="59">
        <v>2912.06423487545</v>
      </c>
      <c r="U37" s="62">
        <v>2.6236573450925502</v>
      </c>
    </row>
    <row r="38" spans="1:21" ht="12" customHeight="1" thickBot="1">
      <c r="A38" s="85"/>
      <c r="B38" s="74" t="s">
        <v>36</v>
      </c>
      <c r="C38" s="75"/>
      <c r="D38" s="59">
        <v>12164328.48</v>
      </c>
      <c r="E38" s="60"/>
      <c r="F38" s="60"/>
      <c r="G38" s="59">
        <v>2001505.94</v>
      </c>
      <c r="H38" s="61">
        <v>507.75879985647202</v>
      </c>
      <c r="I38" s="59">
        <v>-1226450.78</v>
      </c>
      <c r="J38" s="61">
        <v>-10.0823549940835</v>
      </c>
      <c r="K38" s="59">
        <v>-150774.37</v>
      </c>
      <c r="L38" s="61">
        <v>-7.5330463420957896</v>
      </c>
      <c r="M38" s="61">
        <v>7.1343452471398203</v>
      </c>
      <c r="N38" s="59">
        <v>14361748.119999999</v>
      </c>
      <c r="O38" s="59">
        <v>21772498.77</v>
      </c>
      <c r="P38" s="59">
        <v>4378</v>
      </c>
      <c r="Q38" s="59">
        <v>88</v>
      </c>
      <c r="R38" s="61">
        <v>4875</v>
      </c>
      <c r="S38" s="59">
        <v>2778.5126724531801</v>
      </c>
      <c r="T38" s="59">
        <v>2555.1774999999998</v>
      </c>
      <c r="U38" s="62">
        <v>8.0379396742499107</v>
      </c>
    </row>
    <row r="39" spans="1:21" ht="12" customHeight="1" thickBot="1">
      <c r="A39" s="85"/>
      <c r="B39" s="74" t="s">
        <v>37</v>
      </c>
      <c r="C39" s="75"/>
      <c r="D39" s="59">
        <v>1185211.07</v>
      </c>
      <c r="E39" s="60"/>
      <c r="F39" s="60"/>
      <c r="G39" s="59">
        <v>1438980.77</v>
      </c>
      <c r="H39" s="61">
        <v>-17.6353781294798</v>
      </c>
      <c r="I39" s="59">
        <v>-154034.70000000001</v>
      </c>
      <c r="J39" s="61">
        <v>-12.9963939671944</v>
      </c>
      <c r="K39" s="59">
        <v>-286149.93</v>
      </c>
      <c r="L39" s="61">
        <v>-19.885597915252202</v>
      </c>
      <c r="M39" s="61">
        <v>-0.46169932664320401</v>
      </c>
      <c r="N39" s="59">
        <v>2786173.27</v>
      </c>
      <c r="O39" s="59">
        <v>21378144.850000001</v>
      </c>
      <c r="P39" s="59">
        <v>410</v>
      </c>
      <c r="Q39" s="59">
        <v>251</v>
      </c>
      <c r="R39" s="61">
        <v>63.346613545816702</v>
      </c>
      <c r="S39" s="59">
        <v>2890.7587073170698</v>
      </c>
      <c r="T39" s="59">
        <v>2075.1938247011999</v>
      </c>
      <c r="U39" s="62">
        <v>28.212831480937002</v>
      </c>
    </row>
    <row r="40" spans="1:21" ht="12" customHeight="1" thickBot="1">
      <c r="A40" s="85"/>
      <c r="B40" s="74" t="s">
        <v>74</v>
      </c>
      <c r="C40" s="75"/>
      <c r="D40" s="59">
        <v>0.85</v>
      </c>
      <c r="E40" s="60"/>
      <c r="F40" s="60"/>
      <c r="G40" s="60"/>
      <c r="H40" s="60"/>
      <c r="I40" s="59">
        <v>0</v>
      </c>
      <c r="J40" s="61">
        <v>0</v>
      </c>
      <c r="K40" s="60"/>
      <c r="L40" s="60"/>
      <c r="M40" s="60"/>
      <c r="N40" s="59">
        <v>14.7</v>
      </c>
      <c r="O40" s="59">
        <v>25.16</v>
      </c>
      <c r="P40" s="59">
        <v>1</v>
      </c>
      <c r="Q40" s="59">
        <v>1</v>
      </c>
      <c r="R40" s="61">
        <v>0</v>
      </c>
      <c r="S40" s="59">
        <v>0.85</v>
      </c>
      <c r="T40" s="59">
        <v>0.85</v>
      </c>
      <c r="U40" s="62">
        <v>0</v>
      </c>
    </row>
    <row r="41" spans="1:21" ht="12" customHeight="1" thickBot="1">
      <c r="A41" s="85"/>
      <c r="B41" s="74" t="s">
        <v>32</v>
      </c>
      <c r="C41" s="75"/>
      <c r="D41" s="59">
        <v>14361.5383</v>
      </c>
      <c r="E41" s="60"/>
      <c r="F41" s="60"/>
      <c r="G41" s="59">
        <v>350805.1274</v>
      </c>
      <c r="H41" s="61">
        <v>-95.906120755291994</v>
      </c>
      <c r="I41" s="59">
        <v>1240.0990999999999</v>
      </c>
      <c r="J41" s="61">
        <v>8.6348626038200909</v>
      </c>
      <c r="K41" s="59">
        <v>14950.1584</v>
      </c>
      <c r="L41" s="61">
        <v>4.2616704353221504</v>
      </c>
      <c r="M41" s="61">
        <v>-0.91705110629463304</v>
      </c>
      <c r="N41" s="59">
        <v>166088.2886</v>
      </c>
      <c r="O41" s="59">
        <v>2017407.9295000001</v>
      </c>
      <c r="P41" s="59">
        <v>56</v>
      </c>
      <c r="Q41" s="59">
        <v>36</v>
      </c>
      <c r="R41" s="61">
        <v>55.5555555555556</v>
      </c>
      <c r="S41" s="59">
        <v>256.45604107142901</v>
      </c>
      <c r="T41" s="59">
        <v>429.46343611111098</v>
      </c>
      <c r="U41" s="62">
        <v>-67.460838246152406</v>
      </c>
    </row>
    <row r="42" spans="1:21" ht="12" customHeight="1" thickBot="1">
      <c r="A42" s="85"/>
      <c r="B42" s="74" t="s">
        <v>33</v>
      </c>
      <c r="C42" s="75"/>
      <c r="D42" s="59">
        <v>473090.5637</v>
      </c>
      <c r="E42" s="60"/>
      <c r="F42" s="60"/>
      <c r="G42" s="59">
        <v>436968.16399999999</v>
      </c>
      <c r="H42" s="61">
        <v>8.2665975867294499</v>
      </c>
      <c r="I42" s="59">
        <v>22514.373800000001</v>
      </c>
      <c r="J42" s="61">
        <v>4.7589987050084099</v>
      </c>
      <c r="K42" s="59">
        <v>17909.557199999999</v>
      </c>
      <c r="L42" s="61">
        <v>4.0985954299407501</v>
      </c>
      <c r="M42" s="61">
        <v>0.25711504469803398</v>
      </c>
      <c r="N42" s="59">
        <v>3849542.1072</v>
      </c>
      <c r="O42" s="59">
        <v>44291949.868000001</v>
      </c>
      <c r="P42" s="59">
        <v>2001</v>
      </c>
      <c r="Q42" s="59">
        <v>1804</v>
      </c>
      <c r="R42" s="61">
        <v>10.920177383592</v>
      </c>
      <c r="S42" s="59">
        <v>236.42706831584201</v>
      </c>
      <c r="T42" s="59">
        <v>249.48371834811499</v>
      </c>
      <c r="U42" s="62">
        <v>-5.5224852743303101</v>
      </c>
    </row>
    <row r="43" spans="1:21" ht="12" thickBot="1">
      <c r="A43" s="85"/>
      <c r="B43" s="74" t="s">
        <v>38</v>
      </c>
      <c r="C43" s="75"/>
      <c r="D43" s="59">
        <v>738370.67</v>
      </c>
      <c r="E43" s="60"/>
      <c r="F43" s="60"/>
      <c r="G43" s="59">
        <v>1145629.68</v>
      </c>
      <c r="H43" s="61">
        <v>-35.5489227548644</v>
      </c>
      <c r="I43" s="59">
        <v>-105122.21</v>
      </c>
      <c r="J43" s="61">
        <v>-14.237051154808199</v>
      </c>
      <c r="K43" s="59">
        <v>-265752.43</v>
      </c>
      <c r="L43" s="61">
        <v>-23.197062247898501</v>
      </c>
      <c r="M43" s="61">
        <v>-0.60443556433331602</v>
      </c>
      <c r="N43" s="59">
        <v>2022834.93</v>
      </c>
      <c r="O43" s="59">
        <v>15556967.74</v>
      </c>
      <c r="P43" s="59">
        <v>380</v>
      </c>
      <c r="Q43" s="59">
        <v>271</v>
      </c>
      <c r="R43" s="61">
        <v>40.221402214022199</v>
      </c>
      <c r="S43" s="59">
        <v>1943.08071052632</v>
      </c>
      <c r="T43" s="59">
        <v>1567.8718450184499</v>
      </c>
      <c r="U43" s="62">
        <v>19.309998986415401</v>
      </c>
    </row>
    <row r="44" spans="1:21" ht="12" thickBot="1">
      <c r="A44" s="85"/>
      <c r="B44" s="74" t="s">
        <v>39</v>
      </c>
      <c r="C44" s="75"/>
      <c r="D44" s="59">
        <v>305218.88</v>
      </c>
      <c r="E44" s="60"/>
      <c r="F44" s="60"/>
      <c r="G44" s="59">
        <v>347888.13</v>
      </c>
      <c r="H44" s="61">
        <v>-12.2652215814319</v>
      </c>
      <c r="I44" s="59">
        <v>34480.43</v>
      </c>
      <c r="J44" s="61">
        <v>11.296951879254699</v>
      </c>
      <c r="K44" s="59">
        <v>24913.34</v>
      </c>
      <c r="L44" s="61">
        <v>7.1613078606619904</v>
      </c>
      <c r="M44" s="61">
        <v>0.38401474872497998</v>
      </c>
      <c r="N44" s="59">
        <v>934095.33</v>
      </c>
      <c r="O44" s="59">
        <v>7053053.1900000004</v>
      </c>
      <c r="P44" s="59">
        <v>223</v>
      </c>
      <c r="Q44" s="59">
        <v>139</v>
      </c>
      <c r="R44" s="61">
        <v>60.431654676259001</v>
      </c>
      <c r="S44" s="59">
        <v>1368.6945291479799</v>
      </c>
      <c r="T44" s="59">
        <v>1146.8123021582701</v>
      </c>
      <c r="U44" s="62">
        <v>16.2112306482171</v>
      </c>
    </row>
    <row r="45" spans="1:21" ht="12" thickBot="1">
      <c r="A45" s="86"/>
      <c r="B45" s="74" t="s">
        <v>34</v>
      </c>
      <c r="C45" s="75"/>
      <c r="D45" s="64">
        <v>16765.009600000001</v>
      </c>
      <c r="E45" s="65"/>
      <c r="F45" s="65"/>
      <c r="G45" s="64">
        <v>9297.9123</v>
      </c>
      <c r="H45" s="66">
        <v>80.3093969815138</v>
      </c>
      <c r="I45" s="64">
        <v>2999.0695999999998</v>
      </c>
      <c r="J45" s="66">
        <v>17.8888630042896</v>
      </c>
      <c r="K45" s="64">
        <v>863.01419999999996</v>
      </c>
      <c r="L45" s="66">
        <v>9.2818061964297094</v>
      </c>
      <c r="M45" s="66">
        <v>2.4751103747771501</v>
      </c>
      <c r="N45" s="64">
        <v>63034.586199999998</v>
      </c>
      <c r="O45" s="64">
        <v>1382465.3433999999</v>
      </c>
      <c r="P45" s="64">
        <v>15</v>
      </c>
      <c r="Q45" s="64">
        <v>4</v>
      </c>
      <c r="R45" s="66">
        <v>275</v>
      </c>
      <c r="S45" s="64">
        <v>1117.6673066666699</v>
      </c>
      <c r="T45" s="64">
        <v>284.35764999999998</v>
      </c>
      <c r="U45" s="67">
        <v>74.557934342012004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42805</v>
      </c>
      <c r="C2" s="43">
        <v>12</v>
      </c>
      <c r="D2" s="43">
        <v>56292</v>
      </c>
      <c r="E2" s="43">
        <v>698797.43523760699</v>
      </c>
      <c r="F2" s="43">
        <v>492350.89580170898</v>
      </c>
      <c r="G2" s="37"/>
      <c r="H2" s="37"/>
    </row>
    <row r="3" spans="1:8">
      <c r="A3" s="43">
        <v>2</v>
      </c>
      <c r="B3" s="44">
        <v>42805</v>
      </c>
      <c r="C3" s="43">
        <v>13</v>
      </c>
      <c r="D3" s="43">
        <v>14537</v>
      </c>
      <c r="E3" s="43">
        <v>143325.465357265</v>
      </c>
      <c r="F3" s="43">
        <v>110011.74457008499</v>
      </c>
      <c r="G3" s="37"/>
      <c r="H3" s="37"/>
    </row>
    <row r="4" spans="1:8">
      <c r="A4" s="43">
        <v>3</v>
      </c>
      <c r="B4" s="44">
        <v>42805</v>
      </c>
      <c r="C4" s="43">
        <v>14</v>
      </c>
      <c r="D4" s="43">
        <v>154930</v>
      </c>
      <c r="E4" s="43">
        <v>192233.162474782</v>
      </c>
      <c r="F4" s="43">
        <v>144036.302830342</v>
      </c>
      <c r="G4" s="37"/>
      <c r="H4" s="37"/>
    </row>
    <row r="5" spans="1:8">
      <c r="A5" s="43">
        <v>4</v>
      </c>
      <c r="B5" s="44">
        <v>42805</v>
      </c>
      <c r="C5" s="43">
        <v>15</v>
      </c>
      <c r="D5" s="43">
        <v>3063</v>
      </c>
      <c r="E5" s="43">
        <v>51545.296894591898</v>
      </c>
      <c r="F5" s="43">
        <v>39157.458893109397</v>
      </c>
      <c r="G5" s="37"/>
      <c r="H5" s="37"/>
    </row>
    <row r="6" spans="1:8">
      <c r="A6" s="43">
        <v>5</v>
      </c>
      <c r="B6" s="44">
        <v>42805</v>
      </c>
      <c r="C6" s="43">
        <v>16</v>
      </c>
      <c r="D6" s="43">
        <v>10871</v>
      </c>
      <c r="E6" s="43">
        <v>173786.815994017</v>
      </c>
      <c r="F6" s="43">
        <v>148592.81880512799</v>
      </c>
      <c r="G6" s="37"/>
      <c r="H6" s="37"/>
    </row>
    <row r="7" spans="1:8">
      <c r="A7" s="43">
        <v>6</v>
      </c>
      <c r="B7" s="44">
        <v>42805</v>
      </c>
      <c r="C7" s="43">
        <v>17</v>
      </c>
      <c r="D7" s="43">
        <v>13495</v>
      </c>
      <c r="E7" s="43">
        <v>203802.18682393199</v>
      </c>
      <c r="F7" s="43">
        <v>142786.24154957299</v>
      </c>
      <c r="G7" s="37"/>
      <c r="H7" s="37"/>
    </row>
    <row r="8" spans="1:8">
      <c r="A8" s="43">
        <v>7</v>
      </c>
      <c r="B8" s="44">
        <v>42805</v>
      </c>
      <c r="C8" s="43">
        <v>18</v>
      </c>
      <c r="D8" s="43">
        <v>53743</v>
      </c>
      <c r="E8" s="43">
        <v>98294.252569230797</v>
      </c>
      <c r="F8" s="43">
        <v>82242.616975213707</v>
      </c>
      <c r="G8" s="37"/>
      <c r="H8" s="37"/>
    </row>
    <row r="9" spans="1:8">
      <c r="A9" s="43">
        <v>8</v>
      </c>
      <c r="B9" s="44">
        <v>42805</v>
      </c>
      <c r="C9" s="43">
        <v>19</v>
      </c>
      <c r="D9" s="43">
        <v>40692</v>
      </c>
      <c r="E9" s="43">
        <v>127811.18870512801</v>
      </c>
      <c r="F9" s="43">
        <v>147734.60904615399</v>
      </c>
      <c r="G9" s="37"/>
      <c r="H9" s="37"/>
    </row>
    <row r="10" spans="1:8">
      <c r="A10" s="43">
        <v>9</v>
      </c>
      <c r="B10" s="44">
        <v>42805</v>
      </c>
      <c r="C10" s="43">
        <v>21</v>
      </c>
      <c r="D10" s="43">
        <v>335240</v>
      </c>
      <c r="E10" s="43">
        <v>1268246.3947709401</v>
      </c>
      <c r="F10" s="43">
        <v>1281915.4302350399</v>
      </c>
      <c r="G10" s="37"/>
      <c r="H10" s="37"/>
    </row>
    <row r="11" spans="1:8">
      <c r="A11" s="43">
        <v>10</v>
      </c>
      <c r="B11" s="44">
        <v>42805</v>
      </c>
      <c r="C11" s="43">
        <v>22</v>
      </c>
      <c r="D11" s="43">
        <v>51007</v>
      </c>
      <c r="E11" s="43">
        <v>652373.66281025601</v>
      </c>
      <c r="F11" s="43">
        <v>572381.800647008</v>
      </c>
      <c r="G11" s="37"/>
      <c r="H11" s="37"/>
    </row>
    <row r="12" spans="1:8">
      <c r="A12" s="43">
        <v>11</v>
      </c>
      <c r="B12" s="44">
        <v>42805</v>
      </c>
      <c r="C12" s="43">
        <v>23</v>
      </c>
      <c r="D12" s="43">
        <v>248574.27100000001</v>
      </c>
      <c r="E12" s="43">
        <v>2488793.5916401702</v>
      </c>
      <c r="F12" s="43">
        <v>2151315.8407538501</v>
      </c>
      <c r="G12" s="37"/>
      <c r="H12" s="37"/>
    </row>
    <row r="13" spans="1:8">
      <c r="A13" s="43">
        <v>12</v>
      </c>
      <c r="B13" s="44">
        <v>42805</v>
      </c>
      <c r="C13" s="43">
        <v>24</v>
      </c>
      <c r="D13" s="43">
        <v>28022.3</v>
      </c>
      <c r="E13" s="43">
        <v>674711.33208632504</v>
      </c>
      <c r="F13" s="43">
        <v>583045.16032136802</v>
      </c>
      <c r="G13" s="37"/>
      <c r="H13" s="37"/>
    </row>
    <row r="14" spans="1:8">
      <c r="A14" s="43">
        <v>13</v>
      </c>
      <c r="B14" s="44">
        <v>42805</v>
      </c>
      <c r="C14" s="43">
        <v>25</v>
      </c>
      <c r="D14" s="43">
        <v>106064</v>
      </c>
      <c r="E14" s="43">
        <v>1270049.8265042701</v>
      </c>
      <c r="F14" s="43">
        <v>1133172.9602000001</v>
      </c>
      <c r="G14" s="37"/>
      <c r="H14" s="37"/>
    </row>
    <row r="15" spans="1:8">
      <c r="A15" s="43">
        <v>14</v>
      </c>
      <c r="B15" s="44">
        <v>42805</v>
      </c>
      <c r="C15" s="43">
        <v>26</v>
      </c>
      <c r="D15" s="43">
        <v>72674</v>
      </c>
      <c r="E15" s="43">
        <v>473146.17424516298</v>
      </c>
      <c r="F15" s="43">
        <v>405418.56872194202</v>
      </c>
      <c r="G15" s="37"/>
      <c r="H15" s="37"/>
    </row>
    <row r="16" spans="1:8">
      <c r="A16" s="43">
        <v>15</v>
      </c>
      <c r="B16" s="44">
        <v>42805</v>
      </c>
      <c r="C16" s="43">
        <v>27</v>
      </c>
      <c r="D16" s="43">
        <v>223328.50599999999</v>
      </c>
      <c r="E16" s="43">
        <v>1788317.21394404</v>
      </c>
      <c r="F16" s="43">
        <v>1719996.6319466201</v>
      </c>
      <c r="G16" s="37"/>
      <c r="H16" s="37"/>
    </row>
    <row r="17" spans="1:9">
      <c r="A17" s="43">
        <v>16</v>
      </c>
      <c r="B17" s="44">
        <v>42805</v>
      </c>
      <c r="C17" s="43">
        <v>29</v>
      </c>
      <c r="D17" s="43">
        <v>240398</v>
      </c>
      <c r="E17" s="43">
        <v>3313852.6058735</v>
      </c>
      <c r="F17" s="43">
        <v>2973706.5845145299</v>
      </c>
      <c r="G17" s="37"/>
      <c r="H17" s="37"/>
    </row>
    <row r="18" spans="1:9">
      <c r="A18" s="43">
        <v>17</v>
      </c>
      <c r="B18" s="44">
        <v>42805</v>
      </c>
      <c r="C18" s="43">
        <v>31</v>
      </c>
      <c r="D18" s="43">
        <v>41808.752999999997</v>
      </c>
      <c r="E18" s="43">
        <v>361333.78963418002</v>
      </c>
      <c r="F18" s="43">
        <v>310969.33033354097</v>
      </c>
      <c r="G18" s="37"/>
      <c r="H18" s="37"/>
    </row>
    <row r="19" spans="1:9">
      <c r="A19" s="43">
        <v>18</v>
      </c>
      <c r="B19" s="44">
        <v>42805</v>
      </c>
      <c r="C19" s="43">
        <v>32</v>
      </c>
      <c r="D19" s="43">
        <v>22977.14</v>
      </c>
      <c r="E19" s="43">
        <v>453621.33273961098</v>
      </c>
      <c r="F19" s="43">
        <v>418753.32240309502</v>
      </c>
      <c r="G19" s="37"/>
      <c r="H19" s="37"/>
    </row>
    <row r="20" spans="1:9">
      <c r="A20" s="43">
        <v>19</v>
      </c>
      <c r="B20" s="44">
        <v>42805</v>
      </c>
      <c r="C20" s="43">
        <v>33</v>
      </c>
      <c r="D20" s="43">
        <v>67777.89</v>
      </c>
      <c r="E20" s="43">
        <v>916548.91015553998</v>
      </c>
      <c r="F20" s="43">
        <v>736275.75710767403</v>
      </c>
      <c r="G20" s="37"/>
      <c r="H20" s="37"/>
    </row>
    <row r="21" spans="1:9">
      <c r="A21" s="43">
        <v>20</v>
      </c>
      <c r="B21" s="44">
        <v>42805</v>
      </c>
      <c r="C21" s="43">
        <v>34</v>
      </c>
      <c r="D21" s="43">
        <v>66369.936000000002</v>
      </c>
      <c r="E21" s="43">
        <v>388098.27099380502</v>
      </c>
      <c r="F21" s="43">
        <v>300786.03147342103</v>
      </c>
      <c r="G21" s="37"/>
      <c r="H21" s="37"/>
    </row>
    <row r="22" spans="1:9">
      <c r="A22" s="43">
        <v>21</v>
      </c>
      <c r="B22" s="44">
        <v>42805</v>
      </c>
      <c r="C22" s="43">
        <v>35</v>
      </c>
      <c r="D22" s="43">
        <v>40802.642999999996</v>
      </c>
      <c r="E22" s="43">
        <v>1151268.1502185799</v>
      </c>
      <c r="F22" s="43">
        <v>1098037.27580265</v>
      </c>
      <c r="G22" s="37"/>
      <c r="H22" s="37"/>
    </row>
    <row r="23" spans="1:9">
      <c r="A23" s="43">
        <v>22</v>
      </c>
      <c r="B23" s="44">
        <v>42805</v>
      </c>
      <c r="C23" s="43">
        <v>36</v>
      </c>
      <c r="D23" s="43">
        <v>179534.91200000001</v>
      </c>
      <c r="E23" s="43">
        <v>905728.06891415897</v>
      </c>
      <c r="F23" s="43">
        <v>772773.40579206496</v>
      </c>
      <c r="G23" s="37"/>
      <c r="H23" s="37"/>
    </row>
    <row r="24" spans="1:9">
      <c r="A24" s="43">
        <v>23</v>
      </c>
      <c r="B24" s="44">
        <v>42805</v>
      </c>
      <c r="C24" s="43">
        <v>37</v>
      </c>
      <c r="D24" s="43">
        <v>187094.48199999999</v>
      </c>
      <c r="E24" s="43">
        <v>1777163.06271416</v>
      </c>
      <c r="F24" s="43">
        <v>1561438.56983025</v>
      </c>
      <c r="G24" s="37"/>
      <c r="H24" s="37"/>
    </row>
    <row r="25" spans="1:9">
      <c r="A25" s="43">
        <v>24</v>
      </c>
      <c r="B25" s="44">
        <v>42805</v>
      </c>
      <c r="C25" s="43">
        <v>38</v>
      </c>
      <c r="D25" s="43">
        <v>202539.99600000001</v>
      </c>
      <c r="E25" s="43">
        <v>993499.51044690295</v>
      </c>
      <c r="F25" s="43">
        <v>954034.34200796497</v>
      </c>
      <c r="G25" s="37"/>
      <c r="H25" s="37"/>
    </row>
    <row r="26" spans="1:9">
      <c r="A26" s="43">
        <v>25</v>
      </c>
      <c r="B26" s="44">
        <v>42805</v>
      </c>
      <c r="C26" s="43">
        <v>39</v>
      </c>
      <c r="D26" s="43">
        <v>112255.158</v>
      </c>
      <c r="E26" s="43">
        <v>214093.411751554</v>
      </c>
      <c r="F26" s="43">
        <v>160564.925071251</v>
      </c>
      <c r="G26" s="37"/>
      <c r="H26" s="37"/>
    </row>
    <row r="27" spans="1:9">
      <c r="A27" s="43">
        <v>26</v>
      </c>
      <c r="B27" s="44">
        <v>42805</v>
      </c>
      <c r="C27" s="43">
        <v>42</v>
      </c>
      <c r="D27" s="43">
        <v>10270.886</v>
      </c>
      <c r="E27" s="43">
        <v>203868.7377</v>
      </c>
      <c r="F27" s="43">
        <v>177532.69159999999</v>
      </c>
      <c r="G27" s="37"/>
      <c r="H27" s="37"/>
    </row>
    <row r="28" spans="1:9">
      <c r="A28" s="43">
        <v>27</v>
      </c>
      <c r="B28" s="44">
        <v>42805</v>
      </c>
      <c r="C28" s="43">
        <v>70</v>
      </c>
      <c r="D28" s="43">
        <v>155</v>
      </c>
      <c r="E28" s="43">
        <v>239219.43</v>
      </c>
      <c r="F28" s="43">
        <v>208074.77</v>
      </c>
      <c r="G28" s="37"/>
      <c r="H28" s="37"/>
    </row>
    <row r="29" spans="1:9">
      <c r="A29" s="43">
        <v>28</v>
      </c>
      <c r="B29" s="44">
        <v>42805</v>
      </c>
      <c r="C29" s="43">
        <v>71</v>
      </c>
      <c r="D29" s="43">
        <v>403</v>
      </c>
      <c r="E29" s="43">
        <v>1241068.03</v>
      </c>
      <c r="F29" s="43">
        <v>1449261.6</v>
      </c>
      <c r="G29" s="37"/>
      <c r="H29" s="37"/>
    </row>
    <row r="30" spans="1:9">
      <c r="A30" s="43">
        <v>29</v>
      </c>
      <c r="B30" s="44">
        <v>42805</v>
      </c>
      <c r="C30" s="43">
        <v>72</v>
      </c>
      <c r="D30" s="43">
        <v>4093</v>
      </c>
      <c r="E30" s="43">
        <v>12164328.48</v>
      </c>
      <c r="F30" s="43">
        <v>13390779.26</v>
      </c>
      <c r="G30" s="37"/>
      <c r="H30" s="37"/>
    </row>
    <row r="31" spans="1:9">
      <c r="A31" s="39">
        <v>30</v>
      </c>
      <c r="B31" s="44">
        <v>42805</v>
      </c>
      <c r="C31" s="39">
        <v>73</v>
      </c>
      <c r="D31" s="39">
        <v>394</v>
      </c>
      <c r="E31" s="39">
        <v>1185211.07</v>
      </c>
      <c r="F31" s="39">
        <v>1339245.77</v>
      </c>
      <c r="G31" s="39"/>
      <c r="H31" s="39"/>
      <c r="I31" s="39"/>
    </row>
    <row r="32" spans="1:9">
      <c r="A32" s="39">
        <v>31</v>
      </c>
      <c r="B32" s="44">
        <v>42805</v>
      </c>
      <c r="C32" s="39">
        <v>74</v>
      </c>
      <c r="D32" s="39">
        <v>1</v>
      </c>
      <c r="E32" s="39">
        <v>0.85</v>
      </c>
      <c r="F32" s="39">
        <v>0.85</v>
      </c>
      <c r="G32" s="39"/>
      <c r="H32" s="39"/>
    </row>
    <row r="33" spans="1:8">
      <c r="A33" s="39">
        <v>32</v>
      </c>
      <c r="B33" s="44">
        <v>42805</v>
      </c>
      <c r="C33" s="39">
        <v>75</v>
      </c>
      <c r="D33" s="39">
        <v>61</v>
      </c>
      <c r="E33" s="39">
        <v>14361.538461538499</v>
      </c>
      <c r="F33" s="39">
        <v>13121.440170940199</v>
      </c>
      <c r="G33" s="39"/>
      <c r="H33" s="39"/>
    </row>
    <row r="34" spans="1:8">
      <c r="A34" s="39">
        <v>33</v>
      </c>
      <c r="B34" s="44">
        <v>42805</v>
      </c>
      <c r="C34" s="39">
        <v>76</v>
      </c>
      <c r="D34" s="39">
        <v>2164</v>
      </c>
      <c r="E34" s="39">
        <v>473090.55990859499</v>
      </c>
      <c r="F34" s="39">
        <v>450576.188510256</v>
      </c>
      <c r="G34" s="30"/>
      <c r="H34" s="30"/>
    </row>
    <row r="35" spans="1:8">
      <c r="A35" s="39">
        <v>34</v>
      </c>
      <c r="B35" s="44">
        <v>42805</v>
      </c>
      <c r="C35" s="39">
        <v>77</v>
      </c>
      <c r="D35" s="39">
        <v>358</v>
      </c>
      <c r="E35" s="39">
        <v>738370.67</v>
      </c>
      <c r="F35" s="39">
        <v>843492.88</v>
      </c>
      <c r="G35" s="30"/>
      <c r="H35" s="30"/>
    </row>
    <row r="36" spans="1:8">
      <c r="A36" s="39">
        <v>35</v>
      </c>
      <c r="B36" s="44">
        <v>42805</v>
      </c>
      <c r="C36" s="39">
        <v>78</v>
      </c>
      <c r="D36" s="39">
        <v>205</v>
      </c>
      <c r="E36" s="39">
        <v>305218.88</v>
      </c>
      <c r="F36" s="39">
        <v>270738.45</v>
      </c>
      <c r="G36" s="30"/>
      <c r="H36" s="30"/>
    </row>
    <row r="37" spans="1:8">
      <c r="A37" s="39">
        <v>36</v>
      </c>
      <c r="B37" s="44">
        <v>42805</v>
      </c>
      <c r="C37" s="39">
        <v>99</v>
      </c>
      <c r="D37" s="39">
        <v>15</v>
      </c>
      <c r="E37" s="39">
        <v>16765.009454655501</v>
      </c>
      <c r="F37" s="39">
        <v>13765.94023145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2017-03-13T00:27:56Z</dcterms:modified>
</cp:coreProperties>
</file>