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J4" l="1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H34"/>
  <c r="H30"/>
  <c r="H41"/>
  <c r="G31" l="1"/>
  <c r="L31" s="1"/>
  <c r="K31"/>
  <c r="G41"/>
  <c r="L41" s="1"/>
  <c r="K41"/>
  <c r="H36" l="1"/>
  <c r="H32"/>
  <c r="K32" l="1"/>
  <c r="K36"/>
  <c r="G36"/>
  <c r="L36" s="1"/>
  <c r="G32"/>
  <c r="L32" s="1"/>
  <c r="H33" l="1"/>
  <c r="H42" l="1"/>
  <c r="K39" l="1"/>
  <c r="K40"/>
  <c r="K35"/>
  <c r="K3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<sst xmlns="http://schemas.openxmlformats.org/spreadsheetml/2006/main" count="117" uniqueCount="77">
  <si>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</si>
  <si>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</si>
  <si>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</si>
  <si>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</si>
  <si>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</si>
  <si>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</si>
  <si>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</si>
  <si>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</si>
  <si>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</si>
  <si>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</si>
  <si>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</si>
  <si>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</si>
  <si>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</si>
  <si>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</si>
  <si>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</si>
  <si>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</si>
  <si>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</si>
  <si>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</si>
  <si>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</si>
  <si>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</si>
  <si>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</si>
  <si>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</si>
  <si>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</si>
  <si>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</si>
  <si>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</si>
  <si>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</si>
  <si>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</si>
  <si>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</si>
  <si>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</si>
  <si>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</si>
  <si>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</si>
  <si>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</si>
  <si>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</si>
  <si>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</si>
  <si>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</si>
  <si>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</si>
  <si>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</si>
  <si>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</si>
  <si>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</si>
  <si>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</si>
  <si>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9" type="noConversion"/>
  </si>
  <si>
    <t>COST</t>
    <phoneticPr fontId="49" type="noConversion"/>
  </si>
  <si>
    <t>成本</t>
    <phoneticPr fontId="49" type="noConversion"/>
  </si>
  <si>
    <t>销售金额差异</t>
    <phoneticPr fontId="49" type="noConversion"/>
  </si>
  <si>
    <t>销售成本差异</t>
    <phoneticPr fontId="4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</si>
  <si>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</si>
  <si>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</si>
  <si>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</si>
  <si>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</si>
  <si>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</si>
  <si>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</si>
  <si>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</si>
  <si>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</si>
  <si>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</si>
  <si>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</si>
  <si>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</si>
  <si>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</si>
  <si>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</si>
  <si>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</si>
  <si>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</si>
  <si>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</si>
  <si>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</si>
  <si>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9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</si>
  <si>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9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</si>
  <si>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9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</si>
  <si>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9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</si>
  <si>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</si>
  <si>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</si>
  <si>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</si>
  <si>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</si>
  <si>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9" type="noConversion"/>
  </si>
  <si>
    <t>TRAN_DATE</t>
  </si>
  <si>
    <t>NOTAX_AMT</t>
  </si>
  <si>
    <t xml:space="preserve">   </t>
  </si>
  <si>
    <t>74-赠品</t>
  </si>
  <si>
    <t>40-原材料</t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</si>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</sst>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6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b/>
      <sz val="10"/>
      <color rgb="FF333399"/>
      <name val="Arial"/>
      <family val="2"/>
    </font>
    <font>
      <sz val="8"/>
      <color rgb="FF333399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5">
    <xf numFmtId="0" fontId="0" fillId="0" borderId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45" fillId="8" borderId="8" applyNumberFormat="0" applyFont="0" applyAlignment="0" applyProtection="0">
      <alignment vertical="center"/>
    </xf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7" fillId="0" borderId="0" applyNumberFormat="0" applyFill="0" applyBorder="0" applyAlignment="0" applyProtection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8" fillId="0" borderId="0"/>
    <xf numFmtId="43" fontId="58" fillId="0" borderId="0" applyFont="0" applyFill="0" applyBorder="0" applyAlignment="0" applyProtection="0"/>
    <xf numFmtId="4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61" fillId="38" borderId="21">
      <alignment vertical="center"/>
    </xf>
    <xf numFmtId="0" fontId="80" fillId="0" borderId="0"/>
    <xf numFmtId="180" fontId="82" fillId="0" borderId="0" applyFont="0" applyFill="0" applyBorder="0" applyAlignment="0" applyProtection="0"/>
    <xf numFmtId="181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179" fontId="82" fillId="0" borderId="0" applyFont="0" applyFill="0" applyBorder="0" applyAlignment="0" applyProtection="0"/>
    <xf numFmtId="0" fontId="44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1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7" fillId="0" borderId="3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1" fillId="5" borderId="4" applyNumberFormat="0" applyAlignment="0" applyProtection="0">
      <alignment vertical="center"/>
    </xf>
    <xf numFmtId="0" fontId="92" fillId="6" borderId="5" applyNumberFormat="0" applyAlignment="0" applyProtection="0">
      <alignment vertical="center"/>
    </xf>
    <xf numFmtId="0" fontId="93" fillId="6" borderId="4" applyNumberFormat="0" applyAlignment="0" applyProtection="0">
      <alignment vertical="center"/>
    </xf>
    <xf numFmtId="0" fontId="94" fillId="0" borderId="6" applyNumberFormat="0" applyFill="0" applyAlignment="0" applyProtection="0">
      <alignment vertical="center"/>
    </xf>
    <xf numFmtId="0" fontId="95" fillId="7" borderId="7" applyNumberForma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9" applyNumberFormat="0" applyFill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8" borderId="8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8" borderId="8" applyNumberFormat="0" applyFont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8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6" fillId="0" borderId="0" xfId="0" applyFont="1"/>
    <xf numFmtId="177" fontId="46" fillId="0" borderId="0" xfId="0" applyNumberFormat="1" applyFont="1"/>
    <xf numFmtId="0" fontId="0" fillId="0" borderId="0" xfId="0" applyAlignment="1"/>
    <xf numFmtId="0" fontId="46" fillId="0" borderId="0" xfId="0" applyNumberFormat="1" applyFont="1"/>
    <xf numFmtId="0" fontId="47" fillId="0" borderId="18" xfId="0" applyFont="1" applyBorder="1" applyAlignment="1">
      <alignment wrapText="1"/>
    </xf>
    <xf numFmtId="0" fontId="47" fillId="0" borderId="18" xfId="0" applyNumberFormat="1" applyFont="1" applyBorder="1" applyAlignment="1">
      <alignment wrapText="1"/>
    </xf>
    <xf numFmtId="0" fontId="46" fillId="0" borderId="18" xfId="0" applyFont="1" applyBorder="1" applyAlignment="1">
      <alignment wrapText="1"/>
    </xf>
    <xf numFmtId="0" fontId="46" fillId="0" borderId="18" xfId="0" applyFont="1" applyBorder="1" applyAlignment="1">
      <alignment horizontal="right" vertical="center" wrapText="1"/>
    </xf>
    <xf numFmtId="49" fontId="47" fillId="36" borderId="18" xfId="0" applyNumberFormat="1" applyFont="1" applyFill="1" applyBorder="1" applyAlignment="1">
      <alignment vertical="center" wrapText="1"/>
    </xf>
    <xf numFmtId="49" fontId="50" fillId="37" borderId="18" xfId="0" applyNumberFormat="1" applyFont="1" applyFill="1" applyBorder="1" applyAlignment="1">
      <alignment horizontal="center" vertical="center" wrapText="1"/>
    </xf>
    <xf numFmtId="0" fontId="47" fillId="33" borderId="18" xfId="0" applyFont="1" applyFill="1" applyBorder="1" applyAlignment="1">
      <alignment vertical="center" wrapText="1"/>
    </xf>
    <xf numFmtId="0" fontId="47" fillId="33" borderId="18" xfId="0" applyNumberFormat="1" applyFont="1" applyFill="1" applyBorder="1" applyAlignment="1">
      <alignment vertical="center" wrapText="1"/>
    </xf>
    <xf numFmtId="0" fontId="47" fillId="36" borderId="18" xfId="0" applyFont="1" applyFill="1" applyBorder="1" applyAlignment="1">
      <alignment vertical="center" wrapText="1"/>
    </xf>
    <xf numFmtId="0" fontId="47" fillId="37" borderId="18" xfId="0" applyFont="1" applyFill="1" applyBorder="1" applyAlignment="1">
      <alignment vertical="center" wrapText="1"/>
    </xf>
    <xf numFmtId="4" fontId="47" fillId="36" borderId="18" xfId="0" applyNumberFormat="1" applyFont="1" applyFill="1" applyBorder="1" applyAlignment="1">
      <alignment horizontal="right" vertical="top" wrapText="1"/>
    </xf>
    <xf numFmtId="4" fontId="47" fillId="37" borderId="18" xfId="0" applyNumberFormat="1" applyFont="1" applyFill="1" applyBorder="1" applyAlignment="1">
      <alignment horizontal="right" vertical="top" wrapText="1"/>
    </xf>
    <xf numFmtId="177" fontId="46" fillId="36" borderId="18" xfId="0" applyNumberFormat="1" applyFont="1" applyFill="1" applyBorder="1" applyAlignment="1">
      <alignment horizontal="center" vertical="center"/>
    </xf>
    <xf numFmtId="177" fontId="46" fillId="37" borderId="18" xfId="0" applyNumberFormat="1" applyFont="1" applyFill="1" applyBorder="1" applyAlignment="1">
      <alignment horizontal="center" vertical="center"/>
    </xf>
    <xf numFmtId="177" fontId="51" fillId="0" borderId="18" xfId="0" applyNumberFormat="1" applyFont="1" applyBorder="1"/>
    <xf numFmtId="177" fontId="46" fillId="36" borderId="18" xfId="0" applyNumberFormat="1" applyFont="1" applyFill="1" applyBorder="1"/>
    <xf numFmtId="177" fontId="46" fillId="37" borderId="18" xfId="0" applyNumberFormat="1" applyFont="1" applyFill="1" applyBorder="1"/>
    <xf numFmtId="177" fontId="46" fillId="0" borderId="18" xfId="0" applyNumberFormat="1" applyFont="1" applyBorder="1"/>
    <xf numFmtId="49" fontId="47" fillId="0" borderId="18" xfId="0" applyNumberFormat="1" applyFont="1" applyFill="1" applyBorder="1" applyAlignment="1">
      <alignment vertical="center" wrapText="1"/>
    </xf>
    <xf numFmtId="0" fontId="47" fillId="0" borderId="18" xfId="0" applyFont="1" applyFill="1" applyBorder="1" applyAlignment="1">
      <alignment vertical="center" wrapText="1"/>
    </xf>
    <xf numFmtId="4" fontId="47" fillId="0" borderId="18" xfId="0" applyNumberFormat="1" applyFont="1" applyFill="1" applyBorder="1" applyAlignment="1">
      <alignment horizontal="right" vertical="top" wrapText="1"/>
    </xf>
    <xf numFmtId="0" fontId="46" fillId="0" borderId="0" xfId="0" applyFont="1" applyFill="1"/>
    <xf numFmtId="176" fontId="4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6" fillId="0" borderId="0" xfId="0" applyNumberFormat="1" applyFont="1" applyAlignment="1"/>
    <xf numFmtId="1" fontId="56" fillId="0" borderId="0" xfId="0" applyNumberFormat="1" applyFont="1" applyAlignment="1"/>
    <xf numFmtId="0" fontId="46" fillId="0" borderId="0" xfId="0" applyFont="1"/>
    <xf numFmtId="1" fontId="79" fillId="0" borderId="0" xfId="0" applyNumberFormat="1" applyFont="1" applyAlignment="1"/>
    <xf numFmtId="0" fontId="79" fillId="0" borderId="0" xfId="0" applyNumberFormat="1" applyFont="1" applyAlignment="1"/>
    <xf numFmtId="0" fontId="46" fillId="0" borderId="0" xfId="0" applyFont="1"/>
    <xf numFmtId="0" fontId="46" fillId="0" borderId="0" xfId="0" applyFont="1"/>
    <xf numFmtId="0" fontId="80" fillId="0" borderId="0" xfId="110"/>
    <xf numFmtId="0" fontId="81" fillId="0" borderId="0" xfId="110" applyNumberFormat="1" applyFont="1"/>
    <xf numFmtId="0" fontId="83" fillId="0" borderId="0" xfId="0" applyNumberFormat="1" applyFont="1" applyAlignment="1"/>
    <xf numFmtId="49" fontId="47" fillId="33" borderId="0" xfId="0" applyNumberFormat="1" applyFont="1" applyFill="1" applyBorder="1" applyAlignment="1">
      <alignment horizontal="left" vertical="top" wrapText="1"/>
    </xf>
    <xf numFmtId="49" fontId="47" fillId="33" borderId="0" xfId="0" applyNumberFormat="1" applyFont="1" applyFill="1" applyBorder="1" applyAlignment="1">
      <alignment horizontal="left" vertical="top"/>
    </xf>
    <xf numFmtId="0" fontId="102" fillId="0" borderId="0" xfId="110" applyNumberFormat="1" applyFont="1"/>
    <xf numFmtId="0" fontId="103" fillId="0" borderId="0" xfId="110" applyFont="1"/>
    <xf numFmtId="14" fontId="103" fillId="0" borderId="0" xfId="110" applyNumberFormat="1" applyFont="1"/>
    <xf numFmtId="0" fontId="104" fillId="0" borderId="0" xfId="0" applyFont="1" applyAlignment="1">
      <alignment horizontal="left" wrapText="1"/>
    </xf>
    <xf numFmtId="0" fontId="46" fillId="0" borderId="0" xfId="0" applyFont="1" applyAlignment="1">
      <alignment vertical="center"/>
    </xf>
    <xf numFmtId="0" fontId="105" fillId="0" borderId="19" xfId="0" applyFont="1" applyBorder="1" applyAlignment="1">
      <alignment horizontal="left" vertical="center" wrapText="1"/>
    </xf>
    <xf numFmtId="0" fontId="47" fillId="0" borderId="10" xfId="0" applyFont="1" applyBorder="1" applyAlignment="1">
      <alignment wrapText="1"/>
    </xf>
    <xf numFmtId="0" fontId="46" fillId="0" borderId="11" xfId="0" applyFont="1" applyBorder="1" applyAlignment="1">
      <alignment wrapText="1"/>
    </xf>
    <xf numFmtId="0" fontId="46" fillId="0" borderId="11" xfId="0" applyFont="1" applyBorder="1" applyAlignment="1">
      <alignment horizontal="right" vertical="center" wrapText="1"/>
    </xf>
    <xf numFmtId="49" fontId="47" fillId="33" borderId="10" xfId="0" applyNumberFormat="1" applyFont="1" applyFill="1" applyBorder="1" applyAlignment="1">
      <alignment vertical="center" wrapText="1"/>
    </xf>
    <xf numFmtId="49" fontId="47" fillId="33" borderId="12" xfId="0" applyNumberFormat="1" applyFont="1" applyFill="1" applyBorder="1" applyAlignment="1">
      <alignment vertical="center" wrapText="1"/>
    </xf>
    <xf numFmtId="0" fontId="47" fillId="33" borderId="10" xfId="0" applyFont="1" applyFill="1" applyBorder="1" applyAlignment="1">
      <alignment vertical="center" wrapText="1"/>
    </xf>
    <xf numFmtId="0" fontId="47" fillId="33" borderId="12" xfId="0" applyFont="1" applyFill="1" applyBorder="1" applyAlignment="1">
      <alignment vertical="center" wrapText="1"/>
    </xf>
    <xf numFmtId="4" fontId="48" fillId="34" borderId="10" xfId="0" applyNumberFormat="1" applyFont="1" applyFill="1" applyBorder="1" applyAlignment="1">
      <alignment horizontal="right" vertical="top" wrapText="1"/>
    </xf>
    <xf numFmtId="0" fontId="48" fillId="34" borderId="10" xfId="0" applyFont="1" applyFill="1" applyBorder="1" applyAlignment="1">
      <alignment horizontal="right" vertical="top" wrapText="1"/>
    </xf>
    <xf numFmtId="176" fontId="48" fillId="34" borderId="10" xfId="0" applyNumberFormat="1" applyFont="1" applyFill="1" applyBorder="1" applyAlignment="1">
      <alignment horizontal="right" vertical="top" wrapText="1"/>
    </xf>
    <xf numFmtId="176" fontId="48" fillId="34" borderId="12" xfId="0" applyNumberFormat="1" applyFont="1" applyFill="1" applyBorder="1" applyAlignment="1">
      <alignment horizontal="right" vertical="top" wrapText="1"/>
    </xf>
    <xf numFmtId="4" fontId="47" fillId="35" borderId="10" xfId="0" applyNumberFormat="1" applyFont="1" applyFill="1" applyBorder="1" applyAlignment="1">
      <alignment horizontal="right" vertical="top" wrapText="1"/>
    </xf>
    <xf numFmtId="0" fontId="47" fillId="35" borderId="10" xfId="0" applyFont="1" applyFill="1" applyBorder="1" applyAlignment="1">
      <alignment horizontal="right" vertical="top" wrapText="1"/>
    </xf>
    <xf numFmtId="176" fontId="47" fillId="35" borderId="10" xfId="0" applyNumberFormat="1" applyFont="1" applyFill="1" applyBorder="1" applyAlignment="1">
      <alignment horizontal="right" vertical="top" wrapText="1"/>
    </xf>
    <xf numFmtId="176" fontId="47" fillId="35" borderId="12" xfId="0" applyNumberFormat="1" applyFont="1" applyFill="1" applyBorder="1" applyAlignment="1">
      <alignment horizontal="right" vertical="top" wrapText="1"/>
    </xf>
    <xf numFmtId="0" fontId="47" fillId="35" borderId="12" xfId="0" applyFont="1" applyFill="1" applyBorder="1" applyAlignment="1">
      <alignment horizontal="right" vertical="top" wrapText="1"/>
    </xf>
    <xf numFmtId="4" fontId="47" fillId="35" borderId="13" xfId="0" applyNumberFormat="1" applyFont="1" applyFill="1" applyBorder="1" applyAlignment="1">
      <alignment horizontal="right" vertical="top" wrapText="1"/>
    </xf>
    <xf numFmtId="0" fontId="47" fillId="35" borderId="13" xfId="0" applyFont="1" applyFill="1" applyBorder="1" applyAlignment="1">
      <alignment horizontal="right" vertical="top" wrapText="1"/>
    </xf>
    <xf numFmtId="176" fontId="47" fillId="35" borderId="13" xfId="0" applyNumberFormat="1" applyFont="1" applyFill="1" applyBorder="1" applyAlignment="1">
      <alignment horizontal="right" vertical="top" wrapText="1"/>
    </xf>
    <xf numFmtId="176" fontId="47" fillId="35" borderId="20" xfId="0" applyNumberFormat="1" applyFont="1" applyFill="1" applyBorder="1" applyAlignment="1">
      <alignment horizontal="right" vertical="top" wrapText="1"/>
    </xf>
    <xf numFmtId="49" fontId="47" fillId="33" borderId="18" xfId="0" applyNumberFormat="1" applyFont="1" applyFill="1" applyBorder="1" applyAlignment="1">
      <alignment horizontal="left" vertical="top" wrapText="1"/>
    </xf>
    <xf numFmtId="49" fontId="47" fillId="33" borderId="22" xfId="0" applyNumberFormat="1" applyFont="1" applyFill="1" applyBorder="1" applyAlignment="1">
      <alignment horizontal="left" vertical="top" wrapText="1"/>
    </xf>
    <xf numFmtId="49" fontId="47" fillId="33" borderId="23" xfId="0" applyNumberFormat="1" applyFont="1" applyFill="1" applyBorder="1" applyAlignment="1">
      <alignment horizontal="left" vertical="top" wrapText="1"/>
    </xf>
    <xf numFmtId="0" fontId="47" fillId="33" borderId="18" xfId="0" applyFont="1" applyFill="1" applyBorder="1" applyAlignment="1">
      <alignment vertical="center" wrapText="1"/>
    </xf>
    <xf numFmtId="49" fontId="48" fillId="33" borderId="18" xfId="0" applyNumberFormat="1" applyFont="1" applyFill="1" applyBorder="1" applyAlignment="1">
      <alignment horizontal="left" vertical="top" wrapText="1"/>
    </xf>
    <xf numFmtId="14" fontId="47" fillId="33" borderId="18" xfId="0" applyNumberFormat="1" applyFont="1" applyFill="1" applyBorder="1" applyAlignment="1">
      <alignment vertical="center" wrapText="1"/>
    </xf>
    <xf numFmtId="49" fontId="47" fillId="33" borderId="13" xfId="0" applyNumberFormat="1" applyFont="1" applyFill="1" applyBorder="1" applyAlignment="1">
      <alignment horizontal="left" vertical="top" wrapText="1"/>
    </xf>
    <xf numFmtId="49" fontId="47" fillId="33" borderId="15" xfId="0" applyNumberFormat="1" applyFont="1" applyFill="1" applyBorder="1" applyAlignment="1">
      <alignment horizontal="left" vertical="top" wrapText="1"/>
    </xf>
    <xf numFmtId="0" fontId="46" fillId="0" borderId="0" xfId="0" applyFont="1" applyAlignment="1">
      <alignment wrapText="1"/>
    </xf>
    <xf numFmtId="0" fontId="46" fillId="0" borderId="19" xfId="0" applyFont="1" applyBorder="1" applyAlignment="1">
      <alignment wrapText="1"/>
    </xf>
    <xf numFmtId="0" fontId="46" fillId="0" borderId="0" xfId="0" applyFont="1" applyAlignment="1">
      <alignment horizontal="right" vertical="center" wrapText="1"/>
    </xf>
    <xf numFmtId="0" fontId="47" fillId="33" borderId="13" xfId="0" applyFont="1" applyFill="1" applyBorder="1" applyAlignment="1">
      <alignment vertical="center" wrapText="1"/>
    </xf>
    <xf numFmtId="0" fontId="47" fillId="33" borderId="15" xfId="0" applyFont="1" applyFill="1" applyBorder="1" applyAlignment="1">
      <alignment vertical="center" wrapText="1"/>
    </xf>
    <xf numFmtId="49" fontId="48" fillId="33" borderId="13" xfId="0" applyNumberFormat="1" applyFont="1" applyFill="1" applyBorder="1" applyAlignment="1">
      <alignment horizontal="left" vertical="top" wrapText="1"/>
    </xf>
    <xf numFmtId="49" fontId="48" fillId="33" borderId="14" xfId="0" applyNumberFormat="1" applyFont="1" applyFill="1" applyBorder="1" applyAlignment="1">
      <alignment horizontal="left" vertical="top" wrapText="1"/>
    </xf>
    <xf numFmtId="49" fontId="48" fillId="33" borderId="15" xfId="0" applyNumberFormat="1" applyFont="1" applyFill="1" applyBorder="1" applyAlignment="1">
      <alignment horizontal="left" vertical="top" wrapText="1"/>
    </xf>
    <xf numFmtId="14" fontId="47" fillId="33" borderId="12" xfId="0" applyNumberFormat="1" applyFont="1" applyFill="1" applyBorder="1" applyAlignment="1">
      <alignment vertical="center" wrapText="1"/>
    </xf>
    <xf numFmtId="14" fontId="47" fillId="33" borderId="16" xfId="0" applyNumberFormat="1" applyFont="1" applyFill="1" applyBorder="1" applyAlignment="1">
      <alignment vertical="center" wrapText="1"/>
    </xf>
    <xf numFmtId="14" fontId="47" fillId="33" borderId="17" xfId="0" applyNumberFormat="1" applyFont="1" applyFill="1" applyBorder="1" applyAlignment="1">
      <alignment vertical="center" wrapText="1"/>
    </xf>
  </cellXfs>
  <cellStyles count="565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27" xfId="525"/>
    <cellStyle name="20% - 着色 1 28" xfId="539"/>
    <cellStyle name="20% - 着色 1 29" xfId="55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27" xfId="527"/>
    <cellStyle name="20% - 着色 2 28" xfId="541"/>
    <cellStyle name="20% - 着色 2 29" xfId="55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27" xfId="529"/>
    <cellStyle name="20% - 着色 3 28" xfId="543"/>
    <cellStyle name="20% - 着色 3 29" xfId="55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27" xfId="531"/>
    <cellStyle name="20% - 着色 4 28" xfId="545"/>
    <cellStyle name="20% - 着色 4 29" xfId="55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27" xfId="533"/>
    <cellStyle name="20% - 着色 5 28" xfId="547"/>
    <cellStyle name="20% - 着色 5 29" xfId="56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27" xfId="535"/>
    <cellStyle name="20% - 着色 6 28" xfId="549"/>
    <cellStyle name="20% - 着色 6 29" xfId="56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27" xfId="526"/>
    <cellStyle name="40% - 着色 1 28" xfId="540"/>
    <cellStyle name="40% - 着色 1 29" xfId="55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27" xfId="528"/>
    <cellStyle name="40% - 着色 2 28" xfId="542"/>
    <cellStyle name="40% - 着色 2 29" xfId="55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27" xfId="530"/>
    <cellStyle name="40% - 着色 3 28" xfId="544"/>
    <cellStyle name="40% - 着色 3 29" xfId="55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27" xfId="532"/>
    <cellStyle name="40% - 着色 4 28" xfId="546"/>
    <cellStyle name="40% - 着色 4 29" xfId="56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27" xfId="534"/>
    <cellStyle name="40% - 着色 5 28" xfId="548"/>
    <cellStyle name="40% - 着色 5 29" xfId="56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27" xfId="536"/>
    <cellStyle name="40% - 着色 6 28" xfId="550"/>
    <cellStyle name="40% - 着色 6 29" xfId="56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38" xfId="523"/>
    <cellStyle name="常规 39" xfId="537"/>
    <cellStyle name="常规 4" xfId="47"/>
    <cellStyle name="常规 4 2" xfId="56"/>
    <cellStyle name="常规 40" xfId="551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43" xfId="524"/>
    <cellStyle name="注释 44" xfId="538"/>
    <cellStyle name="注释 45" xfId="55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1194" Type="http://schemas.openxmlformats.org/officeDocument/2006/relationships/image" Target="cid:9ac09d83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1219" Type="http://schemas.openxmlformats.org/officeDocument/2006/relationships/hyperlink" Target="cid:6e6ac4f5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1210" Type="http://schemas.openxmlformats.org/officeDocument/2006/relationships/image" Target="cid:d8b5218c13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1221" Type="http://schemas.openxmlformats.org/officeDocument/2006/relationships/hyperlink" Target="cid:7305e755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1232" Type="http://schemas.openxmlformats.org/officeDocument/2006/relationships/image" Target="cid:b59090d5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1187" Type="http://schemas.openxmlformats.org/officeDocument/2006/relationships/hyperlink" Target="cid:90524727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1203" Type="http://schemas.openxmlformats.org/officeDocument/2006/relationships/hyperlink" Target="cid:b3fbef782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1225" Type="http://schemas.openxmlformats.org/officeDocument/2006/relationships/hyperlink" Target="cid:97105181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1236" Type="http://schemas.openxmlformats.org/officeDocument/2006/relationships/image" Target="cid:c51019a013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1218" Type="http://schemas.openxmlformats.org/officeDocument/2006/relationships/image" Target="cid:5eb39c22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1229" Type="http://schemas.openxmlformats.org/officeDocument/2006/relationships/hyperlink" Target="cid:b07d1fba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652" Type="http://schemas.openxmlformats.org/officeDocument/2006/relationships/image" Target="cid:312c577b13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1142" Type="http://schemas.openxmlformats.org/officeDocument/2006/relationships/image" Target="cid:293558c8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96" Type="http://schemas.openxmlformats.org/officeDocument/2006/relationships/image" Target="cid:6329896713" TargetMode="External"/><Relationship Id="rId817" Type="http://schemas.openxmlformats.org/officeDocument/2006/relationships/hyperlink" Target="cid:43b7409c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1153" Type="http://schemas.openxmlformats.org/officeDocument/2006/relationships/hyperlink" Target="cid:4817efe5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1220" Type="http://schemas.openxmlformats.org/officeDocument/2006/relationships/image" Target="cid:6e6ac521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1231" Type="http://schemas.openxmlformats.org/officeDocument/2006/relationships/hyperlink" Target="cid:b59090b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1175" Type="http://schemas.openxmlformats.org/officeDocument/2006/relationships/hyperlink" Target="cid:7c14b1bd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1186" Type="http://schemas.openxmlformats.org/officeDocument/2006/relationships/image" Target="cid:902674b1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1197" Type="http://schemas.openxmlformats.org/officeDocument/2006/relationships/hyperlink" Target="cid:a5cd9618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1222" Type="http://schemas.openxmlformats.org/officeDocument/2006/relationships/image" Target="cid:7305e780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1166" Type="http://schemas.openxmlformats.org/officeDocument/2006/relationships/image" Target="cid:66f905f5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1233" Type="http://schemas.openxmlformats.org/officeDocument/2006/relationships/hyperlink" Target="cid:ba920414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1202" Type="http://schemas.openxmlformats.org/officeDocument/2006/relationships/image" Target="cid:af32f192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188" Type="http://schemas.openxmlformats.org/officeDocument/2006/relationships/image" Target="cid:9052474d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1157" Type="http://schemas.openxmlformats.org/officeDocument/2006/relationships/hyperlink" Target="cid:619a8be22" TargetMode="External"/><Relationship Id="rId1199" Type="http://schemas.openxmlformats.org/officeDocument/2006/relationships/hyperlink" Target="cid:aa1172c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224" Type="http://schemas.openxmlformats.org/officeDocument/2006/relationships/image" Target="cid:7846f03a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1235" Type="http://schemas.openxmlformats.org/officeDocument/2006/relationships/hyperlink" Target="cid:c510197d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1179" Type="http://schemas.openxmlformats.org/officeDocument/2006/relationships/hyperlink" Target="cid:809932f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1215" Type="http://schemas.openxmlformats.org/officeDocument/2006/relationships/hyperlink" Target="cid:2b1c3ff3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1159" Type="http://schemas.openxmlformats.org/officeDocument/2006/relationships/hyperlink" Target="cid:619d6237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1170" Type="http://schemas.openxmlformats.org/officeDocument/2006/relationships/image" Target="cid:6c7e62be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1226" Type="http://schemas.openxmlformats.org/officeDocument/2006/relationships/image" Target="cid:971051a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237" Type="http://schemas.openxmlformats.org/officeDocument/2006/relationships/hyperlink" Target="cid:c5142fb9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1217" Type="http://schemas.openxmlformats.org/officeDocument/2006/relationships/hyperlink" Target="cid:5eb39bfa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1228" Type="http://schemas.openxmlformats.org/officeDocument/2006/relationships/image" Target="cid:9c454396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1230" Type="http://schemas.openxmlformats.org/officeDocument/2006/relationships/image" Target="cid:b07d1fdc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1223" Type="http://schemas.openxmlformats.org/officeDocument/2006/relationships/hyperlink" Target="cid:7846f0112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1234" Type="http://schemas.openxmlformats.org/officeDocument/2006/relationships/image" Target="cid:ba92043c13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1216" Type="http://schemas.openxmlformats.org/officeDocument/2006/relationships/image" Target="cid:2b1c401a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1227" Type="http://schemas.openxmlformats.org/officeDocument/2006/relationships/hyperlink" Target="cid:9c4543722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238" Type="http://schemas.openxmlformats.org/officeDocument/2006/relationships/image" Target="cid:c5142fe213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347" Type="http://schemas.openxmlformats.org/officeDocument/2006/relationships/hyperlink" Target="cid:c1af0780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554" Type="http://schemas.openxmlformats.org/officeDocument/2006/relationships/image" Target="cid:ebcc174e13" TargetMode="External"/><Relationship Id="rId761" Type="http://schemas.openxmlformats.org/officeDocument/2006/relationships/hyperlink" Target="cid:b35bc5672" TargetMode="External"/><Relationship Id="rId859" Type="http://schemas.openxmlformats.org/officeDocument/2006/relationships/hyperlink" Target="cid:b0d8699e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5" name="Picture 2" descr="cid:2b1c401a13">
          <a:hlinkClick xmlns:r="http://schemas.openxmlformats.org/officeDocument/2006/relationships" r:id="rId1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7" name="Picture 2" descr="cid:5eb39c2213">
          <a:hlinkClick xmlns:r="http://schemas.openxmlformats.org/officeDocument/2006/relationships" r:id="rId1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9" name="Picture 2" descr="cid:6e6ac52113">
          <a:hlinkClick xmlns:r="http://schemas.openxmlformats.org/officeDocument/2006/relationships" r:id="rId1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1" name="Picture 2" descr="cid:7305e78013">
          <a:hlinkClick xmlns:r="http://schemas.openxmlformats.org/officeDocument/2006/relationships" r:id="rId1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3" name="Picture 2" descr="cid:7846f03a13">
          <a:hlinkClick xmlns:r="http://schemas.openxmlformats.org/officeDocument/2006/relationships" r:id="rId1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5" name="Picture 2" descr="cid:971051aa13">
          <a:hlinkClick xmlns:r="http://schemas.openxmlformats.org/officeDocument/2006/relationships" r:id="rId1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6" cstate="print"/>
        <a:srcRect/>
        <a:stretch>
          <a:fillRect/>
        </a:stretch>
      </xdr:blipFill>
      <xdr:spPr bwMode="auto">
        <a:xfrm>
          <a:off x="19669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7" name="Picture 2" descr="cid:9c45439613">
          <a:hlinkClick xmlns:r="http://schemas.openxmlformats.org/officeDocument/2006/relationships" r:id="rId1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9" name="Picture 2" descr="cid:b07d1fdc13">
          <a:hlinkClick xmlns:r="http://schemas.openxmlformats.org/officeDocument/2006/relationships" r:id="rId1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1" name="Picture 2" descr="cid:b59090d513">
          <a:hlinkClick xmlns:r="http://schemas.openxmlformats.org/officeDocument/2006/relationships" r:id="rId1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3" name="Picture 2" descr="cid:ba92043c13">
          <a:hlinkClick xmlns:r="http://schemas.openxmlformats.org/officeDocument/2006/relationships" r:id="rId1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4" cstate="print"/>
        <a:srcRect/>
        <a:stretch>
          <a:fillRect/>
        </a:stretch>
      </xdr:blipFill>
      <xdr:spPr bwMode="auto">
        <a:xfrm>
          <a:off x="197262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5" name="Picture 2" descr="cid:c51019a013">
          <a:hlinkClick xmlns:r="http://schemas.openxmlformats.org/officeDocument/2006/relationships" r:id="rId1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7" name="Picture 2" descr="cid:c5142fe213">
          <a:hlinkClick xmlns:r="http://schemas.openxmlformats.org/officeDocument/2006/relationships" r:id="rId1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71" t="s">
        <v>4</v>
      </c>
      <c r="D2" s="71"/>
      <c r="E2" s="13"/>
      <c r="F2" s="24"/>
      <c r="G2" s="14"/>
      <c r="H2" s="24"/>
      <c r="I2" s="20"/>
      <c r="J2" s="21"/>
      <c r="K2" s="22"/>
      <c r="L2" s="22"/>
    </row>
    <row r="3" spans="1:13">
      <c r="A3" s="72" t="s">
        <v>5</v>
      </c>
      <c r="B3" s="72"/>
      <c r="C3" s="72"/>
      <c r="D3" s="72"/>
      <c r="E3" s="15">
        <f>SUM(E4:E42)</f>
        <v>28413689.822700005</v>
      </c>
      <c r="F3" s="25">
        <f>RA!I7</f>
        <v>880673.33450000104</v>
      </c>
      <c r="G3" s="16">
        <f>SUM(G4:G42)</f>
        <v>27533016.488200005</v>
      </c>
      <c r="H3" s="27">
        <f>RA!J7</f>
        <v>3.09946839004493</v>
      </c>
      <c r="I3" s="20">
        <f>SUM(I4:I42)</f>
        <v>28413696.98400123</v>
      </c>
      <c r="J3" s="21">
        <f>SUM(J4:J42)</f>
        <v>27533016.354225568</v>
      </c>
      <c r="K3" s="22">
        <f>E3-I3</f>
        <v>-7.1613012254238129</v>
      </c>
      <c r="L3" s="22">
        <f>G3-J3</f>
        <v>0.13397443667054176</v>
      </c>
    </row>
    <row r="4" spans="1:13">
      <c r="A4" s="73">
        <f>RA!A8</f>
        <v>42806</v>
      </c>
      <c r="B4" s="12">
        <v>12</v>
      </c>
      <c r="C4" s="68" t="s">
        <v>6</v>
      </c>
      <c r="D4" s="68"/>
      <c r="E4" s="15">
        <f>IFERROR(VLOOKUP(C4,RA!B:D,3,0),0)</f>
        <v>642378.82169999997</v>
      </c>
      <c r="F4" s="25">
        <f>IFERROR(VLOOKUP(C4,RA!B:I,8,0),0)</f>
        <v>183259.01629999999</v>
      </c>
      <c r="G4" s="16">
        <f t="shared" ref="G4:G42" si="0">E4-F4</f>
        <v>459119.80539999995</v>
      </c>
      <c r="H4" s="27">
        <f>RA!J8</f>
        <v>28.528184633332199</v>
      </c>
      <c r="I4" s="20">
        <f>IFERROR(VLOOKUP(B4,RMS!C:E,3,FALSE),0)</f>
        <v>642379.50047094002</v>
      </c>
      <c r="J4" s="21">
        <f>IFERROR(VLOOKUP(B4,RMS!C:F,4,FALSE),0)</f>
        <v>459119.79741794901</v>
      </c>
      <c r="K4" s="22">
        <f t="shared" ref="K4:K42" si="1">E4-I4</f>
        <v>-0.6787709400523454</v>
      </c>
      <c r="L4" s="22">
        <f t="shared" ref="L4:L42" si="2">G4-J4</f>
        <v>7.9820509417913854E-3</v>
      </c>
    </row>
    <row r="5" spans="1:13">
      <c r="A5" s="73"/>
      <c r="B5" s="12">
        <v>13</v>
      </c>
      <c r="C5" s="68" t="s">
        <v>7</v>
      </c>
      <c r="D5" s="68"/>
      <c r="E5" s="15">
        <f>IFERROR(VLOOKUP(C5,RA!B:D,3,0),0)</f>
        <v>115925.4449</v>
      </c>
      <c r="F5" s="25">
        <f>IFERROR(VLOOKUP(C5,RA!B:I,8,0),0)</f>
        <v>26939.435099999999</v>
      </c>
      <c r="G5" s="16">
        <f t="shared" si="0"/>
        <v>88986.0098</v>
      </c>
      <c r="H5" s="27">
        <f>RA!J9</f>
        <v>23.238586768624099</v>
      </c>
      <c r="I5" s="20">
        <f>IFERROR(VLOOKUP(B5,RMS!C:E,3,FALSE),0)</f>
        <v>115925.513455555</v>
      </c>
      <c r="J5" s="21">
        <f>IFERROR(VLOOKUP(B5,RMS!C:F,4,FALSE),0)</f>
        <v>88986.020885470105</v>
      </c>
      <c r="K5" s="22">
        <f t="shared" si="1"/>
        <v>-6.8555555000784807E-2</v>
      </c>
      <c r="L5" s="22">
        <f t="shared" si="2"/>
        <v>-1.1085470105172135E-2</v>
      </c>
      <c r="M5" s="32"/>
    </row>
    <row r="6" spans="1:13">
      <c r="A6" s="73"/>
      <c r="B6" s="12">
        <v>14</v>
      </c>
      <c r="C6" s="68" t="s">
        <v>8</v>
      </c>
      <c r="D6" s="68"/>
      <c r="E6" s="15">
        <f>IFERROR(VLOOKUP(C6,RA!B:D,3,0),0)</f>
        <v>152831.4424</v>
      </c>
      <c r="F6" s="25">
        <f>IFERROR(VLOOKUP(C6,RA!B:I,8,0),0)</f>
        <v>39644.080999999998</v>
      </c>
      <c r="G6" s="16">
        <f t="shared" si="0"/>
        <v>113187.36139999999</v>
      </c>
      <c r="H6" s="27">
        <f>RA!J10</f>
        <v>25.939741441581798</v>
      </c>
      <c r="I6" s="20">
        <f>IFERROR(VLOOKUP(B6,RMS!C:E,3,FALSE),0)</f>
        <v>152833.86791152699</v>
      </c>
      <c r="J6" s="21">
        <f>IFERROR(VLOOKUP(B6,RMS!C:F,4,FALSE),0)</f>
        <v>113187.35966620099</v>
      </c>
      <c r="K6" s="22">
        <f>E6-I6</f>
        <v>-2.4255115269916132</v>
      </c>
      <c r="L6" s="22">
        <f t="shared" si="2"/>
        <v>1.7337989993393421E-3</v>
      </c>
      <c r="M6" s="32"/>
    </row>
    <row r="7" spans="1:13">
      <c r="A7" s="73"/>
      <c r="B7" s="12">
        <v>15</v>
      </c>
      <c r="C7" s="68" t="s">
        <v>9</v>
      </c>
      <c r="D7" s="68"/>
      <c r="E7" s="15">
        <f>IFERROR(VLOOKUP(C7,RA!B:D,3,0),0)</f>
        <v>55254.455199999997</v>
      </c>
      <c r="F7" s="25">
        <f>IFERROR(VLOOKUP(C7,RA!B:I,8,0),0)</f>
        <v>13985.4509</v>
      </c>
      <c r="G7" s="16">
        <f t="shared" si="0"/>
        <v>41269.004300000001</v>
      </c>
      <c r="H7" s="27">
        <f>RA!J11</f>
        <v>25.310992298047299</v>
      </c>
      <c r="I7" s="20">
        <f>IFERROR(VLOOKUP(B7,RMS!C:E,3,FALSE),0)</f>
        <v>55254.494597700599</v>
      </c>
      <c r="J7" s="21">
        <f>IFERROR(VLOOKUP(B7,RMS!C:F,4,FALSE),0)</f>
        <v>41269.0057420921</v>
      </c>
      <c r="K7" s="22">
        <f t="shared" si="1"/>
        <v>-3.9397700602421537E-2</v>
      </c>
      <c r="L7" s="22">
        <f t="shared" si="2"/>
        <v>-1.4420920997508802E-3</v>
      </c>
      <c r="M7" s="32"/>
    </row>
    <row r="8" spans="1:13">
      <c r="A8" s="73"/>
      <c r="B8" s="12">
        <v>16</v>
      </c>
      <c r="C8" s="68" t="s">
        <v>10</v>
      </c>
      <c r="D8" s="68"/>
      <c r="E8" s="15">
        <f>IFERROR(VLOOKUP(C8,RA!B:D,3,0),0)</f>
        <v>158306.45989999999</v>
      </c>
      <c r="F8" s="25">
        <f>IFERROR(VLOOKUP(C8,RA!B:I,8,0),0)</f>
        <v>16089.8768</v>
      </c>
      <c r="G8" s="16">
        <f t="shared" si="0"/>
        <v>142216.58309999999</v>
      </c>
      <c r="H8" s="27">
        <f>RA!J12</f>
        <v>10.1637525153198</v>
      </c>
      <c r="I8" s="20">
        <f>IFERROR(VLOOKUP(B8,RMS!C:E,3,FALSE),0)</f>
        <v>158306.45611623899</v>
      </c>
      <c r="J8" s="21">
        <f>IFERROR(VLOOKUP(B8,RMS!C:F,4,FALSE),0)</f>
        <v>142216.58485128201</v>
      </c>
      <c r="K8" s="22">
        <f t="shared" si="1"/>
        <v>3.7837609997950494E-3</v>
      </c>
      <c r="L8" s="22">
        <f t="shared" si="2"/>
        <v>-1.7512820195406675E-3</v>
      </c>
      <c r="M8" s="32"/>
    </row>
    <row r="9" spans="1:13">
      <c r="A9" s="73"/>
      <c r="B9" s="12">
        <v>17</v>
      </c>
      <c r="C9" s="68" t="s">
        <v>11</v>
      </c>
      <c r="D9" s="68"/>
      <c r="E9" s="15">
        <f>IFERROR(VLOOKUP(C9,RA!B:D,3,0),0)</f>
        <v>191086.53829999999</v>
      </c>
      <c r="F9" s="25">
        <f>IFERROR(VLOOKUP(C9,RA!B:I,8,0),0)</f>
        <v>58160.987099999998</v>
      </c>
      <c r="G9" s="16">
        <f t="shared" si="0"/>
        <v>132925.55119999999</v>
      </c>
      <c r="H9" s="27">
        <f>RA!J13</f>
        <v>30.43698819259</v>
      </c>
      <c r="I9" s="20">
        <f>IFERROR(VLOOKUP(B9,RMS!C:E,3,FALSE),0)</f>
        <v>191086.67378376101</v>
      </c>
      <c r="J9" s="21">
        <f>IFERROR(VLOOKUP(B9,RMS!C:F,4,FALSE),0)</f>
        <v>132925.55233675201</v>
      </c>
      <c r="K9" s="22">
        <f t="shared" si="1"/>
        <v>-0.13548376102698967</v>
      </c>
      <c r="L9" s="22">
        <f t="shared" si="2"/>
        <v>-1.1367520201019943E-3</v>
      </c>
      <c r="M9" s="32"/>
    </row>
    <row r="10" spans="1:13">
      <c r="A10" s="73"/>
      <c r="B10" s="12">
        <v>18</v>
      </c>
      <c r="C10" s="68" t="s">
        <v>12</v>
      </c>
      <c r="D10" s="68"/>
      <c r="E10" s="15">
        <f>IFERROR(VLOOKUP(C10,RA!B:D,3,0),0)</f>
        <v>113565.1263</v>
      </c>
      <c r="F10" s="25">
        <f>IFERROR(VLOOKUP(C10,RA!B:I,8,0),0)</f>
        <v>22051.746500000001</v>
      </c>
      <c r="G10" s="16">
        <f t="shared" si="0"/>
        <v>91513.379799999995</v>
      </c>
      <c r="H10" s="27">
        <f>RA!J14</f>
        <v>19.417709660047301</v>
      </c>
      <c r="I10" s="20">
        <f>IFERROR(VLOOKUP(B10,RMS!C:E,3,FALSE),0)</f>
        <v>113565.125220513</v>
      </c>
      <c r="J10" s="21">
        <f>IFERROR(VLOOKUP(B10,RMS!C:F,4,FALSE),0)</f>
        <v>91513.379863247901</v>
      </c>
      <c r="K10" s="22">
        <f t="shared" si="1"/>
        <v>1.07948700315319E-3</v>
      </c>
      <c r="L10" s="22">
        <f t="shared" si="2"/>
        <v>-6.3247905927710235E-5</v>
      </c>
      <c r="M10" s="32"/>
    </row>
    <row r="11" spans="1:13">
      <c r="A11" s="73"/>
      <c r="B11" s="12">
        <v>19</v>
      </c>
      <c r="C11" s="68" t="s">
        <v>13</v>
      </c>
      <c r="D11" s="68"/>
      <c r="E11" s="15">
        <f>IFERROR(VLOOKUP(C11,RA!B:D,3,0),0)</f>
        <v>99605.625499999995</v>
      </c>
      <c r="F11" s="25">
        <f>IFERROR(VLOOKUP(C11,RA!B:I,8,0),0)</f>
        <v>-9671.3888999999999</v>
      </c>
      <c r="G11" s="16">
        <f t="shared" si="0"/>
        <v>109277.0144</v>
      </c>
      <c r="H11" s="27">
        <f>RA!J15</f>
        <v>-9.7096814075024298</v>
      </c>
      <c r="I11" s="20">
        <f>IFERROR(VLOOKUP(B11,RMS!C:E,3,FALSE),0)</f>
        <v>99605.672973504305</v>
      </c>
      <c r="J11" s="21">
        <f>IFERROR(VLOOKUP(B11,RMS!C:F,4,FALSE),0)</f>
        <v>109277.014023932</v>
      </c>
      <c r="K11" s="22">
        <f t="shared" si="1"/>
        <v>-4.7473504309891723E-2</v>
      </c>
      <c r="L11" s="22">
        <f t="shared" si="2"/>
        <v>3.7606799742206931E-4</v>
      </c>
      <c r="M11" s="32"/>
    </row>
    <row r="12" spans="1:13">
      <c r="A12" s="73"/>
      <c r="B12" s="12">
        <v>21</v>
      </c>
      <c r="C12" s="68" t="s">
        <v>14</v>
      </c>
      <c r="D12" s="68"/>
      <c r="E12" s="15">
        <f>IFERROR(VLOOKUP(C12,RA!B:D,3,0),0)</f>
        <v>1089444.2760999999</v>
      </c>
      <c r="F12" s="25">
        <f>IFERROR(VLOOKUP(C12,RA!B:I,8,0),0)</f>
        <v>2042.7116000000001</v>
      </c>
      <c r="G12" s="16">
        <f t="shared" si="0"/>
        <v>1087401.5644999999</v>
      </c>
      <c r="H12" s="27">
        <f>RA!J16</f>
        <v>0.18750032882016801</v>
      </c>
      <c r="I12" s="20">
        <f>IFERROR(VLOOKUP(B12,RMS!C:E,3,FALSE),0)</f>
        <v>1089443.5513957301</v>
      </c>
      <c r="J12" s="21">
        <f>IFERROR(VLOOKUP(B12,RMS!C:F,4,FALSE),0)</f>
        <v>1087401.56463162</v>
      </c>
      <c r="K12" s="22">
        <f t="shared" si="1"/>
        <v>0.72470426978543401</v>
      </c>
      <c r="L12" s="22">
        <f t="shared" si="2"/>
        <v>-1.3162009418010712E-4</v>
      </c>
      <c r="M12" s="32"/>
    </row>
    <row r="13" spans="1:13">
      <c r="A13" s="73"/>
      <c r="B13" s="12">
        <v>22</v>
      </c>
      <c r="C13" s="68" t="s">
        <v>15</v>
      </c>
      <c r="D13" s="68"/>
      <c r="E13" s="15">
        <f>IFERROR(VLOOKUP(C13,RA!B:D,3,0),0)</f>
        <v>593124.93319999997</v>
      </c>
      <c r="F13" s="25">
        <f>IFERROR(VLOOKUP(C13,RA!B:I,8,0),0)</f>
        <v>75099.932199999996</v>
      </c>
      <c r="G13" s="16">
        <f t="shared" si="0"/>
        <v>518025.00099999999</v>
      </c>
      <c r="H13" s="27">
        <f>RA!J17</f>
        <v>12.6617392047278</v>
      </c>
      <c r="I13" s="20">
        <f>IFERROR(VLOOKUP(B13,RMS!C:E,3,FALSE),0)</f>
        <v>593124.95808205102</v>
      </c>
      <c r="J13" s="21">
        <f>IFERROR(VLOOKUP(B13,RMS!C:F,4,FALSE),0)</f>
        <v>518025.00158119597</v>
      </c>
      <c r="K13" s="22">
        <f t="shared" si="1"/>
        <v>-2.4882051046006382E-2</v>
      </c>
      <c r="L13" s="22">
        <f t="shared" si="2"/>
        <v>-5.8119598543271422E-4</v>
      </c>
      <c r="M13" s="32"/>
    </row>
    <row r="14" spans="1:13">
      <c r="A14" s="73"/>
      <c r="B14" s="12">
        <v>23</v>
      </c>
      <c r="C14" s="68" t="s">
        <v>16</v>
      </c>
      <c r="D14" s="68"/>
      <c r="E14" s="15">
        <f>IFERROR(VLOOKUP(C14,RA!B:D,3,0),0)</f>
        <v>2225578.2417000001</v>
      </c>
      <c r="F14" s="25">
        <f>IFERROR(VLOOKUP(C14,RA!B:I,8,0),0)</f>
        <v>317713.29700000002</v>
      </c>
      <c r="G14" s="16">
        <f t="shared" si="0"/>
        <v>1907864.9447000001</v>
      </c>
      <c r="H14" s="27">
        <f>RA!J18</f>
        <v>14.2755393203932</v>
      </c>
      <c r="I14" s="20">
        <f>IFERROR(VLOOKUP(B14,RMS!C:E,3,FALSE),0)</f>
        <v>2225579.1020564102</v>
      </c>
      <c r="J14" s="21">
        <f>IFERROR(VLOOKUP(B14,RMS!C:F,4,FALSE),0)</f>
        <v>1907864.8977658099</v>
      </c>
      <c r="K14" s="22">
        <f t="shared" si="1"/>
        <v>-0.86035641003400087</v>
      </c>
      <c r="L14" s="22">
        <f t="shared" si="2"/>
        <v>4.6934190206229687E-2</v>
      </c>
      <c r="M14" s="32"/>
    </row>
    <row r="15" spans="1:13">
      <c r="A15" s="73"/>
      <c r="B15" s="12">
        <v>24</v>
      </c>
      <c r="C15" s="68" t="s">
        <v>17</v>
      </c>
      <c r="D15" s="68"/>
      <c r="E15" s="15">
        <f>IFERROR(VLOOKUP(C15,RA!B:D,3,0),0)</f>
        <v>607808.73939999996</v>
      </c>
      <c r="F15" s="25">
        <f>IFERROR(VLOOKUP(C15,RA!B:I,8,0),0)</f>
        <v>75288.184800000003</v>
      </c>
      <c r="G15" s="16">
        <f t="shared" si="0"/>
        <v>532520.55459999992</v>
      </c>
      <c r="H15" s="27">
        <f>RA!J19</f>
        <v>12.386821695640799</v>
      </c>
      <c r="I15" s="20">
        <f>IFERROR(VLOOKUP(B15,RMS!C:E,3,FALSE),0)</f>
        <v>607808.73556153802</v>
      </c>
      <c r="J15" s="21">
        <f>IFERROR(VLOOKUP(B15,RMS!C:F,4,FALSE),0)</f>
        <v>532520.55789401697</v>
      </c>
      <c r="K15" s="22">
        <f t="shared" si="1"/>
        <v>3.838461940176785E-3</v>
      </c>
      <c r="L15" s="22">
        <f t="shared" si="2"/>
        <v>-3.2940170494839549E-3</v>
      </c>
      <c r="M15" s="32"/>
    </row>
    <row r="16" spans="1:13">
      <c r="A16" s="73"/>
      <c r="B16" s="12">
        <v>25</v>
      </c>
      <c r="C16" s="68" t="s">
        <v>18</v>
      </c>
      <c r="D16" s="68"/>
      <c r="E16" s="15">
        <f>IFERROR(VLOOKUP(C16,RA!B:D,3,0),0)</f>
        <v>1063811.5815999999</v>
      </c>
      <c r="F16" s="25">
        <f>IFERROR(VLOOKUP(C16,RA!B:I,8,0),0)</f>
        <v>120083.94469999999</v>
      </c>
      <c r="G16" s="16">
        <f t="shared" si="0"/>
        <v>943727.63689999992</v>
      </c>
      <c r="H16" s="27">
        <f>RA!J20</f>
        <v>11.288083978122399</v>
      </c>
      <c r="I16" s="20">
        <f>IFERROR(VLOOKUP(B16,RMS!C:E,3,FALSE),0)</f>
        <v>1063811.7216</v>
      </c>
      <c r="J16" s="21">
        <f>IFERROR(VLOOKUP(B16,RMS!C:F,4,FALSE),0)</f>
        <v>943727.63690000004</v>
      </c>
      <c r="K16" s="22">
        <f t="shared" si="1"/>
        <v>-0.14000000013038516</v>
      </c>
      <c r="L16" s="22">
        <f t="shared" si="2"/>
        <v>0</v>
      </c>
      <c r="M16" s="32"/>
    </row>
    <row r="17" spans="1:13">
      <c r="A17" s="73"/>
      <c r="B17" s="12">
        <v>26</v>
      </c>
      <c r="C17" s="68" t="s">
        <v>19</v>
      </c>
      <c r="D17" s="68"/>
      <c r="E17" s="15">
        <f>IFERROR(VLOOKUP(C17,RA!B:D,3,0),0)</f>
        <v>412774.69939999998</v>
      </c>
      <c r="F17" s="25">
        <f>IFERROR(VLOOKUP(C17,RA!B:I,8,0),0)</f>
        <v>58582.3387</v>
      </c>
      <c r="G17" s="16">
        <f t="shared" si="0"/>
        <v>354192.36069999996</v>
      </c>
      <c r="H17" s="27">
        <f>RA!J21</f>
        <v>14.1923278692115</v>
      </c>
      <c r="I17" s="20">
        <f>IFERROR(VLOOKUP(B17,RMS!C:E,3,FALSE),0)</f>
        <v>412774.14958344301</v>
      </c>
      <c r="J17" s="21">
        <f>IFERROR(VLOOKUP(B17,RMS!C:F,4,FALSE),0)</f>
        <v>354192.36066258198</v>
      </c>
      <c r="K17" s="22">
        <f t="shared" si="1"/>
        <v>0.54981655697338283</v>
      </c>
      <c r="L17" s="22">
        <f t="shared" si="2"/>
        <v>3.7417979910969734E-5</v>
      </c>
      <c r="M17" s="32"/>
    </row>
    <row r="18" spans="1:13">
      <c r="A18" s="73"/>
      <c r="B18" s="12">
        <v>27</v>
      </c>
      <c r="C18" s="68" t="s">
        <v>20</v>
      </c>
      <c r="D18" s="68"/>
      <c r="E18" s="15">
        <f>IFERROR(VLOOKUP(C18,RA!B:D,3,0),0)</f>
        <v>1540515.1329000001</v>
      </c>
      <c r="F18" s="25">
        <f>IFERROR(VLOOKUP(C18,RA!B:I,8,0),0)</f>
        <v>41299.662100000001</v>
      </c>
      <c r="G18" s="16">
        <f t="shared" si="0"/>
        <v>1499215.4708</v>
      </c>
      <c r="H18" s="27">
        <f>RA!J22</f>
        <v>2.6808994743371302</v>
      </c>
      <c r="I18" s="20">
        <f>IFERROR(VLOOKUP(B18,RMS!C:E,3,FALSE),0)</f>
        <v>1540517.0175962099</v>
      </c>
      <c r="J18" s="21">
        <f>IFERROR(VLOOKUP(B18,RMS!C:F,4,FALSE),0)</f>
        <v>1499215.43102357</v>
      </c>
      <c r="K18" s="22">
        <f t="shared" si="1"/>
        <v>-1.8846962098032236</v>
      </c>
      <c r="L18" s="22">
        <f t="shared" si="2"/>
        <v>3.9776429999619722E-2</v>
      </c>
      <c r="M18" s="32"/>
    </row>
    <row r="19" spans="1:13">
      <c r="A19" s="73"/>
      <c r="B19" s="12">
        <v>29</v>
      </c>
      <c r="C19" s="68" t="s">
        <v>21</v>
      </c>
      <c r="D19" s="68"/>
      <c r="E19" s="15">
        <f>IFERROR(VLOOKUP(C19,RA!B:D,3,0),0)</f>
        <v>2304615.699</v>
      </c>
      <c r="F19" s="25">
        <f>IFERROR(VLOOKUP(C19,RA!B:I,8,0),0)</f>
        <v>225678.47899999999</v>
      </c>
      <c r="G19" s="16">
        <f t="shared" si="0"/>
        <v>2078937.22</v>
      </c>
      <c r="H19" s="27">
        <f>RA!J23</f>
        <v>9.7924560306486104</v>
      </c>
      <c r="I19" s="20">
        <f>IFERROR(VLOOKUP(B19,RMS!C:E,3,FALSE),0)</f>
        <v>2304617.2757880301</v>
      </c>
      <c r="J19" s="21">
        <f>IFERROR(VLOOKUP(B19,RMS!C:F,4,FALSE),0)</f>
        <v>2078937.2491700901</v>
      </c>
      <c r="K19" s="22">
        <f t="shared" si="1"/>
        <v>-1.5767880300991237</v>
      </c>
      <c r="L19" s="22">
        <f t="shared" si="2"/>
        <v>-2.9170090099796653E-2</v>
      </c>
      <c r="M19" s="32"/>
    </row>
    <row r="20" spans="1:13">
      <c r="A20" s="73"/>
      <c r="B20" s="12">
        <v>31</v>
      </c>
      <c r="C20" s="68" t="s">
        <v>22</v>
      </c>
      <c r="D20" s="68"/>
      <c r="E20" s="15">
        <f>IFERROR(VLOOKUP(C20,RA!B:D,3,0),0)</f>
        <v>326013.27510000003</v>
      </c>
      <c r="F20" s="25">
        <f>IFERROR(VLOOKUP(C20,RA!B:I,8,0),0)</f>
        <v>46131.249400000001</v>
      </c>
      <c r="G20" s="16">
        <f t="shared" si="0"/>
        <v>279882.0257</v>
      </c>
      <c r="H20" s="27">
        <f>RA!J24</f>
        <v>14.1501137908724</v>
      </c>
      <c r="I20" s="20">
        <f>IFERROR(VLOOKUP(B20,RMS!C:E,3,FALSE),0)</f>
        <v>326013.30440863798</v>
      </c>
      <c r="J20" s="21">
        <f>IFERROR(VLOOKUP(B20,RMS!C:F,4,FALSE),0)</f>
        <v>279882.02652030601</v>
      </c>
      <c r="K20" s="22">
        <f t="shared" si="1"/>
        <v>-2.9308637953363359E-2</v>
      </c>
      <c r="L20" s="22">
        <f t="shared" si="2"/>
        <v>-8.203060133382678E-4</v>
      </c>
      <c r="M20" s="32"/>
    </row>
    <row r="21" spans="1:13">
      <c r="A21" s="73"/>
      <c r="B21" s="12">
        <v>32</v>
      </c>
      <c r="C21" s="68" t="s">
        <v>23</v>
      </c>
      <c r="D21" s="68"/>
      <c r="E21" s="15">
        <f>IFERROR(VLOOKUP(C21,RA!B:D,3,0),0)</f>
        <v>398331.32120000001</v>
      </c>
      <c r="F21" s="25">
        <f>IFERROR(VLOOKUP(C21,RA!B:I,8,0),0)</f>
        <v>32493.594099999998</v>
      </c>
      <c r="G21" s="16">
        <f t="shared" si="0"/>
        <v>365837.72710000002</v>
      </c>
      <c r="H21" s="27">
        <f>RA!J25</f>
        <v>8.1574288464464306</v>
      </c>
      <c r="I21" s="20">
        <f>IFERROR(VLOOKUP(B21,RMS!C:E,3,FALSE),0)</f>
        <v>398331.32507653697</v>
      </c>
      <c r="J21" s="21">
        <f>IFERROR(VLOOKUP(B21,RMS!C:F,4,FALSE),0)</f>
        <v>365837.73172109702</v>
      </c>
      <c r="K21" s="22">
        <f t="shared" si="1"/>
        <v>-3.8765369681641459E-3</v>
      </c>
      <c r="L21" s="22">
        <f t="shared" si="2"/>
        <v>-4.6210970031097531E-3</v>
      </c>
      <c r="M21" s="32"/>
    </row>
    <row r="22" spans="1:13">
      <c r="A22" s="73"/>
      <c r="B22" s="12">
        <v>33</v>
      </c>
      <c r="C22" s="68" t="s">
        <v>24</v>
      </c>
      <c r="D22" s="68"/>
      <c r="E22" s="15">
        <f>IFERROR(VLOOKUP(C22,RA!B:D,3,0),0)</f>
        <v>680908.40520000004</v>
      </c>
      <c r="F22" s="25">
        <f>IFERROR(VLOOKUP(C22,RA!B:I,8,0),0)</f>
        <v>153389.533</v>
      </c>
      <c r="G22" s="16">
        <f t="shared" si="0"/>
        <v>527518.8722000001</v>
      </c>
      <c r="H22" s="27">
        <f>RA!J26</f>
        <v>22.527190416300702</v>
      </c>
      <c r="I22" s="20">
        <f>IFERROR(VLOOKUP(B22,RMS!C:E,3,FALSE),0)</f>
        <v>680908.38073495997</v>
      </c>
      <c r="J22" s="21">
        <f>IFERROR(VLOOKUP(B22,RMS!C:F,4,FALSE),0)</f>
        <v>527518.87142726895</v>
      </c>
      <c r="K22" s="22">
        <f t="shared" si="1"/>
        <v>2.4465040070936084E-2</v>
      </c>
      <c r="L22" s="22">
        <f t="shared" si="2"/>
        <v>7.7273114584386349E-4</v>
      </c>
      <c r="M22" s="32"/>
    </row>
    <row r="23" spans="1:13">
      <c r="A23" s="73"/>
      <c r="B23" s="12">
        <v>34</v>
      </c>
      <c r="C23" s="68" t="s">
        <v>25</v>
      </c>
      <c r="D23" s="68"/>
      <c r="E23" s="15">
        <f>IFERROR(VLOOKUP(C23,RA!B:D,3,0),0)</f>
        <v>348065.02350000001</v>
      </c>
      <c r="F23" s="25">
        <f>IFERROR(VLOOKUP(C23,RA!B:I,8,0),0)</f>
        <v>79447.865900000004</v>
      </c>
      <c r="G23" s="16">
        <f t="shared" si="0"/>
        <v>268617.15760000004</v>
      </c>
      <c r="H23" s="27">
        <f>RA!J27</f>
        <v>22.825581582746999</v>
      </c>
      <c r="I23" s="20">
        <f>IFERROR(VLOOKUP(B23,RMS!C:E,3,FALSE),0)</f>
        <v>348064.88059336698</v>
      </c>
      <c r="J23" s="21">
        <f>IFERROR(VLOOKUP(B23,RMS!C:F,4,FALSE),0)</f>
        <v>268617.16718529601</v>
      </c>
      <c r="K23" s="22">
        <f t="shared" si="1"/>
        <v>0.14290663303108886</v>
      </c>
      <c r="L23" s="22">
        <f t="shared" si="2"/>
        <v>-9.5852959784679115E-3</v>
      </c>
      <c r="M23" s="32"/>
    </row>
    <row r="24" spans="1:13">
      <c r="A24" s="73"/>
      <c r="B24" s="12">
        <v>35</v>
      </c>
      <c r="C24" s="68" t="s">
        <v>26</v>
      </c>
      <c r="D24" s="68"/>
      <c r="E24" s="15">
        <f>IFERROR(VLOOKUP(C24,RA!B:D,3,0),0)</f>
        <v>1017213.9075</v>
      </c>
      <c r="F24" s="25">
        <f>IFERROR(VLOOKUP(C24,RA!B:I,8,0),0)</f>
        <v>45673.225100000003</v>
      </c>
      <c r="G24" s="16">
        <f t="shared" si="0"/>
        <v>971540.68239999993</v>
      </c>
      <c r="H24" s="27">
        <f>RA!J28</f>
        <v>4.4900315226962197</v>
      </c>
      <c r="I24" s="20">
        <f>IFERROR(VLOOKUP(B24,RMS!C:E,3,FALSE),0)</f>
        <v>1017214.3461876099</v>
      </c>
      <c r="J24" s="21">
        <f>IFERROR(VLOOKUP(B24,RMS!C:F,4,FALSE),0)</f>
        <v>971540.69619823003</v>
      </c>
      <c r="K24" s="22">
        <f t="shared" si="1"/>
        <v>-0.4386876099742949</v>
      </c>
      <c r="L24" s="22">
        <f t="shared" si="2"/>
        <v>-1.3798230094835162E-2</v>
      </c>
      <c r="M24" s="32"/>
    </row>
    <row r="25" spans="1:13">
      <c r="A25" s="73"/>
      <c r="B25" s="12">
        <v>36</v>
      </c>
      <c r="C25" s="68" t="s">
        <v>27</v>
      </c>
      <c r="D25" s="68"/>
      <c r="E25" s="15">
        <f>IFERROR(VLOOKUP(C25,RA!B:D,3,0),0)</f>
        <v>849685.87390000001</v>
      </c>
      <c r="F25" s="25">
        <f>IFERROR(VLOOKUP(C25,RA!B:I,8,0),0)</f>
        <v>126079.8131</v>
      </c>
      <c r="G25" s="16">
        <f t="shared" si="0"/>
        <v>723606.06079999998</v>
      </c>
      <c r="H25" s="27">
        <f>RA!J29</f>
        <v>14.8384028701457</v>
      </c>
      <c r="I25" s="20">
        <f>IFERROR(VLOOKUP(B25,RMS!C:E,3,FALSE),0)</f>
        <v>849686.21295486705</v>
      </c>
      <c r="J25" s="21">
        <f>IFERROR(VLOOKUP(B25,RMS!C:F,4,FALSE),0)</f>
        <v>723606.04154198698</v>
      </c>
      <c r="K25" s="22">
        <f t="shared" si="1"/>
        <v>-0.3390548670431599</v>
      </c>
      <c r="L25" s="22">
        <f t="shared" si="2"/>
        <v>1.9258012995123863E-2</v>
      </c>
      <c r="M25" s="32"/>
    </row>
    <row r="26" spans="1:13">
      <c r="A26" s="73"/>
      <c r="B26" s="12">
        <v>37</v>
      </c>
      <c r="C26" s="68" t="s">
        <v>63</v>
      </c>
      <c r="D26" s="68"/>
      <c r="E26" s="15">
        <f>IFERROR(VLOOKUP(C26,RA!B:D,3,0),0)</f>
        <v>1524758.4998000001</v>
      </c>
      <c r="F26" s="25">
        <f>IFERROR(VLOOKUP(C26,RA!B:I,8,0),0)</f>
        <v>170578.58739999999</v>
      </c>
      <c r="G26" s="16">
        <f t="shared" si="0"/>
        <v>1354179.9124</v>
      </c>
      <c r="H26" s="27">
        <f>RA!J30</f>
        <v>11.1872527631343</v>
      </c>
      <c r="I26" s="20">
        <f>IFERROR(VLOOKUP(B26,RMS!C:E,3,FALSE),0)</f>
        <v>1524758.5411823001</v>
      </c>
      <c r="J26" s="21">
        <f>IFERROR(VLOOKUP(B26,RMS!C:F,4,FALSE),0)</f>
        <v>1354179.8722781299</v>
      </c>
      <c r="K26" s="22">
        <f t="shared" si="1"/>
        <v>-4.1382299968972802E-2</v>
      </c>
      <c r="L26" s="22">
        <f t="shared" si="2"/>
        <v>4.0121870115399361E-2</v>
      </c>
      <c r="M26" s="32"/>
    </row>
    <row r="27" spans="1:13">
      <c r="A27" s="73"/>
      <c r="B27" s="12">
        <v>38</v>
      </c>
      <c r="C27" s="68" t="s">
        <v>29</v>
      </c>
      <c r="D27" s="68"/>
      <c r="E27" s="15">
        <f>IFERROR(VLOOKUP(C27,RA!B:D,3,0),0)</f>
        <v>798638.54</v>
      </c>
      <c r="F27" s="25">
        <f>IFERROR(VLOOKUP(C27,RA!B:I,8,0),0)</f>
        <v>33197.781799999997</v>
      </c>
      <c r="G27" s="16">
        <f t="shared" si="0"/>
        <v>765440.75820000004</v>
      </c>
      <c r="H27" s="27">
        <f>RA!J31</f>
        <v>4.1567968658261902</v>
      </c>
      <c r="I27" s="20">
        <f>IFERROR(VLOOKUP(B27,RMS!C:E,3,FALSE),0)</f>
        <v>798638.56672035402</v>
      </c>
      <c r="J27" s="21">
        <f>IFERROR(VLOOKUP(B27,RMS!C:F,4,FALSE),0)</f>
        <v>765440.69722300896</v>
      </c>
      <c r="K27" s="22">
        <f t="shared" si="1"/>
        <v>-2.672035398427397E-2</v>
      </c>
      <c r="L27" s="22">
        <f t="shared" si="2"/>
        <v>6.0976991080678999E-2</v>
      </c>
      <c r="M27" s="32"/>
    </row>
    <row r="28" spans="1:13">
      <c r="A28" s="73"/>
      <c r="B28" s="12">
        <v>39</v>
      </c>
      <c r="C28" s="68" t="s">
        <v>30</v>
      </c>
      <c r="D28" s="68"/>
      <c r="E28" s="15">
        <f>IFERROR(VLOOKUP(C28,RA!B:D,3,0),0)</f>
        <v>197242.27989999999</v>
      </c>
      <c r="F28" s="25">
        <f>IFERROR(VLOOKUP(C28,RA!B:I,8,0),0)</f>
        <v>48832.290300000001</v>
      </c>
      <c r="G28" s="16">
        <f t="shared" si="0"/>
        <v>148409.9896</v>
      </c>
      <c r="H28" s="27">
        <f>RA!J32</f>
        <v>24.757516656549299</v>
      </c>
      <c r="I28" s="20">
        <f>IFERROR(VLOOKUP(B28,RMS!C:E,3,FALSE),0)</f>
        <v>197242.135104947</v>
      </c>
      <c r="J28" s="21">
        <f>IFERROR(VLOOKUP(B28,RMS!C:F,4,FALSE),0)</f>
        <v>148409.98890857899</v>
      </c>
      <c r="K28" s="22">
        <f t="shared" si="1"/>
        <v>0.14479505299823359</v>
      </c>
      <c r="L28" s="22">
        <f t="shared" si="2"/>
        <v>6.9142100983299315E-4</v>
      </c>
      <c r="M28" s="32"/>
    </row>
    <row r="29" spans="1:13">
      <c r="A29" s="73"/>
      <c r="B29" s="12">
        <v>40</v>
      </c>
      <c r="C29" s="68" t="s">
        <v>64</v>
      </c>
      <c r="D29" s="68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3"/>
      <c r="B30" s="12">
        <v>42</v>
      </c>
      <c r="C30" s="68" t="s">
        <v>31</v>
      </c>
      <c r="D30" s="68"/>
      <c r="E30" s="15">
        <f>IFERROR(VLOOKUP(C30,RA!B:D,3,0),0)</f>
        <v>152959.86559999999</v>
      </c>
      <c r="F30" s="25">
        <f>IFERROR(VLOOKUP(C30,RA!B:I,8,0),0)</f>
        <v>20411.686099999999</v>
      </c>
      <c r="G30" s="16">
        <f t="shared" si="0"/>
        <v>132548.1795</v>
      </c>
      <c r="H30" s="27">
        <f>RA!J34</f>
        <v>13.344471780184399</v>
      </c>
      <c r="I30" s="20">
        <f>IFERROR(VLOOKUP(B30,RMS!C:E,3,FALSE),0)</f>
        <v>152959.8652</v>
      </c>
      <c r="J30" s="21">
        <f>IFERROR(VLOOKUP(B30,RMS!C:F,4,FALSE),0)</f>
        <v>132548.19070000001</v>
      </c>
      <c r="K30" s="22">
        <f t="shared" si="1"/>
        <v>3.9999998989515007E-4</v>
      </c>
      <c r="L30" s="22">
        <f t="shared" si="2"/>
        <v>-1.1200000008102506E-2</v>
      </c>
      <c r="M30" s="32"/>
    </row>
    <row r="31" spans="1:13" s="36" customFormat="1" ht="12" thickBot="1">
      <c r="A31" s="73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0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3"/>
      <c r="B32" s="12">
        <v>70</v>
      </c>
      <c r="C32" s="74" t="s">
        <v>61</v>
      </c>
      <c r="D32" s="75"/>
      <c r="E32" s="15">
        <f>IFERROR(VLOOKUP(C32,RA!B:D,3,0),0)</f>
        <v>300995.75</v>
      </c>
      <c r="F32" s="25">
        <f>IFERROR(VLOOKUP(C32,RA!B:I,8,0),0)</f>
        <v>34322.120000000003</v>
      </c>
      <c r="G32" s="16">
        <f t="shared" si="0"/>
        <v>266673.63</v>
      </c>
      <c r="H32" s="27">
        <f>RA!J34</f>
        <v>13.344471780184399</v>
      </c>
      <c r="I32" s="20">
        <f>IFERROR(VLOOKUP(B32,RMS!C:E,3,FALSE),0)</f>
        <v>300995.75</v>
      </c>
      <c r="J32" s="21">
        <f>IFERROR(VLOOKUP(B32,RMS!C:F,4,FALSE),0)</f>
        <v>266673.63</v>
      </c>
      <c r="K32" s="22">
        <f t="shared" si="1"/>
        <v>0</v>
      </c>
      <c r="L32" s="22">
        <f t="shared" si="2"/>
        <v>0</v>
      </c>
    </row>
    <row r="33" spans="1:13">
      <c r="A33" s="73"/>
      <c r="B33" s="12">
        <v>71</v>
      </c>
      <c r="C33" s="68" t="s">
        <v>35</v>
      </c>
      <c r="D33" s="68"/>
      <c r="E33" s="15">
        <f>IFERROR(VLOOKUP(C33,RA!B:D,3,0),0)</f>
        <v>912488.32</v>
      </c>
      <c r="F33" s="25">
        <f>IFERROR(VLOOKUP(C33,RA!B:I,8,0),0)</f>
        <v>-153293.18</v>
      </c>
      <c r="G33" s="16">
        <f t="shared" si="0"/>
        <v>1065781.5</v>
      </c>
      <c r="H33" s="27">
        <f>RA!J34</f>
        <v>13.344471780184399</v>
      </c>
      <c r="I33" s="20">
        <f>IFERROR(VLOOKUP(B33,RMS!C:E,3,FALSE),0)</f>
        <v>912488.32</v>
      </c>
      <c r="J33" s="21">
        <f>IFERROR(VLOOKUP(B33,RMS!C:F,4,FALSE),0)</f>
        <v>1065781.5</v>
      </c>
      <c r="K33" s="22">
        <f t="shared" si="1"/>
        <v>0</v>
      </c>
      <c r="L33" s="22">
        <f t="shared" si="2"/>
        <v>0</v>
      </c>
      <c r="M33" s="32"/>
    </row>
    <row r="34" spans="1:13">
      <c r="A34" s="73"/>
      <c r="B34" s="12">
        <v>72</v>
      </c>
      <c r="C34" s="68" t="s">
        <v>36</v>
      </c>
      <c r="D34" s="68"/>
      <c r="E34" s="15">
        <f>IFERROR(VLOOKUP(C34,RA!B:D,3,0),0)</f>
        <v>7548345.9299999997</v>
      </c>
      <c r="F34" s="25">
        <f>IFERROR(VLOOKUP(C34,RA!B:I,8,0),0)</f>
        <v>-915987.18</v>
      </c>
      <c r="G34" s="16">
        <f t="shared" si="0"/>
        <v>8464333.1099999994</v>
      </c>
      <c r="H34" s="27">
        <f>RA!J35</f>
        <v>0</v>
      </c>
      <c r="I34" s="20">
        <f>IFERROR(VLOOKUP(B34,RMS!C:E,3,FALSE),0)</f>
        <v>7548345.9299999997</v>
      </c>
      <c r="J34" s="21">
        <f>IFERROR(VLOOKUP(B34,RMS!C:F,4,FALSE),0)</f>
        <v>8464333.1099999994</v>
      </c>
      <c r="K34" s="22">
        <f t="shared" si="1"/>
        <v>0</v>
      </c>
      <c r="L34" s="22">
        <f t="shared" si="2"/>
        <v>0</v>
      </c>
      <c r="M34" s="32"/>
    </row>
    <row r="35" spans="1:13">
      <c r="A35" s="73"/>
      <c r="B35" s="12">
        <v>73</v>
      </c>
      <c r="C35" s="68" t="s">
        <v>37</v>
      </c>
      <c r="D35" s="68"/>
      <c r="E35" s="15">
        <f>IFERROR(VLOOKUP(C35,RA!B:D,3,0),0)</f>
        <v>736205.35</v>
      </c>
      <c r="F35" s="25">
        <f>IFERROR(VLOOKUP(C35,RA!B:I,8,0),0)</f>
        <v>-93114.66</v>
      </c>
      <c r="G35" s="16">
        <f t="shared" si="0"/>
        <v>829320.01</v>
      </c>
      <c r="H35" s="27">
        <f>RA!J34</f>
        <v>13.344471780184399</v>
      </c>
      <c r="I35" s="20">
        <f>IFERROR(VLOOKUP(B35,RMS!C:E,3,FALSE),0)</f>
        <v>736205.35</v>
      </c>
      <c r="J35" s="21">
        <f>IFERROR(VLOOKUP(B35,RMS!C:F,4,FALSE),0)</f>
        <v>829320.01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3"/>
      <c r="B36" s="12">
        <v>74</v>
      </c>
      <c r="C36" s="68" t="s">
        <v>62</v>
      </c>
      <c r="D36" s="68"/>
      <c r="E36" s="15">
        <f>IFERROR(VLOOKUP(C36,RA!B:D,3,0),0)</f>
        <v>7.62</v>
      </c>
      <c r="F36" s="25">
        <f>IFERROR(VLOOKUP(C36,RA!B:I,8,0),0)</f>
        <v>-185.55</v>
      </c>
      <c r="G36" s="16">
        <f t="shared" si="0"/>
        <v>193.17000000000002</v>
      </c>
      <c r="H36" s="27">
        <f>RA!J35</f>
        <v>0</v>
      </c>
      <c r="I36" s="20">
        <f>IFERROR(VLOOKUP(B36,RMS!C:E,3,FALSE),0)</f>
        <v>7.62</v>
      </c>
      <c r="J36" s="21">
        <f>IFERROR(VLOOKUP(B36,RMS!C:F,4,FALSE),0)</f>
        <v>193.17</v>
      </c>
      <c r="K36" s="22">
        <f t="shared" si="1"/>
        <v>0</v>
      </c>
      <c r="L36" s="22">
        <f t="shared" si="2"/>
        <v>0</v>
      </c>
    </row>
    <row r="37" spans="1:13" ht="11.25" customHeight="1">
      <c r="A37" s="73"/>
      <c r="B37" s="12">
        <v>75</v>
      </c>
      <c r="C37" s="68" t="s">
        <v>32</v>
      </c>
      <c r="D37" s="68"/>
      <c r="E37" s="15">
        <f>IFERROR(VLOOKUP(C37,RA!B:D,3,0),0)</f>
        <v>21367.5209</v>
      </c>
      <c r="F37" s="25">
        <f>IFERROR(VLOOKUP(C37,RA!B:I,8,0),0)</f>
        <v>2189.6284999999998</v>
      </c>
      <c r="G37" s="16">
        <f t="shared" si="0"/>
        <v>19177.892400000001</v>
      </c>
      <c r="H37" s="27">
        <f>RA!J35</f>
        <v>0</v>
      </c>
      <c r="I37" s="20">
        <f>IFERROR(VLOOKUP(B37,RMS!C:E,3,FALSE),0)</f>
        <v>21367.5213675214</v>
      </c>
      <c r="J37" s="21">
        <f>IFERROR(VLOOKUP(B37,RMS!C:F,4,FALSE),0)</f>
        <v>19177.8931623932</v>
      </c>
      <c r="K37" s="22">
        <f t="shared" si="1"/>
        <v>-4.6752140042372048E-4</v>
      </c>
      <c r="L37" s="22">
        <f t="shared" si="2"/>
        <v>-7.6239319969317876E-4</v>
      </c>
      <c r="M37" s="32"/>
    </row>
    <row r="38" spans="1:13">
      <c r="A38" s="73"/>
      <c r="B38" s="12">
        <v>76</v>
      </c>
      <c r="C38" s="68" t="s">
        <v>33</v>
      </c>
      <c r="D38" s="68"/>
      <c r="E38" s="15">
        <f>IFERROR(VLOOKUP(C38,RA!B:D,3,0),0)</f>
        <v>511603.99589999998</v>
      </c>
      <c r="F38" s="25">
        <f>IFERROR(VLOOKUP(C38,RA!B:I,8,0),0)</f>
        <v>25740.529500000001</v>
      </c>
      <c r="G38" s="16">
        <f t="shared" si="0"/>
        <v>485863.46639999998</v>
      </c>
      <c r="H38" s="27">
        <f>RA!J36</f>
        <v>11.4028586782372</v>
      </c>
      <c r="I38" s="20">
        <f>IFERROR(VLOOKUP(B38,RMS!C:E,3,FALSE),0)</f>
        <v>511603.99162089999</v>
      </c>
      <c r="J38" s="21">
        <f>IFERROR(VLOOKUP(B38,RMS!C:F,4,FALSE),0)</f>
        <v>485863.461588034</v>
      </c>
      <c r="K38" s="22">
        <f t="shared" si="1"/>
        <v>4.2790999868884683E-3</v>
      </c>
      <c r="L38" s="22">
        <f t="shared" si="2"/>
        <v>4.8119659768417478E-3</v>
      </c>
      <c r="M38" s="32"/>
    </row>
    <row r="39" spans="1:13">
      <c r="A39" s="73"/>
      <c r="B39" s="12">
        <v>77</v>
      </c>
      <c r="C39" s="68" t="s">
        <v>38</v>
      </c>
      <c r="D39" s="68"/>
      <c r="E39" s="15">
        <f>IFERROR(VLOOKUP(C39,RA!B:D,3,0),0)</f>
        <v>496488.08</v>
      </c>
      <c r="F39" s="25">
        <f>IFERROR(VLOOKUP(C39,RA!B:I,8,0),0)</f>
        <v>-70717.97</v>
      </c>
      <c r="G39" s="16">
        <f t="shared" si="0"/>
        <v>567206.05000000005</v>
      </c>
      <c r="H39" s="27">
        <f>RA!J37</f>
        <v>-16.799467635925499</v>
      </c>
      <c r="I39" s="20">
        <f>IFERROR(VLOOKUP(B39,RMS!C:E,3,FALSE),0)</f>
        <v>496488.08</v>
      </c>
      <c r="J39" s="21">
        <f>IFERROR(VLOOKUP(B39,RMS!C:F,4,FALSE),0)</f>
        <v>567206.05000000005</v>
      </c>
      <c r="K39" s="22">
        <f t="shared" si="1"/>
        <v>0</v>
      </c>
      <c r="L39" s="22">
        <f t="shared" si="2"/>
        <v>0</v>
      </c>
      <c r="M39" s="32"/>
    </row>
    <row r="40" spans="1:13">
      <c r="A40" s="73"/>
      <c r="B40" s="12">
        <v>78</v>
      </c>
      <c r="C40" s="68" t="s">
        <v>39</v>
      </c>
      <c r="D40" s="68"/>
      <c r="E40" s="15">
        <f>IFERROR(VLOOKUP(C40,RA!B:D,3,0),0)</f>
        <v>223271.04000000001</v>
      </c>
      <c r="F40" s="25">
        <f>IFERROR(VLOOKUP(C40,RA!B:I,8,0),0)</f>
        <v>28888.69</v>
      </c>
      <c r="G40" s="16">
        <f t="shared" si="0"/>
        <v>194382.35</v>
      </c>
      <c r="H40" s="27">
        <f>RA!J38</f>
        <v>-12.134939077971</v>
      </c>
      <c r="I40" s="20">
        <f>IFERROR(VLOOKUP(B40,RMS!C:E,3,FALSE),0)</f>
        <v>223271.04000000001</v>
      </c>
      <c r="J40" s="21">
        <f>IFERROR(VLOOKUP(B40,RMS!C:F,4,FALSE),0)</f>
        <v>194382.35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3"/>
      <c r="B41" s="12">
        <v>9101</v>
      </c>
      <c r="C41" s="69" t="s">
        <v>65</v>
      </c>
      <c r="D41" s="70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-12.647919496917501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3"/>
      <c r="B42" s="12">
        <v>99</v>
      </c>
      <c r="C42" s="68" t="s">
        <v>34</v>
      </c>
      <c r="D42" s="68"/>
      <c r="E42" s="15">
        <f>IFERROR(VLOOKUP(C42,RA!B:D,3,0),0)</f>
        <v>2472.0066999999999</v>
      </c>
      <c r="F42" s="25">
        <f>IFERROR(VLOOKUP(C42,RA!B:I,8,0),0)</f>
        <v>347.52539999999999</v>
      </c>
      <c r="G42" s="16">
        <f t="shared" si="0"/>
        <v>2124.4812999999999</v>
      </c>
      <c r="H42" s="27">
        <f>RA!J39</f>
        <v>-12.647919496917501</v>
      </c>
      <c r="I42" s="20">
        <f>VLOOKUP(B42,RMS!C:E,3,FALSE)</f>
        <v>2472.0066560774499</v>
      </c>
      <c r="J42" s="21">
        <f>IFERROR(VLOOKUP(B42,RMS!C:F,4,FALSE),0)</f>
        <v>2124.4813554194102</v>
      </c>
      <c r="K42" s="22">
        <f t="shared" si="1"/>
        <v>4.3922550048591802E-5</v>
      </c>
      <c r="L42" s="22">
        <f t="shared" si="2"/>
        <v>-5.5419410273316316E-5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85546875" style="46" customWidth="1"/>
    <col min="2" max="3" width="9.140625" style="46"/>
    <col min="4" max="4" width="13.140625" style="46" bestFit="1" customWidth="1"/>
    <col min="5" max="5" width="12" style="46" bestFit="1" customWidth="1"/>
    <col min="6" max="7" width="14" style="46" bestFit="1" customWidth="1"/>
    <col min="8" max="8" width="9.140625" style="46"/>
    <col min="9" max="9" width="14" style="46" bestFit="1" customWidth="1"/>
    <col min="10" max="10" width="9.140625" style="46"/>
    <col min="11" max="11" width="14" style="46" bestFit="1" customWidth="1"/>
    <col min="12" max="12" width="12" style="46" bestFit="1" customWidth="1"/>
    <col min="13" max="13" width="14" style="46" bestFit="1" customWidth="1"/>
    <col min="14" max="15" width="15.85546875" style="46" bestFit="1" customWidth="1"/>
    <col min="16" max="18" width="12" style="46" bestFit="1" customWidth="1"/>
    <col min="19" max="20" width="9.140625" style="46"/>
    <col min="21" max="21" width="12" style="46" bestFit="1" customWidth="1"/>
    <col min="22" max="22" width="41.140625" style="46" bestFit="1" customWidth="1"/>
    <col min="23" max="16384" width="9.140625" style="46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5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5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7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8"/>
      <c r="B5" s="49"/>
      <c r="C5" s="50"/>
      <c r="D5" s="51" t="s">
        <v>0</v>
      </c>
      <c r="E5" s="51" t="s">
        <v>66</v>
      </c>
      <c r="F5" s="51" t="s">
        <v>67</v>
      </c>
      <c r="G5" s="51" t="s">
        <v>47</v>
      </c>
      <c r="H5" s="51" t="s">
        <v>48</v>
      </c>
      <c r="I5" s="51" t="s">
        <v>1</v>
      </c>
      <c r="J5" s="51" t="s">
        <v>2</v>
      </c>
      <c r="K5" s="51" t="s">
        <v>49</v>
      </c>
      <c r="L5" s="51" t="s">
        <v>50</v>
      </c>
      <c r="M5" s="51" t="s">
        <v>51</v>
      </c>
      <c r="N5" s="51" t="s">
        <v>52</v>
      </c>
      <c r="O5" s="51" t="s">
        <v>53</v>
      </c>
      <c r="P5" s="51" t="s">
        <v>68</v>
      </c>
      <c r="Q5" s="51" t="s">
        <v>69</v>
      </c>
      <c r="R5" s="51" t="s">
        <v>54</v>
      </c>
      <c r="S5" s="51" t="s">
        <v>55</v>
      </c>
      <c r="T5" s="51" t="s">
        <v>56</v>
      </c>
      <c r="U5" s="52" t="s">
        <v>57</v>
      </c>
    </row>
    <row r="6" spans="1:23" ht="12" thickBot="1">
      <c r="A6" s="53" t="s">
        <v>3</v>
      </c>
      <c r="B6" s="79" t="s">
        <v>4</v>
      </c>
      <c r="C6" s="80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4"/>
    </row>
    <row r="7" spans="1:23" ht="12" thickBot="1">
      <c r="A7" s="81" t="s">
        <v>5</v>
      </c>
      <c r="B7" s="82"/>
      <c r="C7" s="83"/>
      <c r="D7" s="55">
        <v>28413689.822700001</v>
      </c>
      <c r="E7" s="56"/>
      <c r="F7" s="56"/>
      <c r="G7" s="55">
        <v>24222153.947500002</v>
      </c>
      <c r="H7" s="57">
        <v>17.304554682811801</v>
      </c>
      <c r="I7" s="55">
        <v>880673.33450000104</v>
      </c>
      <c r="J7" s="57">
        <v>3.09946839004493</v>
      </c>
      <c r="K7" s="55">
        <v>1213865.2638000001</v>
      </c>
      <c r="L7" s="57">
        <v>5.0113844806327998</v>
      </c>
      <c r="M7" s="57">
        <v>-0.27448839606542802</v>
      </c>
      <c r="N7" s="55">
        <v>346518652.1785</v>
      </c>
      <c r="O7" s="55">
        <v>2277899994.7705002</v>
      </c>
      <c r="P7" s="55">
        <v>1041574</v>
      </c>
      <c r="Q7" s="55">
        <v>1190921</v>
      </c>
      <c r="R7" s="57">
        <v>-12.540462381635701</v>
      </c>
      <c r="S7" s="55">
        <v>27.279569020252001</v>
      </c>
      <c r="T7" s="55">
        <v>31.3723043618342</v>
      </c>
      <c r="U7" s="58">
        <v>-15.002932555656599</v>
      </c>
    </row>
    <row r="8" spans="1:23" ht="12" thickBot="1">
      <c r="A8" s="84">
        <v>42806</v>
      </c>
      <c r="B8" s="74" t="s">
        <v>6</v>
      </c>
      <c r="C8" s="75"/>
      <c r="D8" s="59">
        <v>642378.82169999997</v>
      </c>
      <c r="E8" s="60"/>
      <c r="F8" s="60"/>
      <c r="G8" s="59">
        <v>707510.78410000005</v>
      </c>
      <c r="H8" s="61">
        <v>-9.2057907615997792</v>
      </c>
      <c r="I8" s="59">
        <v>183259.01629999999</v>
      </c>
      <c r="J8" s="61">
        <v>28.528184633332199</v>
      </c>
      <c r="K8" s="59">
        <v>136278.43359999999</v>
      </c>
      <c r="L8" s="61">
        <v>19.261675816483098</v>
      </c>
      <c r="M8" s="61">
        <v>0.34473967346804002</v>
      </c>
      <c r="N8" s="59">
        <v>18216579.524799999</v>
      </c>
      <c r="O8" s="59">
        <v>97958757.141299993</v>
      </c>
      <c r="P8" s="59">
        <v>23574</v>
      </c>
      <c r="Q8" s="59">
        <v>26325</v>
      </c>
      <c r="R8" s="61">
        <v>-10.450142450142501</v>
      </c>
      <c r="S8" s="59">
        <v>27.249462191397299</v>
      </c>
      <c r="T8" s="59">
        <v>26.544983350427302</v>
      </c>
      <c r="U8" s="62">
        <v>2.5852944767194601</v>
      </c>
    </row>
    <row r="9" spans="1:23" ht="12" thickBot="1">
      <c r="A9" s="85"/>
      <c r="B9" s="74" t="s">
        <v>7</v>
      </c>
      <c r="C9" s="75"/>
      <c r="D9" s="59">
        <v>115925.4449</v>
      </c>
      <c r="E9" s="60"/>
      <c r="F9" s="60"/>
      <c r="G9" s="59">
        <v>141187.00750000001</v>
      </c>
      <c r="H9" s="61">
        <v>-17.892271425895899</v>
      </c>
      <c r="I9" s="59">
        <v>26939.435099999999</v>
      </c>
      <c r="J9" s="61">
        <v>23.238586768624099</v>
      </c>
      <c r="K9" s="59">
        <v>31450.186600000001</v>
      </c>
      <c r="L9" s="61">
        <v>22.275552939954501</v>
      </c>
      <c r="M9" s="61">
        <v>-0.14342526985197601</v>
      </c>
      <c r="N9" s="59">
        <v>1127640.4431</v>
      </c>
      <c r="O9" s="59">
        <v>12380538.251700001</v>
      </c>
      <c r="P9" s="59">
        <v>6857</v>
      </c>
      <c r="Q9" s="59">
        <v>8104</v>
      </c>
      <c r="R9" s="61">
        <v>-15.3874629812438</v>
      </c>
      <c r="S9" s="59">
        <v>16.906146259297099</v>
      </c>
      <c r="T9" s="59">
        <v>17.685758810464002</v>
      </c>
      <c r="U9" s="62">
        <v>-4.6114149209975599</v>
      </c>
    </row>
    <row r="10" spans="1:23" ht="12" thickBot="1">
      <c r="A10" s="85"/>
      <c r="B10" s="74" t="s">
        <v>8</v>
      </c>
      <c r="C10" s="75"/>
      <c r="D10" s="59">
        <v>152831.4424</v>
      </c>
      <c r="E10" s="60"/>
      <c r="F10" s="60"/>
      <c r="G10" s="59">
        <v>213438.50219999999</v>
      </c>
      <c r="H10" s="61">
        <v>-28.395560864276</v>
      </c>
      <c r="I10" s="59">
        <v>39644.080999999998</v>
      </c>
      <c r="J10" s="61">
        <v>25.939741441581798</v>
      </c>
      <c r="K10" s="59">
        <v>44798.024400000002</v>
      </c>
      <c r="L10" s="61">
        <v>20.9887269345727</v>
      </c>
      <c r="M10" s="61">
        <v>-0.11504845289561499</v>
      </c>
      <c r="N10" s="59">
        <v>2205591.4796000002</v>
      </c>
      <c r="O10" s="59">
        <v>19690611.006499998</v>
      </c>
      <c r="P10" s="59">
        <v>118760</v>
      </c>
      <c r="Q10" s="59">
        <v>130370</v>
      </c>
      <c r="R10" s="61">
        <v>-8.9054230267699701</v>
      </c>
      <c r="S10" s="59">
        <v>1.28689325025261</v>
      </c>
      <c r="T10" s="59">
        <v>1.47449932423104</v>
      </c>
      <c r="U10" s="62">
        <v>-14.5782157099354</v>
      </c>
    </row>
    <row r="11" spans="1:23" ht="12" thickBot="1">
      <c r="A11" s="85"/>
      <c r="B11" s="74" t="s">
        <v>9</v>
      </c>
      <c r="C11" s="75"/>
      <c r="D11" s="59">
        <v>55254.455199999997</v>
      </c>
      <c r="E11" s="60"/>
      <c r="F11" s="60"/>
      <c r="G11" s="59">
        <v>56919.409099999997</v>
      </c>
      <c r="H11" s="61">
        <v>-2.9251074920241802</v>
      </c>
      <c r="I11" s="59">
        <v>13985.4509</v>
      </c>
      <c r="J11" s="61">
        <v>25.310992298047299</v>
      </c>
      <c r="K11" s="59">
        <v>12181.4292</v>
      </c>
      <c r="L11" s="61">
        <v>21.4011870337565</v>
      </c>
      <c r="M11" s="61">
        <v>0.14809606248830001</v>
      </c>
      <c r="N11" s="59">
        <v>892560.98679999996</v>
      </c>
      <c r="O11" s="59">
        <v>6411964.2790999999</v>
      </c>
      <c r="P11" s="59">
        <v>2505</v>
      </c>
      <c r="Q11" s="59">
        <v>2479</v>
      </c>
      <c r="R11" s="61">
        <v>1.0488100040338999</v>
      </c>
      <c r="S11" s="59">
        <v>22.057666746507</v>
      </c>
      <c r="T11" s="59">
        <v>20.792763291649901</v>
      </c>
      <c r="U11" s="62">
        <v>5.7345297188218396</v>
      </c>
    </row>
    <row r="12" spans="1:23" ht="12" thickBot="1">
      <c r="A12" s="85"/>
      <c r="B12" s="74" t="s">
        <v>10</v>
      </c>
      <c r="C12" s="75"/>
      <c r="D12" s="59">
        <v>158306.45989999999</v>
      </c>
      <c r="E12" s="60"/>
      <c r="F12" s="60"/>
      <c r="G12" s="59">
        <v>237870.00779999999</v>
      </c>
      <c r="H12" s="61">
        <v>-33.4483311434944</v>
      </c>
      <c r="I12" s="59">
        <v>16089.8768</v>
      </c>
      <c r="J12" s="61">
        <v>10.1637525153198</v>
      </c>
      <c r="K12" s="59">
        <v>2404.0034000000001</v>
      </c>
      <c r="L12" s="61">
        <v>1.0106374579267201</v>
      </c>
      <c r="M12" s="61">
        <v>5.6929509334304598</v>
      </c>
      <c r="N12" s="59">
        <v>2751638.4021999999</v>
      </c>
      <c r="O12" s="59">
        <v>23018732.812100001</v>
      </c>
      <c r="P12" s="59">
        <v>1030</v>
      </c>
      <c r="Q12" s="59">
        <v>1115</v>
      </c>
      <c r="R12" s="61">
        <v>-7.6233183856502196</v>
      </c>
      <c r="S12" s="59">
        <v>153.695592135922</v>
      </c>
      <c r="T12" s="59">
        <v>155.86261946188301</v>
      </c>
      <c r="U12" s="62">
        <v>-1.40994760867614</v>
      </c>
    </row>
    <row r="13" spans="1:23" ht="12" thickBot="1">
      <c r="A13" s="85"/>
      <c r="B13" s="74" t="s">
        <v>11</v>
      </c>
      <c r="C13" s="75"/>
      <c r="D13" s="59">
        <v>191086.53829999999</v>
      </c>
      <c r="E13" s="60"/>
      <c r="F13" s="60"/>
      <c r="G13" s="59">
        <v>571594.06000000006</v>
      </c>
      <c r="H13" s="61">
        <v>-66.569537426613607</v>
      </c>
      <c r="I13" s="59">
        <v>58160.987099999998</v>
      </c>
      <c r="J13" s="61">
        <v>30.43698819259</v>
      </c>
      <c r="K13" s="59">
        <v>-117927.36659999999</v>
      </c>
      <c r="L13" s="61">
        <v>-20.631314223244399</v>
      </c>
      <c r="M13" s="61">
        <v>-1.4931933000528801</v>
      </c>
      <c r="N13" s="59">
        <v>6935696.7341</v>
      </c>
      <c r="O13" s="59">
        <v>33199148.9087</v>
      </c>
      <c r="P13" s="59">
        <v>7809</v>
      </c>
      <c r="Q13" s="59">
        <v>8415</v>
      </c>
      <c r="R13" s="61">
        <v>-7.20142602495544</v>
      </c>
      <c r="S13" s="59">
        <v>24.470039480087099</v>
      </c>
      <c r="T13" s="59">
        <v>24.2189008080808</v>
      </c>
      <c r="U13" s="62">
        <v>1.02631085744933</v>
      </c>
    </row>
    <row r="14" spans="1:23" ht="12" thickBot="1">
      <c r="A14" s="85"/>
      <c r="B14" s="74" t="s">
        <v>12</v>
      </c>
      <c r="C14" s="75"/>
      <c r="D14" s="59">
        <v>113565.1263</v>
      </c>
      <c r="E14" s="60"/>
      <c r="F14" s="60"/>
      <c r="G14" s="59">
        <v>146995.3113</v>
      </c>
      <c r="H14" s="61">
        <v>-22.742347837049699</v>
      </c>
      <c r="I14" s="59">
        <v>22051.746500000001</v>
      </c>
      <c r="J14" s="61">
        <v>19.417709660047301</v>
      </c>
      <c r="K14" s="59">
        <v>25735.239799999999</v>
      </c>
      <c r="L14" s="61">
        <v>17.507524268905001</v>
      </c>
      <c r="M14" s="61">
        <v>-0.14313032746638699</v>
      </c>
      <c r="N14" s="59">
        <v>1329575.1253</v>
      </c>
      <c r="O14" s="59">
        <v>9941053.1885000002</v>
      </c>
      <c r="P14" s="59">
        <v>2843</v>
      </c>
      <c r="Q14" s="59">
        <v>1593</v>
      </c>
      <c r="R14" s="61">
        <v>78.468298807281897</v>
      </c>
      <c r="S14" s="59">
        <v>39.945524551530099</v>
      </c>
      <c r="T14" s="59">
        <v>61.703862460765897</v>
      </c>
      <c r="U14" s="62">
        <v>-54.4700267514758</v>
      </c>
    </row>
    <row r="15" spans="1:23" ht="12" thickBot="1">
      <c r="A15" s="85"/>
      <c r="B15" s="74" t="s">
        <v>13</v>
      </c>
      <c r="C15" s="75"/>
      <c r="D15" s="59">
        <v>99605.625499999995</v>
      </c>
      <c r="E15" s="60"/>
      <c r="F15" s="60"/>
      <c r="G15" s="59">
        <v>156376.98240000001</v>
      </c>
      <c r="H15" s="61">
        <v>-36.304164480411401</v>
      </c>
      <c r="I15" s="59">
        <v>-9671.3888999999999</v>
      </c>
      <c r="J15" s="61">
        <v>-9.7096814075024298</v>
      </c>
      <c r="K15" s="59">
        <v>-51817.125099999997</v>
      </c>
      <c r="L15" s="61">
        <v>-33.136030830583401</v>
      </c>
      <c r="M15" s="61">
        <v>-0.81335535537072901</v>
      </c>
      <c r="N15" s="59">
        <v>1460649.7841</v>
      </c>
      <c r="O15" s="59">
        <v>11398796.4987</v>
      </c>
      <c r="P15" s="59">
        <v>3680</v>
      </c>
      <c r="Q15" s="59">
        <v>4444</v>
      </c>
      <c r="R15" s="61">
        <v>-17.1917191719172</v>
      </c>
      <c r="S15" s="59">
        <v>27.066746059782599</v>
      </c>
      <c r="T15" s="59">
        <v>28.760381615661601</v>
      </c>
      <c r="U15" s="62">
        <v>-6.25725586717446</v>
      </c>
    </row>
    <row r="16" spans="1:23" ht="12" thickBot="1">
      <c r="A16" s="85"/>
      <c r="B16" s="74" t="s">
        <v>14</v>
      </c>
      <c r="C16" s="75"/>
      <c r="D16" s="59">
        <v>1089444.2760999999</v>
      </c>
      <c r="E16" s="60"/>
      <c r="F16" s="60"/>
      <c r="G16" s="59">
        <v>969916.62390000001</v>
      </c>
      <c r="H16" s="61">
        <v>12.323497634197</v>
      </c>
      <c r="I16" s="59">
        <v>2042.7116000000001</v>
      </c>
      <c r="J16" s="61">
        <v>0.18750032882016801</v>
      </c>
      <c r="K16" s="59">
        <v>34932.986799999999</v>
      </c>
      <c r="L16" s="61">
        <v>3.6016484241228599</v>
      </c>
      <c r="M16" s="61">
        <v>-0.94152485123316199</v>
      </c>
      <c r="N16" s="59">
        <v>19984949.350000001</v>
      </c>
      <c r="O16" s="59">
        <v>137846540.34209999</v>
      </c>
      <c r="P16" s="59">
        <v>48359</v>
      </c>
      <c r="Q16" s="59">
        <v>56918</v>
      </c>
      <c r="R16" s="61">
        <v>-15.0374222565796</v>
      </c>
      <c r="S16" s="59">
        <v>22.5282631175169</v>
      </c>
      <c r="T16" s="59">
        <v>22.2820063248884</v>
      </c>
      <c r="U16" s="62">
        <v>1.09310154690529</v>
      </c>
    </row>
    <row r="17" spans="1:21" ht="12" thickBot="1">
      <c r="A17" s="85"/>
      <c r="B17" s="74" t="s">
        <v>15</v>
      </c>
      <c r="C17" s="75"/>
      <c r="D17" s="59">
        <v>593124.93319999997</v>
      </c>
      <c r="E17" s="60"/>
      <c r="F17" s="60"/>
      <c r="G17" s="59">
        <v>1071233.3496999999</v>
      </c>
      <c r="H17" s="61">
        <v>-44.631584391383498</v>
      </c>
      <c r="I17" s="59">
        <v>75099.932199999996</v>
      </c>
      <c r="J17" s="61">
        <v>12.6617392047278</v>
      </c>
      <c r="K17" s="59">
        <v>44107.035199999998</v>
      </c>
      <c r="L17" s="61">
        <v>4.1174068387949498</v>
      </c>
      <c r="M17" s="61">
        <v>0.70267468351624796</v>
      </c>
      <c r="N17" s="59">
        <v>6918688.4221999999</v>
      </c>
      <c r="O17" s="59">
        <v>160319983.57390001</v>
      </c>
      <c r="P17" s="59">
        <v>11822</v>
      </c>
      <c r="Q17" s="59">
        <v>11987</v>
      </c>
      <c r="R17" s="61">
        <v>-1.3764911987987001</v>
      </c>
      <c r="S17" s="59">
        <v>50.1712851632549</v>
      </c>
      <c r="T17" s="59">
        <v>54.423427896888299</v>
      </c>
      <c r="U17" s="62">
        <v>-8.4752517696070306</v>
      </c>
    </row>
    <row r="18" spans="1:21" ht="12" customHeight="1" thickBot="1">
      <c r="A18" s="85"/>
      <c r="B18" s="74" t="s">
        <v>16</v>
      </c>
      <c r="C18" s="75"/>
      <c r="D18" s="59">
        <v>2225578.2417000001</v>
      </c>
      <c r="E18" s="60"/>
      <c r="F18" s="60"/>
      <c r="G18" s="59">
        <v>2133792.8215000001</v>
      </c>
      <c r="H18" s="61">
        <v>4.3015150897113497</v>
      </c>
      <c r="I18" s="59">
        <v>317713.29700000002</v>
      </c>
      <c r="J18" s="61">
        <v>14.2755393203932</v>
      </c>
      <c r="K18" s="59">
        <v>313056.68339999998</v>
      </c>
      <c r="L18" s="61">
        <v>14.671372039762</v>
      </c>
      <c r="M18" s="61">
        <v>1.487466598517E-2</v>
      </c>
      <c r="N18" s="59">
        <v>27435046.7929</v>
      </c>
      <c r="O18" s="59">
        <v>295339513.79509997</v>
      </c>
      <c r="P18" s="59">
        <v>94827</v>
      </c>
      <c r="Q18" s="59">
        <v>107561</v>
      </c>
      <c r="R18" s="61">
        <v>-11.838863528602401</v>
      </c>
      <c r="S18" s="59">
        <v>23.469879271726398</v>
      </c>
      <c r="T18" s="59">
        <v>23.138430438541899</v>
      </c>
      <c r="U18" s="62">
        <v>1.4122306695622799</v>
      </c>
    </row>
    <row r="19" spans="1:21" ht="12" customHeight="1" thickBot="1">
      <c r="A19" s="85"/>
      <c r="B19" s="74" t="s">
        <v>17</v>
      </c>
      <c r="C19" s="75"/>
      <c r="D19" s="59">
        <v>607808.73939999996</v>
      </c>
      <c r="E19" s="60"/>
      <c r="F19" s="60"/>
      <c r="G19" s="59">
        <v>657062.45900000003</v>
      </c>
      <c r="H19" s="61">
        <v>-7.4960483475133302</v>
      </c>
      <c r="I19" s="59">
        <v>75288.184800000003</v>
      </c>
      <c r="J19" s="61">
        <v>12.386821695640799</v>
      </c>
      <c r="K19" s="59">
        <v>73750.939400000003</v>
      </c>
      <c r="L19" s="61">
        <v>11.2243422812868</v>
      </c>
      <c r="M19" s="61">
        <v>2.0843739923941999E-2</v>
      </c>
      <c r="N19" s="59">
        <v>8651330.1583999991</v>
      </c>
      <c r="O19" s="59">
        <v>69811407.9067</v>
      </c>
      <c r="P19" s="59">
        <v>14780</v>
      </c>
      <c r="Q19" s="59">
        <v>16388</v>
      </c>
      <c r="R19" s="61">
        <v>-9.8120576031242397</v>
      </c>
      <c r="S19" s="59">
        <v>41.12373067659</v>
      </c>
      <c r="T19" s="59">
        <v>41.171059543568497</v>
      </c>
      <c r="U19" s="62">
        <v>-0.115088943050161</v>
      </c>
    </row>
    <row r="20" spans="1:21" ht="12" thickBot="1">
      <c r="A20" s="85"/>
      <c r="B20" s="74" t="s">
        <v>18</v>
      </c>
      <c r="C20" s="75"/>
      <c r="D20" s="59">
        <v>1063811.5815999999</v>
      </c>
      <c r="E20" s="60"/>
      <c r="F20" s="60"/>
      <c r="G20" s="59">
        <v>1064617.8315000001</v>
      </c>
      <c r="H20" s="61">
        <v>-7.5731391692357E-2</v>
      </c>
      <c r="I20" s="59">
        <v>120083.94469999999</v>
      </c>
      <c r="J20" s="61">
        <v>11.288083978122399</v>
      </c>
      <c r="K20" s="59">
        <v>99952.094299999997</v>
      </c>
      <c r="L20" s="61">
        <v>9.3885421925698793</v>
      </c>
      <c r="M20" s="61">
        <v>0.20141499326242701</v>
      </c>
      <c r="N20" s="59">
        <v>15798640.1204</v>
      </c>
      <c r="O20" s="59">
        <v>125582635.5693</v>
      </c>
      <c r="P20" s="59">
        <v>45500</v>
      </c>
      <c r="Q20" s="59">
        <v>52279</v>
      </c>
      <c r="R20" s="61">
        <v>-12.966965703246</v>
      </c>
      <c r="S20" s="59">
        <v>23.380474320879099</v>
      </c>
      <c r="T20" s="59">
        <v>24.293685091528101</v>
      </c>
      <c r="U20" s="62">
        <v>-3.9058693083635001</v>
      </c>
    </row>
    <row r="21" spans="1:21" ht="12" customHeight="1" thickBot="1">
      <c r="A21" s="85"/>
      <c r="B21" s="74" t="s">
        <v>19</v>
      </c>
      <c r="C21" s="75"/>
      <c r="D21" s="59">
        <v>412774.69939999998</v>
      </c>
      <c r="E21" s="60"/>
      <c r="F21" s="60"/>
      <c r="G21" s="59">
        <v>420929.43060000002</v>
      </c>
      <c r="H21" s="61">
        <v>-1.9373155230263099</v>
      </c>
      <c r="I21" s="59">
        <v>58582.3387</v>
      </c>
      <c r="J21" s="61">
        <v>14.1923278692115</v>
      </c>
      <c r="K21" s="59">
        <v>61015.072699999997</v>
      </c>
      <c r="L21" s="61">
        <v>14.495321130914499</v>
      </c>
      <c r="M21" s="61">
        <v>-3.9871033375004E-2</v>
      </c>
      <c r="N21" s="59">
        <v>4830468.0855999999</v>
      </c>
      <c r="O21" s="59">
        <v>45272533.3028</v>
      </c>
      <c r="P21" s="59">
        <v>31749</v>
      </c>
      <c r="Q21" s="59">
        <v>35810</v>
      </c>
      <c r="R21" s="61">
        <v>-11.340407707344299</v>
      </c>
      <c r="S21" s="59">
        <v>13.001187420076199</v>
      </c>
      <c r="T21" s="59">
        <v>13.212701396258</v>
      </c>
      <c r="U21" s="62">
        <v>-1.6268819866036901</v>
      </c>
    </row>
    <row r="22" spans="1:21" ht="12" customHeight="1" thickBot="1">
      <c r="A22" s="85"/>
      <c r="B22" s="74" t="s">
        <v>20</v>
      </c>
      <c r="C22" s="75"/>
      <c r="D22" s="59">
        <v>1540515.1329000001</v>
      </c>
      <c r="E22" s="60"/>
      <c r="F22" s="60"/>
      <c r="G22" s="59">
        <v>1426382.63</v>
      </c>
      <c r="H22" s="61">
        <v>8.0015348265983803</v>
      </c>
      <c r="I22" s="59">
        <v>41299.662100000001</v>
      </c>
      <c r="J22" s="61">
        <v>2.6808994743371302</v>
      </c>
      <c r="K22" s="59">
        <v>96381.494200000001</v>
      </c>
      <c r="L22" s="61">
        <v>6.7570574804321604</v>
      </c>
      <c r="M22" s="61">
        <v>-0.57149800962517106</v>
      </c>
      <c r="N22" s="59">
        <v>17103303.625399999</v>
      </c>
      <c r="O22" s="59">
        <v>134635931.09740001</v>
      </c>
      <c r="P22" s="59">
        <v>87331</v>
      </c>
      <c r="Q22" s="59">
        <v>103740</v>
      </c>
      <c r="R22" s="61">
        <v>-15.817428185849201</v>
      </c>
      <c r="S22" s="59">
        <v>17.639957551156002</v>
      </c>
      <c r="T22" s="59">
        <v>17.2384290572585</v>
      </c>
      <c r="U22" s="62">
        <v>2.2762441050834799</v>
      </c>
    </row>
    <row r="23" spans="1:21" ht="12" thickBot="1">
      <c r="A23" s="85"/>
      <c r="B23" s="74" t="s">
        <v>21</v>
      </c>
      <c r="C23" s="75"/>
      <c r="D23" s="59">
        <v>2304615.699</v>
      </c>
      <c r="E23" s="60"/>
      <c r="F23" s="60"/>
      <c r="G23" s="59">
        <v>2606505.7234999998</v>
      </c>
      <c r="H23" s="61">
        <v>-11.582173857443999</v>
      </c>
      <c r="I23" s="59">
        <v>225678.47899999999</v>
      </c>
      <c r="J23" s="61">
        <v>9.7924560306486104</v>
      </c>
      <c r="K23" s="59">
        <v>315354.98869999999</v>
      </c>
      <c r="L23" s="61">
        <v>12.098764482149001</v>
      </c>
      <c r="M23" s="61">
        <v>-0.28436686563823499</v>
      </c>
      <c r="N23" s="59">
        <v>99130673.9164</v>
      </c>
      <c r="O23" s="59">
        <v>321713731.79350001</v>
      </c>
      <c r="P23" s="59">
        <v>72177</v>
      </c>
      <c r="Q23" s="59">
        <v>87163</v>
      </c>
      <c r="R23" s="61">
        <v>-17.193075043309701</v>
      </c>
      <c r="S23" s="59">
        <v>31.9300566523962</v>
      </c>
      <c r="T23" s="59">
        <v>38.019007304704999</v>
      </c>
      <c r="U23" s="62">
        <v>-19.069651891306101</v>
      </c>
    </row>
    <row r="24" spans="1:21" ht="12" thickBot="1">
      <c r="A24" s="85"/>
      <c r="B24" s="74" t="s">
        <v>22</v>
      </c>
      <c r="C24" s="75"/>
      <c r="D24" s="59">
        <v>326013.27510000003</v>
      </c>
      <c r="E24" s="60"/>
      <c r="F24" s="60"/>
      <c r="G24" s="59">
        <v>292805.766</v>
      </c>
      <c r="H24" s="61">
        <v>11.341139060765601</v>
      </c>
      <c r="I24" s="59">
        <v>46131.249400000001</v>
      </c>
      <c r="J24" s="61">
        <v>14.1501137908724</v>
      </c>
      <c r="K24" s="59">
        <v>45703.677100000001</v>
      </c>
      <c r="L24" s="61">
        <v>15.608871957801499</v>
      </c>
      <c r="M24" s="61">
        <v>9.3553150890779996E-3</v>
      </c>
      <c r="N24" s="59">
        <v>3493885.0591000002</v>
      </c>
      <c r="O24" s="59">
        <v>31708894.3123</v>
      </c>
      <c r="P24" s="59">
        <v>31394</v>
      </c>
      <c r="Q24" s="59">
        <v>34484</v>
      </c>
      <c r="R24" s="61">
        <v>-8.9606774156130395</v>
      </c>
      <c r="S24" s="59">
        <v>10.384572692234199</v>
      </c>
      <c r="T24" s="59">
        <v>10.4783014238487</v>
      </c>
      <c r="U24" s="62">
        <v>-0.902576681702564</v>
      </c>
    </row>
    <row r="25" spans="1:21" ht="12" thickBot="1">
      <c r="A25" s="85"/>
      <c r="B25" s="74" t="s">
        <v>23</v>
      </c>
      <c r="C25" s="75"/>
      <c r="D25" s="59">
        <v>398331.32120000001</v>
      </c>
      <c r="E25" s="60"/>
      <c r="F25" s="60"/>
      <c r="G25" s="59">
        <v>415313.50439999998</v>
      </c>
      <c r="H25" s="61">
        <v>-4.0890033721715797</v>
      </c>
      <c r="I25" s="59">
        <v>32493.594099999998</v>
      </c>
      <c r="J25" s="61">
        <v>8.1574288464464306</v>
      </c>
      <c r="K25" s="59">
        <v>35082.615599999997</v>
      </c>
      <c r="L25" s="61">
        <v>8.4472609795541196</v>
      </c>
      <c r="M25" s="61">
        <v>-7.3797847045361006E-2</v>
      </c>
      <c r="N25" s="59">
        <v>4247455.8222000003</v>
      </c>
      <c r="O25" s="59">
        <v>44244924.534299999</v>
      </c>
      <c r="P25" s="59">
        <v>21615</v>
      </c>
      <c r="Q25" s="59">
        <v>25375</v>
      </c>
      <c r="R25" s="61">
        <v>-14.817733990147801</v>
      </c>
      <c r="S25" s="59">
        <v>18.428467323617902</v>
      </c>
      <c r="T25" s="59">
        <v>17.876702537930999</v>
      </c>
      <c r="U25" s="62">
        <v>2.9940893943995301</v>
      </c>
    </row>
    <row r="26" spans="1:21" ht="12" thickBot="1">
      <c r="A26" s="85"/>
      <c r="B26" s="74" t="s">
        <v>24</v>
      </c>
      <c r="C26" s="75"/>
      <c r="D26" s="59">
        <v>680908.40520000004</v>
      </c>
      <c r="E26" s="60"/>
      <c r="F26" s="60"/>
      <c r="G26" s="59">
        <v>660902.74040000001</v>
      </c>
      <c r="H26" s="61">
        <v>3.0270210088540099</v>
      </c>
      <c r="I26" s="59">
        <v>153389.533</v>
      </c>
      <c r="J26" s="61">
        <v>22.527190416300702</v>
      </c>
      <c r="K26" s="59">
        <v>148074.1911</v>
      </c>
      <c r="L26" s="61">
        <v>22.4048384200042</v>
      </c>
      <c r="M26" s="61">
        <v>3.5896477708329003E-2</v>
      </c>
      <c r="N26" s="59">
        <v>8418662.7612999994</v>
      </c>
      <c r="O26" s="59">
        <v>76331205.948899999</v>
      </c>
      <c r="P26" s="59">
        <v>44837</v>
      </c>
      <c r="Q26" s="59">
        <v>53907</v>
      </c>
      <c r="R26" s="61">
        <v>-16.8252731556199</v>
      </c>
      <c r="S26" s="59">
        <v>15.186306068648699</v>
      </c>
      <c r="T26" s="59">
        <v>17.002410111859302</v>
      </c>
      <c r="U26" s="62">
        <v>-11.9588268206968</v>
      </c>
    </row>
    <row r="27" spans="1:21" ht="12" thickBot="1">
      <c r="A27" s="85"/>
      <c r="B27" s="74" t="s">
        <v>25</v>
      </c>
      <c r="C27" s="75"/>
      <c r="D27" s="59">
        <v>348065.02350000001</v>
      </c>
      <c r="E27" s="60"/>
      <c r="F27" s="60"/>
      <c r="G27" s="59">
        <v>302979.83610000001</v>
      </c>
      <c r="H27" s="61">
        <v>14.880590068416099</v>
      </c>
      <c r="I27" s="59">
        <v>79447.865900000004</v>
      </c>
      <c r="J27" s="61">
        <v>22.825581582746999</v>
      </c>
      <c r="K27" s="59">
        <v>82839.345499999996</v>
      </c>
      <c r="L27" s="61">
        <v>27.341537498442101</v>
      </c>
      <c r="M27" s="61">
        <v>-4.0940444175769003E-2</v>
      </c>
      <c r="N27" s="59">
        <v>3674218.9353999998</v>
      </c>
      <c r="O27" s="59">
        <v>23110731.956900001</v>
      </c>
      <c r="P27" s="59">
        <v>40533</v>
      </c>
      <c r="Q27" s="59">
        <v>45685</v>
      </c>
      <c r="R27" s="61">
        <v>-11.277224471927299</v>
      </c>
      <c r="S27" s="59">
        <v>8.5872011324106303</v>
      </c>
      <c r="T27" s="59">
        <v>8.4950952347597699</v>
      </c>
      <c r="U27" s="62">
        <v>1.07259508925703</v>
      </c>
    </row>
    <row r="28" spans="1:21" ht="12" thickBot="1">
      <c r="A28" s="85"/>
      <c r="B28" s="74" t="s">
        <v>26</v>
      </c>
      <c r="C28" s="75"/>
      <c r="D28" s="59">
        <v>1017213.9075</v>
      </c>
      <c r="E28" s="60"/>
      <c r="F28" s="60"/>
      <c r="G28" s="59">
        <v>1008262.875</v>
      </c>
      <c r="H28" s="61">
        <v>0.88776773616703297</v>
      </c>
      <c r="I28" s="59">
        <v>45673.225100000003</v>
      </c>
      <c r="J28" s="61">
        <v>4.4900315226962197</v>
      </c>
      <c r="K28" s="59">
        <v>50754.597000000002</v>
      </c>
      <c r="L28" s="61">
        <v>5.0338654986181099</v>
      </c>
      <c r="M28" s="61">
        <v>-0.10011648600027299</v>
      </c>
      <c r="N28" s="59">
        <v>11132085.5013</v>
      </c>
      <c r="O28" s="59">
        <v>90720974.847200006</v>
      </c>
      <c r="P28" s="59">
        <v>43693</v>
      </c>
      <c r="Q28" s="59">
        <v>47863</v>
      </c>
      <c r="R28" s="61">
        <v>-8.7123665461838993</v>
      </c>
      <c r="S28" s="59">
        <v>23.280935332890898</v>
      </c>
      <c r="T28" s="59">
        <v>24.0533906127907</v>
      </c>
      <c r="U28" s="62">
        <v>-3.3179735644405399</v>
      </c>
    </row>
    <row r="29" spans="1:21" ht="12" thickBot="1">
      <c r="A29" s="85"/>
      <c r="B29" s="74" t="s">
        <v>27</v>
      </c>
      <c r="C29" s="75"/>
      <c r="D29" s="59">
        <v>849685.87390000001</v>
      </c>
      <c r="E29" s="60"/>
      <c r="F29" s="60"/>
      <c r="G29" s="59">
        <v>840083.34530000004</v>
      </c>
      <c r="H29" s="61">
        <v>1.14304475308589</v>
      </c>
      <c r="I29" s="59">
        <v>126079.8131</v>
      </c>
      <c r="J29" s="61">
        <v>14.8384028701457</v>
      </c>
      <c r="K29" s="59">
        <v>117048.6934</v>
      </c>
      <c r="L29" s="61">
        <v>13.932985822758001</v>
      </c>
      <c r="M29" s="61">
        <v>7.7156945863011001E-2</v>
      </c>
      <c r="N29" s="59">
        <v>9747029.9682</v>
      </c>
      <c r="O29" s="59">
        <v>62581160.792599998</v>
      </c>
      <c r="P29" s="59">
        <v>113661</v>
      </c>
      <c r="Q29" s="59">
        <v>128071</v>
      </c>
      <c r="R29" s="61">
        <v>-11.2515713939924</v>
      </c>
      <c r="S29" s="59">
        <v>7.4756149769929898</v>
      </c>
      <c r="T29" s="59">
        <v>7.07207770611614</v>
      </c>
      <c r="U29" s="62">
        <v>5.3980478143775397</v>
      </c>
    </row>
    <row r="30" spans="1:21" ht="12" thickBot="1">
      <c r="A30" s="85"/>
      <c r="B30" s="74" t="s">
        <v>28</v>
      </c>
      <c r="C30" s="75"/>
      <c r="D30" s="59">
        <v>1524758.4998000001</v>
      </c>
      <c r="E30" s="60"/>
      <c r="F30" s="60"/>
      <c r="G30" s="59">
        <v>1270884.0682000001</v>
      </c>
      <c r="H30" s="61">
        <v>19.976206953288202</v>
      </c>
      <c r="I30" s="59">
        <v>170578.58739999999</v>
      </c>
      <c r="J30" s="61">
        <v>11.1872527631343</v>
      </c>
      <c r="K30" s="59">
        <v>127157.2387</v>
      </c>
      <c r="L30" s="61">
        <v>10.0054160628591</v>
      </c>
      <c r="M30" s="61">
        <v>0.34147760004794703</v>
      </c>
      <c r="N30" s="59">
        <v>16484440.896299999</v>
      </c>
      <c r="O30" s="59">
        <v>110045522.00929999</v>
      </c>
      <c r="P30" s="59">
        <v>92329</v>
      </c>
      <c r="Q30" s="59">
        <v>107456</v>
      </c>
      <c r="R30" s="61">
        <v>-14.077389815366301</v>
      </c>
      <c r="S30" s="59">
        <v>16.514405006011099</v>
      </c>
      <c r="T30" s="59">
        <v>16.538519152025</v>
      </c>
      <c r="U30" s="62">
        <v>-0.14601886053492799</v>
      </c>
    </row>
    <row r="31" spans="1:21" ht="12" thickBot="1">
      <c r="A31" s="85"/>
      <c r="B31" s="74" t="s">
        <v>29</v>
      </c>
      <c r="C31" s="75"/>
      <c r="D31" s="59">
        <v>798638.54</v>
      </c>
      <c r="E31" s="60"/>
      <c r="F31" s="60"/>
      <c r="G31" s="59">
        <v>854707.1226</v>
      </c>
      <c r="H31" s="61">
        <v>-6.5599760569960797</v>
      </c>
      <c r="I31" s="59">
        <v>33197.781799999997</v>
      </c>
      <c r="J31" s="61">
        <v>4.1567968658261902</v>
      </c>
      <c r="K31" s="59">
        <v>45152.652300000002</v>
      </c>
      <c r="L31" s="61">
        <v>5.2828215778343601</v>
      </c>
      <c r="M31" s="61">
        <v>-0.26476563149757698</v>
      </c>
      <c r="N31" s="59">
        <v>10510428.573899999</v>
      </c>
      <c r="O31" s="59">
        <v>106722789.9777</v>
      </c>
      <c r="P31" s="59">
        <v>32799</v>
      </c>
      <c r="Q31" s="59">
        <v>39350</v>
      </c>
      <c r="R31" s="61">
        <v>-16.6480304955527</v>
      </c>
      <c r="S31" s="59">
        <v>24.349478337754199</v>
      </c>
      <c r="T31" s="59">
        <v>25.247763349428201</v>
      </c>
      <c r="U31" s="62">
        <v>-3.6891345235976298</v>
      </c>
    </row>
    <row r="32" spans="1:21" ht="12" thickBot="1">
      <c r="A32" s="85"/>
      <c r="B32" s="74" t="s">
        <v>30</v>
      </c>
      <c r="C32" s="75"/>
      <c r="D32" s="59">
        <v>197242.27989999999</v>
      </c>
      <c r="E32" s="60"/>
      <c r="F32" s="60"/>
      <c r="G32" s="59">
        <v>135891.68229999999</v>
      </c>
      <c r="H32" s="61">
        <v>45.146690777261803</v>
      </c>
      <c r="I32" s="59">
        <v>48832.290300000001</v>
      </c>
      <c r="J32" s="61">
        <v>24.757516656549299</v>
      </c>
      <c r="K32" s="59">
        <v>37777.371299999999</v>
      </c>
      <c r="L32" s="61">
        <v>27.799620006617602</v>
      </c>
      <c r="M32" s="61">
        <v>0.292633357472387</v>
      </c>
      <c r="N32" s="59">
        <v>2079942.9885</v>
      </c>
      <c r="O32" s="59">
        <v>13851655.316</v>
      </c>
      <c r="P32" s="59">
        <v>32272</v>
      </c>
      <c r="Q32" s="59">
        <v>34975</v>
      </c>
      <c r="R32" s="61">
        <v>-7.7283774124374602</v>
      </c>
      <c r="S32" s="59">
        <v>6.1118703489092701</v>
      </c>
      <c r="T32" s="59">
        <v>6.1213312223016398</v>
      </c>
      <c r="U32" s="62">
        <v>-0.15479506030524401</v>
      </c>
    </row>
    <row r="33" spans="1:21" ht="12" thickBot="1">
      <c r="A33" s="85"/>
      <c r="B33" s="74" t="s">
        <v>75</v>
      </c>
      <c r="C33" s="75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59">
        <v>45.476900000000001</v>
      </c>
      <c r="P33" s="60"/>
      <c r="Q33" s="60"/>
      <c r="R33" s="60"/>
      <c r="S33" s="60"/>
      <c r="T33" s="60"/>
      <c r="U33" s="63"/>
    </row>
    <row r="34" spans="1:21" ht="12" customHeight="1" thickBot="1">
      <c r="A34" s="85"/>
      <c r="B34" s="74" t="s">
        <v>31</v>
      </c>
      <c r="C34" s="75"/>
      <c r="D34" s="59">
        <v>152959.86559999999</v>
      </c>
      <c r="E34" s="60"/>
      <c r="F34" s="60"/>
      <c r="G34" s="59">
        <v>151366.4148</v>
      </c>
      <c r="H34" s="61">
        <v>1.05271093465842</v>
      </c>
      <c r="I34" s="59">
        <v>20411.686099999999</v>
      </c>
      <c r="J34" s="61">
        <v>13.344471780184399</v>
      </c>
      <c r="K34" s="59">
        <v>20342.665499999999</v>
      </c>
      <c r="L34" s="61">
        <v>13.4393521355967</v>
      </c>
      <c r="M34" s="61">
        <v>3.39289853633E-3</v>
      </c>
      <c r="N34" s="59">
        <v>2020725.3674000001</v>
      </c>
      <c r="O34" s="59">
        <v>22158735.682700001</v>
      </c>
      <c r="P34" s="59">
        <v>8988</v>
      </c>
      <c r="Q34" s="59">
        <v>11029</v>
      </c>
      <c r="R34" s="61">
        <v>-18.5057575482818</v>
      </c>
      <c r="S34" s="59">
        <v>17.018231597685801</v>
      </c>
      <c r="T34" s="59">
        <v>18.4847889110527</v>
      </c>
      <c r="U34" s="62">
        <v>-8.6175658437172995</v>
      </c>
    </row>
    <row r="35" spans="1:21" ht="12" customHeight="1" thickBot="1">
      <c r="A35" s="85"/>
      <c r="B35" s="74" t="s">
        <v>76</v>
      </c>
      <c r="C35" s="75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59">
        <v>9.6580999999999992</v>
      </c>
      <c r="O35" s="59">
        <v>21.623899999999999</v>
      </c>
      <c r="P35" s="60"/>
      <c r="Q35" s="60"/>
      <c r="R35" s="60"/>
      <c r="S35" s="60"/>
      <c r="T35" s="60"/>
      <c r="U35" s="63"/>
    </row>
    <row r="36" spans="1:21" ht="12" customHeight="1" thickBot="1">
      <c r="A36" s="85"/>
      <c r="B36" s="74" t="s">
        <v>61</v>
      </c>
      <c r="C36" s="75"/>
      <c r="D36" s="59">
        <v>300995.75</v>
      </c>
      <c r="E36" s="60"/>
      <c r="F36" s="60"/>
      <c r="G36" s="59">
        <v>119630.19</v>
      </c>
      <c r="H36" s="61">
        <v>151.60517591755101</v>
      </c>
      <c r="I36" s="59">
        <v>34322.120000000003</v>
      </c>
      <c r="J36" s="61">
        <v>11.4028586782372</v>
      </c>
      <c r="K36" s="59">
        <v>4375.71</v>
      </c>
      <c r="L36" s="61">
        <v>3.65769710806277</v>
      </c>
      <c r="M36" s="61">
        <v>6.8437830660624197</v>
      </c>
      <c r="N36" s="59">
        <v>2206619.02</v>
      </c>
      <c r="O36" s="59">
        <v>36522548.140000001</v>
      </c>
      <c r="P36" s="59">
        <v>190</v>
      </c>
      <c r="Q36" s="59">
        <v>156</v>
      </c>
      <c r="R36" s="61">
        <v>21.794871794871799</v>
      </c>
      <c r="S36" s="59">
        <v>1584.18815789474</v>
      </c>
      <c r="T36" s="59">
        <v>1533.45788461538</v>
      </c>
      <c r="U36" s="62">
        <v>3.2022883788482002</v>
      </c>
    </row>
    <row r="37" spans="1:21" ht="12" customHeight="1" thickBot="1">
      <c r="A37" s="85"/>
      <c r="B37" s="74" t="s">
        <v>35</v>
      </c>
      <c r="C37" s="75"/>
      <c r="D37" s="59">
        <v>912488.32</v>
      </c>
      <c r="E37" s="60"/>
      <c r="F37" s="60"/>
      <c r="G37" s="59">
        <v>1441595.36</v>
      </c>
      <c r="H37" s="61">
        <v>-36.702881729585997</v>
      </c>
      <c r="I37" s="59">
        <v>-153293.18</v>
      </c>
      <c r="J37" s="61">
        <v>-16.799467635925499</v>
      </c>
      <c r="K37" s="59">
        <v>-216074.92</v>
      </c>
      <c r="L37" s="61">
        <v>-14.9885970776155</v>
      </c>
      <c r="M37" s="61">
        <v>-0.290555424016818</v>
      </c>
      <c r="N37" s="59">
        <v>4006821.8</v>
      </c>
      <c r="O37" s="59">
        <v>32386630.289999999</v>
      </c>
      <c r="P37" s="59">
        <v>299</v>
      </c>
      <c r="Q37" s="59">
        <v>415</v>
      </c>
      <c r="R37" s="61">
        <v>-27.951807228915701</v>
      </c>
      <c r="S37" s="59">
        <v>3051.8004013377899</v>
      </c>
      <c r="T37" s="59">
        <v>2990.5253734939802</v>
      </c>
      <c r="U37" s="62">
        <v>2.0078320920646</v>
      </c>
    </row>
    <row r="38" spans="1:21" ht="12" customHeight="1" thickBot="1">
      <c r="A38" s="85"/>
      <c r="B38" s="74" t="s">
        <v>36</v>
      </c>
      <c r="C38" s="75"/>
      <c r="D38" s="59">
        <v>7548345.9299999997</v>
      </c>
      <c r="E38" s="60"/>
      <c r="F38" s="60"/>
      <c r="G38" s="59">
        <v>1702106.82</v>
      </c>
      <c r="H38" s="61">
        <v>343.47075291079602</v>
      </c>
      <c r="I38" s="59">
        <v>-915987.18</v>
      </c>
      <c r="J38" s="61">
        <v>-12.134939077971</v>
      </c>
      <c r="K38" s="59">
        <v>-136989.4</v>
      </c>
      <c r="L38" s="61">
        <v>-8.0482257864403604</v>
      </c>
      <c r="M38" s="61">
        <v>5.6865551641221899</v>
      </c>
      <c r="N38" s="59">
        <v>21910094.050000001</v>
      </c>
      <c r="O38" s="59">
        <v>29320844.699999999</v>
      </c>
      <c r="P38" s="59">
        <v>2666</v>
      </c>
      <c r="Q38" s="59">
        <v>4378</v>
      </c>
      <c r="R38" s="61">
        <v>-39.104613978985803</v>
      </c>
      <c r="S38" s="59">
        <v>2831.3375581395399</v>
      </c>
      <c r="T38" s="59">
        <v>2778.5126724531801</v>
      </c>
      <c r="U38" s="62">
        <v>1.8657219282984701</v>
      </c>
    </row>
    <row r="39" spans="1:21" ht="12" customHeight="1" thickBot="1">
      <c r="A39" s="85"/>
      <c r="B39" s="74" t="s">
        <v>37</v>
      </c>
      <c r="C39" s="75"/>
      <c r="D39" s="59">
        <v>736205.35</v>
      </c>
      <c r="E39" s="60"/>
      <c r="F39" s="60"/>
      <c r="G39" s="59">
        <v>828588.06</v>
      </c>
      <c r="H39" s="61">
        <v>-11.149413618149399</v>
      </c>
      <c r="I39" s="59">
        <v>-93114.66</v>
      </c>
      <c r="J39" s="61">
        <v>-12.647919496917501</v>
      </c>
      <c r="K39" s="59">
        <v>-173329.39</v>
      </c>
      <c r="L39" s="61">
        <v>-20.918644422658002</v>
      </c>
      <c r="M39" s="61">
        <v>-0.46278781688437298</v>
      </c>
      <c r="N39" s="59">
        <v>3522378.62</v>
      </c>
      <c r="O39" s="59">
        <v>22114350.199999999</v>
      </c>
      <c r="P39" s="59">
        <v>288</v>
      </c>
      <c r="Q39" s="59">
        <v>410</v>
      </c>
      <c r="R39" s="61">
        <v>-29.756097560975601</v>
      </c>
      <c r="S39" s="59">
        <v>2556.2685763888899</v>
      </c>
      <c r="T39" s="59">
        <v>2890.7587073170698</v>
      </c>
      <c r="U39" s="62">
        <v>-13.0850934059793</v>
      </c>
    </row>
    <row r="40" spans="1:21" ht="12" customHeight="1" thickBot="1">
      <c r="A40" s="85"/>
      <c r="B40" s="74" t="s">
        <v>74</v>
      </c>
      <c r="C40" s="75"/>
      <c r="D40" s="59">
        <v>7.62</v>
      </c>
      <c r="E40" s="60"/>
      <c r="F40" s="60"/>
      <c r="G40" s="59">
        <v>17.59</v>
      </c>
      <c r="H40" s="61">
        <v>-56.679931779420102</v>
      </c>
      <c r="I40" s="59">
        <v>-185.55</v>
      </c>
      <c r="J40" s="61">
        <v>-2435.0393700787399</v>
      </c>
      <c r="K40" s="59">
        <v>-320.02</v>
      </c>
      <c r="L40" s="61">
        <v>-1819.3291642979</v>
      </c>
      <c r="M40" s="61">
        <v>-0.42019248796950198</v>
      </c>
      <c r="N40" s="59">
        <v>22.32</v>
      </c>
      <c r="O40" s="59">
        <v>32.78</v>
      </c>
      <c r="P40" s="59">
        <v>19</v>
      </c>
      <c r="Q40" s="59">
        <v>1</v>
      </c>
      <c r="R40" s="61">
        <v>1800</v>
      </c>
      <c r="S40" s="59">
        <v>0.40105263157894699</v>
      </c>
      <c r="T40" s="59">
        <v>0.85</v>
      </c>
      <c r="U40" s="62">
        <v>-111.942257217848</v>
      </c>
    </row>
    <row r="41" spans="1:21" ht="12" customHeight="1" thickBot="1">
      <c r="A41" s="85"/>
      <c r="B41" s="74" t="s">
        <v>32</v>
      </c>
      <c r="C41" s="75"/>
      <c r="D41" s="59">
        <v>21367.5209</v>
      </c>
      <c r="E41" s="60"/>
      <c r="F41" s="60"/>
      <c r="G41" s="59">
        <v>173140.171</v>
      </c>
      <c r="H41" s="61">
        <v>-87.658831121288401</v>
      </c>
      <c r="I41" s="59">
        <v>2189.6284999999998</v>
      </c>
      <c r="J41" s="61">
        <v>10.2474616042145</v>
      </c>
      <c r="K41" s="59">
        <v>11502.641299999999</v>
      </c>
      <c r="L41" s="61">
        <v>6.6435427628173001</v>
      </c>
      <c r="M41" s="61">
        <v>-0.80964124300737805</v>
      </c>
      <c r="N41" s="59">
        <v>187455.8095</v>
      </c>
      <c r="O41" s="59">
        <v>2038775.4504</v>
      </c>
      <c r="P41" s="59">
        <v>59</v>
      </c>
      <c r="Q41" s="59">
        <v>56</v>
      </c>
      <c r="R41" s="61">
        <v>5.3571428571428603</v>
      </c>
      <c r="S41" s="59">
        <v>362.16137118644099</v>
      </c>
      <c r="T41" s="59">
        <v>256.45604107142901</v>
      </c>
      <c r="U41" s="62">
        <v>29.1873563899765</v>
      </c>
    </row>
    <row r="42" spans="1:21" ht="12" customHeight="1" thickBot="1">
      <c r="A42" s="85"/>
      <c r="B42" s="74" t="s">
        <v>33</v>
      </c>
      <c r="C42" s="75"/>
      <c r="D42" s="59">
        <v>511603.99589999998</v>
      </c>
      <c r="E42" s="60"/>
      <c r="F42" s="60"/>
      <c r="G42" s="59">
        <v>441033.15480000002</v>
      </c>
      <c r="H42" s="61">
        <v>16.001255309706298</v>
      </c>
      <c r="I42" s="59">
        <v>25740.529500000001</v>
      </c>
      <c r="J42" s="61">
        <v>5.0313386342336797</v>
      </c>
      <c r="K42" s="59">
        <v>18493.335500000001</v>
      </c>
      <c r="L42" s="61">
        <v>4.1931848657469697</v>
      </c>
      <c r="M42" s="61">
        <v>0.391881388838698</v>
      </c>
      <c r="N42" s="59">
        <v>4361146.1030999999</v>
      </c>
      <c r="O42" s="59">
        <v>44803553.863899998</v>
      </c>
      <c r="P42" s="59">
        <v>1906</v>
      </c>
      <c r="Q42" s="59">
        <v>2001</v>
      </c>
      <c r="R42" s="61">
        <v>-4.7476261869065501</v>
      </c>
      <c r="S42" s="59">
        <v>268.41762639034602</v>
      </c>
      <c r="T42" s="59">
        <v>236.42706831584201</v>
      </c>
      <c r="U42" s="62">
        <v>11.918203176412099</v>
      </c>
    </row>
    <row r="43" spans="1:21" ht="12" thickBot="1">
      <c r="A43" s="85"/>
      <c r="B43" s="74" t="s">
        <v>38</v>
      </c>
      <c r="C43" s="75"/>
      <c r="D43" s="59">
        <v>496488.08</v>
      </c>
      <c r="E43" s="60"/>
      <c r="F43" s="60"/>
      <c r="G43" s="59">
        <v>746969.42</v>
      </c>
      <c r="H43" s="61">
        <v>-33.533011297838698</v>
      </c>
      <c r="I43" s="59">
        <v>-70717.97</v>
      </c>
      <c r="J43" s="61">
        <v>-14.243639041646301</v>
      </c>
      <c r="K43" s="59">
        <v>-150803.03</v>
      </c>
      <c r="L43" s="61">
        <v>-20.188648418833498</v>
      </c>
      <c r="M43" s="61">
        <v>-0.53105736668553705</v>
      </c>
      <c r="N43" s="59">
        <v>2519323.0099999998</v>
      </c>
      <c r="O43" s="59">
        <v>16053455.82</v>
      </c>
      <c r="P43" s="59">
        <v>263</v>
      </c>
      <c r="Q43" s="59">
        <v>380</v>
      </c>
      <c r="R43" s="61">
        <v>-30.789473684210499</v>
      </c>
      <c r="S43" s="59">
        <v>1887.78737642586</v>
      </c>
      <c r="T43" s="59">
        <v>1943.08071052632</v>
      </c>
      <c r="U43" s="62">
        <v>-2.92900221661335</v>
      </c>
    </row>
    <row r="44" spans="1:21" ht="12" thickBot="1">
      <c r="A44" s="85"/>
      <c r="B44" s="74" t="s">
        <v>39</v>
      </c>
      <c r="C44" s="75"/>
      <c r="D44" s="59">
        <v>223271.04000000001</v>
      </c>
      <c r="E44" s="60"/>
      <c r="F44" s="60"/>
      <c r="G44" s="59">
        <v>235842.76</v>
      </c>
      <c r="H44" s="61">
        <v>-5.33055159293421</v>
      </c>
      <c r="I44" s="59">
        <v>28888.69</v>
      </c>
      <c r="J44" s="61">
        <v>12.9388433000536</v>
      </c>
      <c r="K44" s="59">
        <v>23759.13</v>
      </c>
      <c r="L44" s="61">
        <v>10.0741400753621</v>
      </c>
      <c r="M44" s="61">
        <v>0.21589847776412699</v>
      </c>
      <c r="N44" s="59">
        <v>1157366.3700000001</v>
      </c>
      <c r="O44" s="59">
        <v>7276324.2300000004</v>
      </c>
      <c r="P44" s="59">
        <v>155</v>
      </c>
      <c r="Q44" s="59">
        <v>223</v>
      </c>
      <c r="R44" s="61">
        <v>-30.4932735426009</v>
      </c>
      <c r="S44" s="59">
        <v>1440.45832258065</v>
      </c>
      <c r="T44" s="59">
        <v>1368.6945291479799</v>
      </c>
      <c r="U44" s="62">
        <v>4.9820110938090201</v>
      </c>
    </row>
    <row r="45" spans="1:21" ht="12" thickBot="1">
      <c r="A45" s="86"/>
      <c r="B45" s="74" t="s">
        <v>34</v>
      </c>
      <c r="C45" s="75"/>
      <c r="D45" s="64">
        <v>2472.0066999999999</v>
      </c>
      <c r="E45" s="65"/>
      <c r="F45" s="65"/>
      <c r="G45" s="64">
        <v>17700.1325</v>
      </c>
      <c r="H45" s="66">
        <v>-86.033964999979503</v>
      </c>
      <c r="I45" s="64">
        <v>347.52539999999999</v>
      </c>
      <c r="J45" s="66">
        <v>14.058432770429</v>
      </c>
      <c r="K45" s="64">
        <v>1664.0395000000001</v>
      </c>
      <c r="L45" s="66">
        <v>9.4012827305106299</v>
      </c>
      <c r="M45" s="66">
        <v>-0.79115555850687402</v>
      </c>
      <c r="N45" s="64">
        <v>65506.592900000003</v>
      </c>
      <c r="O45" s="64">
        <v>1384937.3500999999</v>
      </c>
      <c r="P45" s="64">
        <v>5</v>
      </c>
      <c r="Q45" s="64">
        <v>15</v>
      </c>
      <c r="R45" s="66">
        <v>-66.6666666666667</v>
      </c>
      <c r="S45" s="64">
        <v>494.40134</v>
      </c>
      <c r="T45" s="64">
        <v>1117.6673066666699</v>
      </c>
      <c r="U45" s="67">
        <v>-126.064781027225</v>
      </c>
    </row>
  </sheetData>
  <mergeCells count="43">
    <mergeCell ref="B15:C15"/>
    <mergeCell ref="B34:C34"/>
    <mergeCell ref="B35:C35"/>
    <mergeCell ref="B36:C36"/>
    <mergeCell ref="A8:A45"/>
    <mergeCell ref="B45:C45"/>
    <mergeCell ref="B24:C24"/>
    <mergeCell ref="B40:C40"/>
    <mergeCell ref="B41:C41"/>
    <mergeCell ref="B42:C42"/>
    <mergeCell ref="B31:C31"/>
    <mergeCell ref="B32:C32"/>
    <mergeCell ref="B19:C19"/>
    <mergeCell ref="B20:C20"/>
    <mergeCell ref="B21:C21"/>
    <mergeCell ref="B22:C22"/>
    <mergeCell ref="B23:C23"/>
    <mergeCell ref="B43:C43"/>
    <mergeCell ref="B44:C44"/>
    <mergeCell ref="B37:C37"/>
    <mergeCell ref="B38:C38"/>
    <mergeCell ref="B39:C39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33:C33"/>
    <mergeCell ref="B25:C25"/>
    <mergeCell ref="B16:C16"/>
    <mergeCell ref="B17:C17"/>
    <mergeCell ref="B26:C26"/>
    <mergeCell ref="B27:C27"/>
    <mergeCell ref="B28:C28"/>
    <mergeCell ref="B29:C29"/>
    <mergeCell ref="B30:C30"/>
    <mergeCell ref="B18:C18"/>
    <mergeCell ref="B13:C13"/>
    <mergeCell ref="B14:C14"/>
  </mergeCells>
  <phoneticPr fontId="4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3" workbookViewId="0">
      <selection sqref="A1:F37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>
      <c r="A2" s="43">
        <v>1</v>
      </c>
      <c r="B2" s="44">
        <v>42806</v>
      </c>
      <c r="C2" s="43">
        <v>12</v>
      </c>
      <c r="D2" s="43">
        <v>49652</v>
      </c>
      <c r="E2" s="43">
        <v>642379.50047094002</v>
      </c>
      <c r="F2" s="43">
        <v>459119.79741794901</v>
      </c>
      <c r="G2" s="37"/>
      <c r="H2" s="37"/>
    </row>
    <row r="3" spans="1:8">
      <c r="A3" s="43">
        <v>2</v>
      </c>
      <c r="B3" s="44">
        <v>42806</v>
      </c>
      <c r="C3" s="43">
        <v>13</v>
      </c>
      <c r="D3" s="43">
        <v>12380</v>
      </c>
      <c r="E3" s="43">
        <v>115925.513455555</v>
      </c>
      <c r="F3" s="43">
        <v>88986.020885470105</v>
      </c>
      <c r="G3" s="37"/>
      <c r="H3" s="37"/>
    </row>
    <row r="4" spans="1:8">
      <c r="A4" s="43">
        <v>3</v>
      </c>
      <c r="B4" s="44">
        <v>42806</v>
      </c>
      <c r="C4" s="43">
        <v>14</v>
      </c>
      <c r="D4" s="43">
        <v>137986</v>
      </c>
      <c r="E4" s="43">
        <v>152833.86791152699</v>
      </c>
      <c r="F4" s="43">
        <v>113187.35966620099</v>
      </c>
      <c r="G4" s="37"/>
      <c r="H4" s="37"/>
    </row>
    <row r="5" spans="1:8">
      <c r="A5" s="43">
        <v>4</v>
      </c>
      <c r="B5" s="44">
        <v>42806</v>
      </c>
      <c r="C5" s="43">
        <v>15</v>
      </c>
      <c r="D5" s="43">
        <v>3194</v>
      </c>
      <c r="E5" s="43">
        <v>55254.494597700599</v>
      </c>
      <c r="F5" s="43">
        <v>41269.0057420921</v>
      </c>
      <c r="G5" s="37"/>
      <c r="H5" s="37"/>
    </row>
    <row r="6" spans="1:8">
      <c r="A6" s="43">
        <v>5</v>
      </c>
      <c r="B6" s="44">
        <v>42806</v>
      </c>
      <c r="C6" s="43">
        <v>16</v>
      </c>
      <c r="D6" s="43">
        <v>7396</v>
      </c>
      <c r="E6" s="43">
        <v>158306.45611623899</v>
      </c>
      <c r="F6" s="43">
        <v>142216.58485128201</v>
      </c>
      <c r="G6" s="37"/>
      <c r="H6" s="37"/>
    </row>
    <row r="7" spans="1:8">
      <c r="A7" s="43">
        <v>6</v>
      </c>
      <c r="B7" s="44">
        <v>42806</v>
      </c>
      <c r="C7" s="43">
        <v>17</v>
      </c>
      <c r="D7" s="43">
        <v>12745</v>
      </c>
      <c r="E7" s="43">
        <v>191086.67378376101</v>
      </c>
      <c r="F7" s="43">
        <v>132925.55233675201</v>
      </c>
      <c r="G7" s="37"/>
      <c r="H7" s="37"/>
    </row>
    <row r="8" spans="1:8">
      <c r="A8" s="43">
        <v>7</v>
      </c>
      <c r="B8" s="44">
        <v>42806</v>
      </c>
      <c r="C8" s="43">
        <v>18</v>
      </c>
      <c r="D8" s="43">
        <v>39079</v>
      </c>
      <c r="E8" s="43">
        <v>113565.125220513</v>
      </c>
      <c r="F8" s="43">
        <v>91513.379863247901</v>
      </c>
      <c r="G8" s="37"/>
      <c r="H8" s="37"/>
    </row>
    <row r="9" spans="1:8">
      <c r="A9" s="43">
        <v>8</v>
      </c>
      <c r="B9" s="44">
        <v>42806</v>
      </c>
      <c r="C9" s="43">
        <v>19</v>
      </c>
      <c r="D9" s="43">
        <v>26252</v>
      </c>
      <c r="E9" s="43">
        <v>99605.672973504305</v>
      </c>
      <c r="F9" s="43">
        <v>109277.014023932</v>
      </c>
      <c r="G9" s="37"/>
      <c r="H9" s="37"/>
    </row>
    <row r="10" spans="1:8">
      <c r="A10" s="43">
        <v>9</v>
      </c>
      <c r="B10" s="44">
        <v>42806</v>
      </c>
      <c r="C10" s="43">
        <v>21</v>
      </c>
      <c r="D10" s="43">
        <v>271580</v>
      </c>
      <c r="E10" s="43">
        <v>1089443.5513957301</v>
      </c>
      <c r="F10" s="43">
        <v>1087401.56463162</v>
      </c>
      <c r="G10" s="37"/>
      <c r="H10" s="37"/>
    </row>
    <row r="11" spans="1:8">
      <c r="A11" s="43">
        <v>10</v>
      </c>
      <c r="B11" s="44">
        <v>42806</v>
      </c>
      <c r="C11" s="43">
        <v>22</v>
      </c>
      <c r="D11" s="43">
        <v>33290</v>
      </c>
      <c r="E11" s="43">
        <v>593124.95808205102</v>
      </c>
      <c r="F11" s="43">
        <v>518025.00158119597</v>
      </c>
      <c r="G11" s="37"/>
      <c r="H11" s="37"/>
    </row>
    <row r="12" spans="1:8">
      <c r="A12" s="43">
        <v>11</v>
      </c>
      <c r="B12" s="44">
        <v>42806</v>
      </c>
      <c r="C12" s="43">
        <v>23</v>
      </c>
      <c r="D12" s="43">
        <v>218426.764</v>
      </c>
      <c r="E12" s="43">
        <v>2225579.1020564102</v>
      </c>
      <c r="F12" s="43">
        <v>1907864.8977658099</v>
      </c>
      <c r="G12" s="37"/>
      <c r="H12" s="37"/>
    </row>
    <row r="13" spans="1:8">
      <c r="A13" s="43">
        <v>12</v>
      </c>
      <c r="B13" s="44">
        <v>42806</v>
      </c>
      <c r="C13" s="43">
        <v>24</v>
      </c>
      <c r="D13" s="43">
        <v>25678.3</v>
      </c>
      <c r="E13" s="43">
        <v>607808.73556153802</v>
      </c>
      <c r="F13" s="43">
        <v>532520.55789401697</v>
      </c>
      <c r="G13" s="37"/>
      <c r="H13" s="37"/>
    </row>
    <row r="14" spans="1:8">
      <c r="A14" s="43">
        <v>13</v>
      </c>
      <c r="B14" s="44">
        <v>42806</v>
      </c>
      <c r="C14" s="43">
        <v>25</v>
      </c>
      <c r="D14" s="43">
        <v>93308</v>
      </c>
      <c r="E14" s="43">
        <v>1063811.7216</v>
      </c>
      <c r="F14" s="43">
        <v>943727.63690000004</v>
      </c>
      <c r="G14" s="37"/>
      <c r="H14" s="37"/>
    </row>
    <row r="15" spans="1:8">
      <c r="A15" s="43">
        <v>14</v>
      </c>
      <c r="B15" s="44">
        <v>42806</v>
      </c>
      <c r="C15" s="43">
        <v>26</v>
      </c>
      <c r="D15" s="43">
        <v>67018</v>
      </c>
      <c r="E15" s="43">
        <v>412774.14958344301</v>
      </c>
      <c r="F15" s="43">
        <v>354192.36066258198</v>
      </c>
      <c r="G15" s="37"/>
      <c r="H15" s="37"/>
    </row>
    <row r="16" spans="1:8">
      <c r="A16" s="43">
        <v>15</v>
      </c>
      <c r="B16" s="44">
        <v>42806</v>
      </c>
      <c r="C16" s="43">
        <v>27</v>
      </c>
      <c r="D16" s="43">
        <v>187480.03200000001</v>
      </c>
      <c r="E16" s="43">
        <v>1540517.0175962099</v>
      </c>
      <c r="F16" s="43">
        <v>1499215.43102357</v>
      </c>
      <c r="G16" s="37"/>
      <c r="H16" s="37"/>
    </row>
    <row r="17" spans="1:9">
      <c r="A17" s="43">
        <v>16</v>
      </c>
      <c r="B17" s="44">
        <v>42806</v>
      </c>
      <c r="C17" s="43">
        <v>29</v>
      </c>
      <c r="D17" s="43">
        <v>160752</v>
      </c>
      <c r="E17" s="43">
        <v>2304617.2757880301</v>
      </c>
      <c r="F17" s="43">
        <v>2078937.2491700901</v>
      </c>
      <c r="G17" s="37"/>
      <c r="H17" s="37"/>
    </row>
    <row r="18" spans="1:9">
      <c r="A18" s="43">
        <v>17</v>
      </c>
      <c r="B18" s="44">
        <v>42806</v>
      </c>
      <c r="C18" s="43">
        <v>31</v>
      </c>
      <c r="D18" s="43">
        <v>37174.014999999999</v>
      </c>
      <c r="E18" s="43">
        <v>326013.30440863798</v>
      </c>
      <c r="F18" s="43">
        <v>279882.02652030601</v>
      </c>
      <c r="G18" s="37"/>
      <c r="H18" s="37"/>
    </row>
    <row r="19" spans="1:9">
      <c r="A19" s="43">
        <v>18</v>
      </c>
      <c r="B19" s="44">
        <v>42806</v>
      </c>
      <c r="C19" s="43">
        <v>32</v>
      </c>
      <c r="D19" s="43">
        <v>19354.873</v>
      </c>
      <c r="E19" s="43">
        <v>398331.32507653697</v>
      </c>
      <c r="F19" s="43">
        <v>365837.73172109702</v>
      </c>
      <c r="G19" s="37"/>
      <c r="H19" s="37"/>
    </row>
    <row r="20" spans="1:9">
      <c r="A20" s="43">
        <v>19</v>
      </c>
      <c r="B20" s="44">
        <v>42806</v>
      </c>
      <c r="C20" s="43">
        <v>33</v>
      </c>
      <c r="D20" s="43">
        <v>42147.290999999997</v>
      </c>
      <c r="E20" s="43">
        <v>680908.38073495997</v>
      </c>
      <c r="F20" s="43">
        <v>527518.87142726895</v>
      </c>
      <c r="G20" s="37"/>
      <c r="H20" s="37"/>
    </row>
    <row r="21" spans="1:9">
      <c r="A21" s="43">
        <v>20</v>
      </c>
      <c r="B21" s="44">
        <v>42806</v>
      </c>
      <c r="C21" s="43">
        <v>34</v>
      </c>
      <c r="D21" s="43">
        <v>61640.754000000001</v>
      </c>
      <c r="E21" s="43">
        <v>348064.88059336698</v>
      </c>
      <c r="F21" s="43">
        <v>268617.16718529601</v>
      </c>
      <c r="G21" s="37"/>
      <c r="H21" s="37"/>
    </row>
    <row r="22" spans="1:9">
      <c r="A22" s="43">
        <v>21</v>
      </c>
      <c r="B22" s="44">
        <v>42806</v>
      </c>
      <c r="C22" s="43">
        <v>35</v>
      </c>
      <c r="D22" s="43">
        <v>35478.949000000001</v>
      </c>
      <c r="E22" s="43">
        <v>1017214.3461876099</v>
      </c>
      <c r="F22" s="43">
        <v>971540.69619823003</v>
      </c>
      <c r="G22" s="37"/>
      <c r="H22" s="37"/>
    </row>
    <row r="23" spans="1:9">
      <c r="A23" s="43">
        <v>22</v>
      </c>
      <c r="B23" s="44">
        <v>42806</v>
      </c>
      <c r="C23" s="43">
        <v>36</v>
      </c>
      <c r="D23" s="43">
        <v>167428.22500000001</v>
      </c>
      <c r="E23" s="43">
        <v>849686.21295486705</v>
      </c>
      <c r="F23" s="43">
        <v>723606.04154198698</v>
      </c>
      <c r="G23" s="37"/>
      <c r="H23" s="37"/>
    </row>
    <row r="24" spans="1:9">
      <c r="A24" s="43">
        <v>23</v>
      </c>
      <c r="B24" s="44">
        <v>42806</v>
      </c>
      <c r="C24" s="43">
        <v>37</v>
      </c>
      <c r="D24" s="43">
        <v>161100.758</v>
      </c>
      <c r="E24" s="43">
        <v>1524758.5411823001</v>
      </c>
      <c r="F24" s="43">
        <v>1354179.8722781299</v>
      </c>
      <c r="G24" s="37"/>
      <c r="H24" s="37"/>
    </row>
    <row r="25" spans="1:9">
      <c r="A25" s="43">
        <v>24</v>
      </c>
      <c r="B25" s="44">
        <v>42806</v>
      </c>
      <c r="C25" s="43">
        <v>38</v>
      </c>
      <c r="D25" s="43">
        <v>164423.68700000001</v>
      </c>
      <c r="E25" s="43">
        <v>798638.56672035402</v>
      </c>
      <c r="F25" s="43">
        <v>765440.69722300896</v>
      </c>
      <c r="G25" s="37"/>
      <c r="H25" s="37"/>
    </row>
    <row r="26" spans="1:9">
      <c r="A26" s="43">
        <v>25</v>
      </c>
      <c r="B26" s="44">
        <v>42806</v>
      </c>
      <c r="C26" s="43">
        <v>39</v>
      </c>
      <c r="D26" s="43">
        <v>108547.73299999999</v>
      </c>
      <c r="E26" s="43">
        <v>197242.135104947</v>
      </c>
      <c r="F26" s="43">
        <v>148409.98890857899</v>
      </c>
      <c r="G26" s="37"/>
      <c r="H26" s="37"/>
    </row>
    <row r="27" spans="1:9">
      <c r="A27" s="43">
        <v>26</v>
      </c>
      <c r="B27" s="44">
        <v>42806</v>
      </c>
      <c r="C27" s="43">
        <v>42</v>
      </c>
      <c r="D27" s="43">
        <v>7658.7250000000004</v>
      </c>
      <c r="E27" s="43">
        <v>152959.8652</v>
      </c>
      <c r="F27" s="43">
        <v>132548.19070000001</v>
      </c>
      <c r="G27" s="37"/>
      <c r="H27" s="37"/>
    </row>
    <row r="28" spans="1:9">
      <c r="A28" s="43">
        <v>27</v>
      </c>
      <c r="B28" s="44">
        <v>42806</v>
      </c>
      <c r="C28" s="43">
        <v>70</v>
      </c>
      <c r="D28" s="43">
        <v>182</v>
      </c>
      <c r="E28" s="43">
        <v>300995.75</v>
      </c>
      <c r="F28" s="43">
        <v>266673.63</v>
      </c>
      <c r="G28" s="37"/>
      <c r="H28" s="37"/>
    </row>
    <row r="29" spans="1:9">
      <c r="A29" s="43">
        <v>28</v>
      </c>
      <c r="B29" s="44">
        <v>42806</v>
      </c>
      <c r="C29" s="43">
        <v>71</v>
      </c>
      <c r="D29" s="43">
        <v>283</v>
      </c>
      <c r="E29" s="43">
        <v>912488.32</v>
      </c>
      <c r="F29" s="43">
        <v>1065781.5</v>
      </c>
      <c r="G29" s="37"/>
      <c r="H29" s="37"/>
    </row>
    <row r="30" spans="1:9">
      <c r="A30" s="43">
        <v>29</v>
      </c>
      <c r="B30" s="44">
        <v>42806</v>
      </c>
      <c r="C30" s="43">
        <v>72</v>
      </c>
      <c r="D30" s="43">
        <v>2441</v>
      </c>
      <c r="E30" s="43">
        <v>7548345.9299999997</v>
      </c>
      <c r="F30" s="43">
        <v>8464333.1099999994</v>
      </c>
      <c r="G30" s="37"/>
      <c r="H30" s="37"/>
    </row>
    <row r="31" spans="1:9">
      <c r="A31" s="39">
        <v>30</v>
      </c>
      <c r="B31" s="44">
        <v>42806</v>
      </c>
      <c r="C31" s="39">
        <v>73</v>
      </c>
      <c r="D31" s="39">
        <v>256</v>
      </c>
      <c r="E31" s="39">
        <v>736205.35</v>
      </c>
      <c r="F31" s="39">
        <v>829320.01</v>
      </c>
      <c r="G31" s="39"/>
      <c r="H31" s="39"/>
      <c r="I31" s="39"/>
    </row>
    <row r="32" spans="1:9">
      <c r="A32" s="39">
        <v>31</v>
      </c>
      <c r="B32" s="44">
        <v>42806</v>
      </c>
      <c r="C32" s="39">
        <v>74</v>
      </c>
      <c r="D32" s="39">
        <v>64</v>
      </c>
      <c r="E32" s="39">
        <v>7.62</v>
      </c>
      <c r="F32" s="39">
        <v>193.17</v>
      </c>
      <c r="G32" s="39"/>
      <c r="H32" s="39"/>
    </row>
    <row r="33" spans="1:8">
      <c r="A33" s="39">
        <v>32</v>
      </c>
      <c r="B33" s="44">
        <v>42806</v>
      </c>
      <c r="C33" s="39">
        <v>75</v>
      </c>
      <c r="D33" s="39">
        <v>69</v>
      </c>
      <c r="E33" s="39">
        <v>21367.5213675214</v>
      </c>
      <c r="F33" s="39">
        <v>19177.8931623932</v>
      </c>
      <c r="G33" s="39"/>
      <c r="H33" s="39"/>
    </row>
    <row r="34" spans="1:8">
      <c r="A34" s="39">
        <v>33</v>
      </c>
      <c r="B34" s="44">
        <v>42806</v>
      </c>
      <c r="C34" s="39">
        <v>76</v>
      </c>
      <c r="D34" s="39">
        <v>2206</v>
      </c>
      <c r="E34" s="39">
        <v>511603.99162089999</v>
      </c>
      <c r="F34" s="39">
        <v>485863.461588034</v>
      </c>
      <c r="G34" s="30"/>
      <c r="H34" s="30"/>
    </row>
    <row r="35" spans="1:8">
      <c r="A35" s="39">
        <v>34</v>
      </c>
      <c r="B35" s="44">
        <v>42806</v>
      </c>
      <c r="C35" s="39">
        <v>77</v>
      </c>
      <c r="D35" s="39">
        <v>243</v>
      </c>
      <c r="E35" s="39">
        <v>496488.08</v>
      </c>
      <c r="F35" s="39">
        <v>567206.05000000005</v>
      </c>
      <c r="G35" s="30"/>
      <c r="H35" s="30"/>
    </row>
    <row r="36" spans="1:8">
      <c r="A36" s="39">
        <v>35</v>
      </c>
      <c r="B36" s="44">
        <v>42806</v>
      </c>
      <c r="C36" s="39">
        <v>78</v>
      </c>
      <c r="D36" s="39">
        <v>147</v>
      </c>
      <c r="E36" s="39">
        <v>223271.04000000001</v>
      </c>
      <c r="F36" s="39">
        <v>194382.35</v>
      </c>
      <c r="G36" s="30"/>
      <c r="H36" s="30"/>
    </row>
    <row r="37" spans="1:8">
      <c r="A37" s="39">
        <v>36</v>
      </c>
      <c r="B37" s="44">
        <v>42806</v>
      </c>
      <c r="C37" s="39">
        <v>99</v>
      </c>
      <c r="D37" s="39">
        <v>5</v>
      </c>
      <c r="E37" s="39">
        <v>2472.0066560774499</v>
      </c>
      <c r="F37" s="39">
        <v>2124.4813554194102</v>
      </c>
      <c r="G37" s="30"/>
      <c r="H37" s="30"/>
    </row>
    <row r="38" spans="1:8">
      <c r="A38" s="30"/>
      <c r="B38" s="44"/>
      <c r="C38" s="39"/>
      <c r="D38" s="39"/>
      <c r="E38" s="39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2017-03-13T00:32:23Z</dcterms:modified>
</cp:coreProperties>
</file>