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<sst xmlns="http://schemas.openxmlformats.org/spreadsheetml/2006/main" count="117" uniqueCount="77">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</sst>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106" fillId="0" borderId="0" xfId="0" applyNumberFormat="1" applyFont="1" applyFill="1" applyBorder="1" applyAlignment="1" applyProtection="1">
      <alignment vertical="center"/>
    </xf>
    <xf numFmtId="0" fontId="106" fillId="0" borderId="0" xfId="0" applyNumberFormat="1" applyFont="1" applyFill="1" applyBorder="1" applyAlignment="1" applyProtection="1">
      <alignment wrapText="1"/>
    </xf>
    <xf numFmtId="0" fontId="107" fillId="0" borderId="0" xfId="0" applyNumberFormat="1" applyFont="1" applyFill="1" applyBorder="1" applyAlignment="1" applyProtection="1">
      <alignment horizontal="left"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802" Type="http://schemas.openxmlformats.org/officeDocument/2006/relationships/image" Target="cid:1f7f761c13" TargetMode="External"/><Relationship Id="rId29" Type="http://schemas.openxmlformats.org/officeDocument/2006/relationships/hyperlink" Target="cid:a1ed1ff62" TargetMode="External"/><Relationship Id="rId178" Type="http://schemas.openxmlformats.org/officeDocument/2006/relationships/image" Target="cid:2e6f582e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1237" Type="http://schemas.openxmlformats.org/officeDocument/2006/relationships/hyperlink" Target="cid:c5142fb92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7" t="s">
        <v>5</v>
      </c>
      <c r="B3" s="47"/>
      <c r="C3" s="47"/>
      <c r="D3" s="47"/>
      <c r="E3" s="15">
        <f>SUM(E4:E42)</f>
        <v>13936550.586900001</v>
      </c>
      <c r="F3" s="25">
        <f>RA!I7</f>
        <v>1253117.8677000001</v>
      </c>
      <c r="G3" s="16">
        <f>SUM(G4:G42)</f>
        <v>12683432.719200004</v>
      </c>
      <c r="H3" s="27">
        <f>RA!J7</f>
        <v>8.9915927179132709</v>
      </c>
      <c r="I3" s="20">
        <f>SUM(I4:I42)</f>
        <v>13936555.527382037</v>
      </c>
      <c r="J3" s="21">
        <f>SUM(J4:J42)</f>
        <v>12683432.734139292</v>
      </c>
      <c r="K3" s="22">
        <f>E3-I3</f>
        <v>-4.940482035279274</v>
      </c>
      <c r="L3" s="22">
        <f>G3-J3</f>
        <v>-1.4939287677407265E-2</v>
      </c>
    </row>
    <row r="4" spans="1:13" x14ac:dyDescent="0.2">
      <c r="A4" s="48">
        <f>RA!A8</f>
        <v>42807</v>
      </c>
      <c r="B4" s="12">
        <v>12</v>
      </c>
      <c r="C4" s="46" t="s">
        <v>6</v>
      </c>
      <c r="D4" s="46"/>
      <c r="E4" s="15">
        <f>IFERROR(VLOOKUP(C4,RA!B:D,3,0),0)</f>
        <v>465598.77630000003</v>
      </c>
      <c r="F4" s="25">
        <f>IFERROR(VLOOKUP(C4,RA!B:I,8,0),0)</f>
        <v>135371.84969999999</v>
      </c>
      <c r="G4" s="16">
        <f t="shared" ref="G4:G42" si="0">E4-F4</f>
        <v>330226.92660000001</v>
      </c>
      <c r="H4" s="27">
        <f>RA!J8</f>
        <v>29.0747864020965</v>
      </c>
      <c r="I4" s="20">
        <f>IFERROR(VLOOKUP(B4,RMS!C:E,3,FALSE),0)</f>
        <v>465599.23585897399</v>
      </c>
      <c r="J4" s="21">
        <f>IFERROR(VLOOKUP(B4,RMS!C:F,4,FALSE),0)</f>
        <v>330226.921078632</v>
      </c>
      <c r="K4" s="22">
        <f t="shared" ref="K4:K42" si="1">E4-I4</f>
        <v>-0.45955897396197543</v>
      </c>
      <c r="L4" s="22">
        <f t="shared" ref="L4:L42" si="2">G4-J4</f>
        <v>5.5213680025190115E-3</v>
      </c>
    </row>
    <row r="5" spans="1:13" x14ac:dyDescent="0.2">
      <c r="A5" s="48"/>
      <c r="B5" s="12">
        <v>13</v>
      </c>
      <c r="C5" s="46" t="s">
        <v>7</v>
      </c>
      <c r="D5" s="46"/>
      <c r="E5" s="15">
        <f>IFERROR(VLOOKUP(C5,RA!B:D,3,0),0)</f>
        <v>51817.823299999996</v>
      </c>
      <c r="F5" s="25">
        <f>IFERROR(VLOOKUP(C5,RA!B:I,8,0),0)</f>
        <v>12395.7979</v>
      </c>
      <c r="G5" s="16">
        <f t="shared" si="0"/>
        <v>39422.025399999999</v>
      </c>
      <c r="H5" s="27">
        <f>RA!J9</f>
        <v>23.921880755651099</v>
      </c>
      <c r="I5" s="20">
        <f>IFERROR(VLOOKUP(B5,RMS!C:E,3,FALSE),0)</f>
        <v>51817.849551282103</v>
      </c>
      <c r="J5" s="21">
        <f>IFERROR(VLOOKUP(B5,RMS!C:F,4,FALSE),0)</f>
        <v>39422.024976068402</v>
      </c>
      <c r="K5" s="22">
        <f t="shared" si="1"/>
        <v>-2.6251282106386498E-2</v>
      </c>
      <c r="L5" s="22">
        <f t="shared" si="2"/>
        <v>4.2393159674247727E-4</v>
      </c>
      <c r="M5" s="32"/>
    </row>
    <row r="6" spans="1:13" x14ac:dyDescent="0.2">
      <c r="A6" s="48"/>
      <c r="B6" s="12">
        <v>14</v>
      </c>
      <c r="C6" s="46" t="s">
        <v>8</v>
      </c>
      <c r="D6" s="46"/>
      <c r="E6" s="15">
        <f>IFERROR(VLOOKUP(C6,RA!B:D,3,0),0)</f>
        <v>77314.153699999995</v>
      </c>
      <c r="F6" s="25">
        <f>IFERROR(VLOOKUP(C6,RA!B:I,8,0),0)</f>
        <v>23124.0075</v>
      </c>
      <c r="G6" s="16">
        <f t="shared" si="0"/>
        <v>54190.146199999996</v>
      </c>
      <c r="H6" s="27">
        <f>RA!J10</f>
        <v>29.909151679687898</v>
      </c>
      <c r="I6" s="20">
        <f>IFERROR(VLOOKUP(B6,RMS!C:E,3,FALSE),0)</f>
        <v>77315.918089637693</v>
      </c>
      <c r="J6" s="21">
        <f>IFERROR(VLOOKUP(B6,RMS!C:F,4,FALSE),0)</f>
        <v>54190.1448612721</v>
      </c>
      <c r="K6" s="22">
        <f>E6-I6</f>
        <v>-1.7643896376976045</v>
      </c>
      <c r="L6" s="22">
        <f t="shared" si="2"/>
        <v>1.3387278959271498E-3</v>
      </c>
      <c r="M6" s="32"/>
    </row>
    <row r="7" spans="1:13" x14ac:dyDescent="0.2">
      <c r="A7" s="48"/>
      <c r="B7" s="12">
        <v>15</v>
      </c>
      <c r="C7" s="46" t="s">
        <v>9</v>
      </c>
      <c r="D7" s="46"/>
      <c r="E7" s="15">
        <f>IFERROR(VLOOKUP(C7,RA!B:D,3,0),0)</f>
        <v>38892.992400000003</v>
      </c>
      <c r="F7" s="25">
        <f>IFERROR(VLOOKUP(C7,RA!B:I,8,0),0)</f>
        <v>9722.2039000000004</v>
      </c>
      <c r="G7" s="16">
        <f t="shared" si="0"/>
        <v>29170.788500000002</v>
      </c>
      <c r="H7" s="27">
        <f>RA!J11</f>
        <v>24.997315197582999</v>
      </c>
      <c r="I7" s="20">
        <f>IFERROR(VLOOKUP(B7,RMS!C:E,3,FALSE),0)</f>
        <v>38893.015392005102</v>
      </c>
      <c r="J7" s="21">
        <f>IFERROR(VLOOKUP(B7,RMS!C:F,4,FALSE),0)</f>
        <v>29170.788908304999</v>
      </c>
      <c r="K7" s="22">
        <f t="shared" si="1"/>
        <v>-2.2992005098785739E-2</v>
      </c>
      <c r="L7" s="22">
        <f t="shared" si="2"/>
        <v>-4.0830499710864387E-4</v>
      </c>
      <c r="M7" s="32"/>
    </row>
    <row r="8" spans="1:13" x14ac:dyDescent="0.2">
      <c r="A8" s="48"/>
      <c r="B8" s="12">
        <v>16</v>
      </c>
      <c r="C8" s="46" t="s">
        <v>10</v>
      </c>
      <c r="D8" s="46"/>
      <c r="E8" s="15">
        <f>IFERROR(VLOOKUP(C8,RA!B:D,3,0),0)</f>
        <v>142989.3578</v>
      </c>
      <c r="F8" s="25">
        <f>IFERROR(VLOOKUP(C8,RA!B:I,8,0),0)</f>
        <v>21497.182400000002</v>
      </c>
      <c r="G8" s="16">
        <f t="shared" si="0"/>
        <v>121492.17539999999</v>
      </c>
      <c r="H8" s="27">
        <f>RA!J12</f>
        <v>15.034113538763</v>
      </c>
      <c r="I8" s="20">
        <f>IFERROR(VLOOKUP(B8,RMS!C:E,3,FALSE),0)</f>
        <v>142989.354258974</v>
      </c>
      <c r="J8" s="21">
        <f>IFERROR(VLOOKUP(B8,RMS!C:F,4,FALSE),0)</f>
        <v>121492.173073504</v>
      </c>
      <c r="K8" s="22">
        <f t="shared" si="1"/>
        <v>3.5410260024946183E-3</v>
      </c>
      <c r="L8" s="22">
        <f t="shared" si="2"/>
        <v>2.3264959891093895E-3</v>
      </c>
      <c r="M8" s="32"/>
    </row>
    <row r="9" spans="1:13" x14ac:dyDescent="0.2">
      <c r="A9" s="48"/>
      <c r="B9" s="12">
        <v>17</v>
      </c>
      <c r="C9" s="46" t="s">
        <v>11</v>
      </c>
      <c r="D9" s="46"/>
      <c r="E9" s="15">
        <f>IFERROR(VLOOKUP(C9,RA!B:D,3,0),0)</f>
        <v>141588.78450000001</v>
      </c>
      <c r="F9" s="25">
        <f>IFERROR(VLOOKUP(C9,RA!B:I,8,0),0)</f>
        <v>47457.718800000002</v>
      </c>
      <c r="G9" s="16">
        <f t="shared" si="0"/>
        <v>94131.065700000006</v>
      </c>
      <c r="H9" s="27">
        <f>RA!J13</f>
        <v>33.517992945267501</v>
      </c>
      <c r="I9" s="20">
        <f>IFERROR(VLOOKUP(B9,RMS!C:E,3,FALSE),0)</f>
        <v>141588.87973675199</v>
      </c>
      <c r="J9" s="21">
        <f>IFERROR(VLOOKUP(B9,RMS!C:F,4,FALSE),0)</f>
        <v>94131.066064957296</v>
      </c>
      <c r="K9" s="22">
        <f t="shared" si="1"/>
        <v>-9.5236751978518441E-2</v>
      </c>
      <c r="L9" s="22">
        <f t="shared" si="2"/>
        <v>-3.649572900030762E-4</v>
      </c>
      <c r="M9" s="32"/>
    </row>
    <row r="10" spans="1:13" x14ac:dyDescent="0.2">
      <c r="A10" s="48"/>
      <c r="B10" s="12">
        <v>18</v>
      </c>
      <c r="C10" s="46" t="s">
        <v>12</v>
      </c>
      <c r="D10" s="46"/>
      <c r="E10" s="15">
        <f>IFERROR(VLOOKUP(C10,RA!B:D,3,0),0)</f>
        <v>83442.826000000001</v>
      </c>
      <c r="F10" s="25">
        <f>IFERROR(VLOOKUP(C10,RA!B:I,8,0),0)</f>
        <v>17462.257799999999</v>
      </c>
      <c r="G10" s="16">
        <f t="shared" si="0"/>
        <v>65980.568200000009</v>
      </c>
      <c r="H10" s="27">
        <f>RA!J14</f>
        <v>20.9272128439178</v>
      </c>
      <c r="I10" s="20">
        <f>IFERROR(VLOOKUP(B10,RMS!C:E,3,FALSE),0)</f>
        <v>83442.822216239307</v>
      </c>
      <c r="J10" s="21">
        <f>IFERROR(VLOOKUP(B10,RMS!C:F,4,FALSE),0)</f>
        <v>65980.568887179499</v>
      </c>
      <c r="K10" s="22">
        <f t="shared" si="1"/>
        <v>3.7837606942048296E-3</v>
      </c>
      <c r="L10" s="22">
        <f t="shared" si="2"/>
        <v>-6.8717949034180492E-4</v>
      </c>
      <c r="M10" s="32"/>
    </row>
    <row r="11" spans="1:13" x14ac:dyDescent="0.2">
      <c r="A11" s="48"/>
      <c r="B11" s="12">
        <v>19</v>
      </c>
      <c r="C11" s="46" t="s">
        <v>13</v>
      </c>
      <c r="D11" s="46"/>
      <c r="E11" s="15">
        <f>IFERROR(VLOOKUP(C11,RA!B:D,3,0),0)</f>
        <v>76363.946299999996</v>
      </c>
      <c r="F11" s="25">
        <f>IFERROR(VLOOKUP(C11,RA!B:I,8,0),0)</f>
        <v>-10148.895699999999</v>
      </c>
      <c r="G11" s="16">
        <f t="shared" si="0"/>
        <v>86512.84199999999</v>
      </c>
      <c r="H11" s="27">
        <f>RA!J15</f>
        <v>-13.290166618851099</v>
      </c>
      <c r="I11" s="20">
        <f>IFERROR(VLOOKUP(B11,RMS!C:E,3,FALSE),0)</f>
        <v>76363.977759829097</v>
      </c>
      <c r="J11" s="21">
        <f>IFERROR(VLOOKUP(B11,RMS!C:F,4,FALSE),0)</f>
        <v>86512.841555555598</v>
      </c>
      <c r="K11" s="22">
        <f t="shared" si="1"/>
        <v>-3.1459829100640491E-2</v>
      </c>
      <c r="L11" s="22">
        <f t="shared" si="2"/>
        <v>4.4444439117796719E-4</v>
      </c>
      <c r="M11" s="32"/>
    </row>
    <row r="12" spans="1:13" x14ac:dyDescent="0.2">
      <c r="A12" s="48"/>
      <c r="B12" s="12">
        <v>21</v>
      </c>
      <c r="C12" s="46" t="s">
        <v>14</v>
      </c>
      <c r="D12" s="46"/>
      <c r="E12" s="15">
        <f>IFERROR(VLOOKUP(C12,RA!B:D,3,0),0)</f>
        <v>577895.33389999997</v>
      </c>
      <c r="F12" s="25">
        <f>IFERROR(VLOOKUP(C12,RA!B:I,8,0),0)</f>
        <v>-10187.503500000001</v>
      </c>
      <c r="G12" s="16">
        <f t="shared" si="0"/>
        <v>588082.83739999996</v>
      </c>
      <c r="H12" s="27">
        <f>RA!J16</f>
        <v>-1.76286308305145</v>
      </c>
      <c r="I12" s="20">
        <f>IFERROR(VLOOKUP(B12,RMS!C:E,3,FALSE),0)</f>
        <v>577895.01798290596</v>
      </c>
      <c r="J12" s="21">
        <f>IFERROR(VLOOKUP(B12,RMS!C:F,4,FALSE),0)</f>
        <v>588082.83752649603</v>
      </c>
      <c r="K12" s="22">
        <f t="shared" si="1"/>
        <v>0.31591709400527179</v>
      </c>
      <c r="L12" s="22">
        <f t="shared" si="2"/>
        <v>-1.2649607378989458E-4</v>
      </c>
      <c r="M12" s="32"/>
    </row>
    <row r="13" spans="1:13" x14ac:dyDescent="0.2">
      <c r="A13" s="48"/>
      <c r="B13" s="12">
        <v>22</v>
      </c>
      <c r="C13" s="46" t="s">
        <v>15</v>
      </c>
      <c r="D13" s="46"/>
      <c r="E13" s="15">
        <f>IFERROR(VLOOKUP(C13,RA!B:D,3,0),0)</f>
        <v>690312.62950000004</v>
      </c>
      <c r="F13" s="25">
        <f>IFERROR(VLOOKUP(C13,RA!B:I,8,0),0)</f>
        <v>61492.5507</v>
      </c>
      <c r="G13" s="16">
        <f t="shared" si="0"/>
        <v>628820.07880000002</v>
      </c>
      <c r="H13" s="27">
        <f>RA!J17</f>
        <v>8.9079278101198405</v>
      </c>
      <c r="I13" s="20">
        <f>IFERROR(VLOOKUP(B13,RMS!C:E,3,FALSE),0)</f>
        <v>690312.63295640994</v>
      </c>
      <c r="J13" s="21">
        <f>IFERROR(VLOOKUP(B13,RMS!C:F,4,FALSE),0)</f>
        <v>628820.07542735001</v>
      </c>
      <c r="K13" s="22">
        <f t="shared" si="1"/>
        <v>-3.4564099041745067E-3</v>
      </c>
      <c r="L13" s="22">
        <f t="shared" si="2"/>
        <v>3.3726500114426017E-3</v>
      </c>
      <c r="M13" s="32"/>
    </row>
    <row r="14" spans="1:13" x14ac:dyDescent="0.2">
      <c r="A14" s="48"/>
      <c r="B14" s="12">
        <v>23</v>
      </c>
      <c r="C14" s="46" t="s">
        <v>16</v>
      </c>
      <c r="D14" s="46"/>
      <c r="E14" s="15">
        <f>IFERROR(VLOOKUP(C14,RA!B:D,3,0),0)</f>
        <v>1579946.0375000001</v>
      </c>
      <c r="F14" s="25">
        <f>IFERROR(VLOOKUP(C14,RA!B:I,8,0),0)</f>
        <v>94813.849900000001</v>
      </c>
      <c r="G14" s="16">
        <f t="shared" si="0"/>
        <v>1485132.1876000001</v>
      </c>
      <c r="H14" s="27">
        <f>RA!J18</f>
        <v>6.0010815337735899</v>
      </c>
      <c r="I14" s="20">
        <f>IFERROR(VLOOKUP(B14,RMS!C:E,3,FALSE),0)</f>
        <v>1579946.45505812</v>
      </c>
      <c r="J14" s="21">
        <f>IFERROR(VLOOKUP(B14,RMS!C:F,4,FALSE),0)</f>
        <v>1485132.1589769199</v>
      </c>
      <c r="K14" s="22">
        <f t="shared" si="1"/>
        <v>-0.41755811986513436</v>
      </c>
      <c r="L14" s="22">
        <f t="shared" si="2"/>
        <v>2.8623080113902688E-2</v>
      </c>
      <c r="M14" s="32"/>
    </row>
    <row r="15" spans="1:13" x14ac:dyDescent="0.2">
      <c r="A15" s="48"/>
      <c r="B15" s="12">
        <v>24</v>
      </c>
      <c r="C15" s="46" t="s">
        <v>17</v>
      </c>
      <c r="D15" s="46"/>
      <c r="E15" s="15">
        <f>IFERROR(VLOOKUP(C15,RA!B:D,3,0),0)</f>
        <v>427001.49239999999</v>
      </c>
      <c r="F15" s="25">
        <f>IFERROR(VLOOKUP(C15,RA!B:I,8,0),0)</f>
        <v>54828.8606</v>
      </c>
      <c r="G15" s="16">
        <f t="shared" si="0"/>
        <v>372172.63179999997</v>
      </c>
      <c r="H15" s="27">
        <f>RA!J19</f>
        <v>12.8404376977302</v>
      </c>
      <c r="I15" s="20">
        <f>IFERROR(VLOOKUP(B15,RMS!C:E,3,FALSE),0)</f>
        <v>427001.49531196599</v>
      </c>
      <c r="J15" s="21">
        <f>IFERROR(VLOOKUP(B15,RMS!C:F,4,FALSE),0)</f>
        <v>372172.633857265</v>
      </c>
      <c r="K15" s="22">
        <f t="shared" si="1"/>
        <v>-2.9119660030119121E-3</v>
      </c>
      <c r="L15" s="22">
        <f t="shared" si="2"/>
        <v>-2.0572650246322155E-3</v>
      </c>
      <c r="M15" s="32"/>
    </row>
    <row r="16" spans="1:13" x14ac:dyDescent="0.2">
      <c r="A16" s="48"/>
      <c r="B16" s="12">
        <v>25</v>
      </c>
      <c r="C16" s="46" t="s">
        <v>18</v>
      </c>
      <c r="D16" s="46"/>
      <c r="E16" s="15">
        <f>IFERROR(VLOOKUP(C16,RA!B:D,3,0),0)</f>
        <v>911175.21380000003</v>
      </c>
      <c r="F16" s="25">
        <f>IFERROR(VLOOKUP(C16,RA!B:I,8,0),0)</f>
        <v>86571.513800000001</v>
      </c>
      <c r="G16" s="16">
        <f t="shared" si="0"/>
        <v>824603.70000000007</v>
      </c>
      <c r="H16" s="27">
        <f>RA!J20</f>
        <v>9.5010830506416895</v>
      </c>
      <c r="I16" s="20">
        <f>IFERROR(VLOOKUP(B16,RMS!C:E,3,FALSE),0)</f>
        <v>911175.33959999995</v>
      </c>
      <c r="J16" s="21">
        <f>IFERROR(VLOOKUP(B16,RMS!C:F,4,FALSE),0)</f>
        <v>824603.7</v>
      </c>
      <c r="K16" s="22">
        <f t="shared" si="1"/>
        <v>-0.12579999992158264</v>
      </c>
      <c r="L16" s="22">
        <f t="shared" si="2"/>
        <v>0</v>
      </c>
      <c r="M16" s="32"/>
    </row>
    <row r="17" spans="1:13" x14ac:dyDescent="0.2">
      <c r="A17" s="48"/>
      <c r="B17" s="12">
        <v>26</v>
      </c>
      <c r="C17" s="46" t="s">
        <v>19</v>
      </c>
      <c r="D17" s="46"/>
      <c r="E17" s="15">
        <f>IFERROR(VLOOKUP(C17,RA!B:D,3,0),0)</f>
        <v>305155.4374</v>
      </c>
      <c r="F17" s="25">
        <f>IFERROR(VLOOKUP(C17,RA!B:I,8,0),0)</f>
        <v>40935.859799999998</v>
      </c>
      <c r="G17" s="16">
        <f t="shared" si="0"/>
        <v>264219.57760000002</v>
      </c>
      <c r="H17" s="27">
        <f>RA!J21</f>
        <v>13.4147568035437</v>
      </c>
      <c r="I17" s="20">
        <f>IFERROR(VLOOKUP(B17,RMS!C:E,3,FALSE),0)</f>
        <v>305155.02523882402</v>
      </c>
      <c r="J17" s="21">
        <f>IFERROR(VLOOKUP(B17,RMS!C:F,4,FALSE),0)</f>
        <v>264219.577554118</v>
      </c>
      <c r="K17" s="22">
        <f t="shared" si="1"/>
        <v>0.41216117597650737</v>
      </c>
      <c r="L17" s="22">
        <f t="shared" si="2"/>
        <v>4.5882014092057943E-5</v>
      </c>
      <c r="M17" s="32"/>
    </row>
    <row r="18" spans="1:13" x14ac:dyDescent="0.2">
      <c r="A18" s="48"/>
      <c r="B18" s="12">
        <v>27</v>
      </c>
      <c r="C18" s="46" t="s">
        <v>20</v>
      </c>
      <c r="D18" s="46"/>
      <c r="E18" s="15">
        <f>IFERROR(VLOOKUP(C18,RA!B:D,3,0),0)</f>
        <v>924218.21299999999</v>
      </c>
      <c r="F18" s="25">
        <f>IFERROR(VLOOKUP(C18,RA!B:I,8,0),0)</f>
        <v>21940.975900000001</v>
      </c>
      <c r="G18" s="16">
        <f t="shared" si="0"/>
        <v>902277.23710000003</v>
      </c>
      <c r="H18" s="27">
        <f>RA!J22</f>
        <v>2.3740038436139299</v>
      </c>
      <c r="I18" s="20">
        <f>IFERROR(VLOOKUP(B18,RMS!C:E,3,FALSE),0)</f>
        <v>924219.45921798702</v>
      </c>
      <c r="J18" s="21">
        <f>IFERROR(VLOOKUP(B18,RMS!C:F,4,FALSE),0)</f>
        <v>902277.23804601806</v>
      </c>
      <c r="K18" s="22">
        <f t="shared" si="1"/>
        <v>-1.2462179870344698</v>
      </c>
      <c r="L18" s="22">
        <f t="shared" si="2"/>
        <v>-9.4601802993565798E-4</v>
      </c>
      <c r="M18" s="32"/>
    </row>
    <row r="19" spans="1:13" x14ac:dyDescent="0.2">
      <c r="A19" s="48"/>
      <c r="B19" s="12">
        <v>29</v>
      </c>
      <c r="C19" s="46" t="s">
        <v>21</v>
      </c>
      <c r="D19" s="46"/>
      <c r="E19" s="15">
        <f>IFERROR(VLOOKUP(C19,RA!B:D,3,0),0)</f>
        <v>1547938.4934</v>
      </c>
      <c r="F19" s="25">
        <f>IFERROR(VLOOKUP(C19,RA!B:I,8,0),0)</f>
        <v>118236.54300000001</v>
      </c>
      <c r="G19" s="16">
        <f t="shared" si="0"/>
        <v>1429701.9504</v>
      </c>
      <c r="H19" s="27">
        <f>RA!J23</f>
        <v>7.63832306671934</v>
      </c>
      <c r="I19" s="20">
        <f>IFERROR(VLOOKUP(B19,RMS!C:E,3,FALSE),0)</f>
        <v>1547939.4430324801</v>
      </c>
      <c r="J19" s="21">
        <f>IFERROR(VLOOKUP(B19,RMS!C:F,4,FALSE),0)</f>
        <v>1429701.9688641001</v>
      </c>
      <c r="K19" s="22">
        <f t="shared" si="1"/>
        <v>-0.94963248004205525</v>
      </c>
      <c r="L19" s="22">
        <f t="shared" si="2"/>
        <v>-1.8464100081473589E-2</v>
      </c>
      <c r="M19" s="32"/>
    </row>
    <row r="20" spans="1:13" x14ac:dyDescent="0.2">
      <c r="A20" s="48"/>
      <c r="B20" s="12">
        <v>31</v>
      </c>
      <c r="C20" s="46" t="s">
        <v>22</v>
      </c>
      <c r="D20" s="46"/>
      <c r="E20" s="15">
        <f>IFERROR(VLOOKUP(C20,RA!B:D,3,0),0)</f>
        <v>228708.49069999999</v>
      </c>
      <c r="F20" s="25">
        <f>IFERROR(VLOOKUP(C20,RA!B:I,8,0),0)</f>
        <v>33454.253100000002</v>
      </c>
      <c r="G20" s="16">
        <f t="shared" si="0"/>
        <v>195254.23759999999</v>
      </c>
      <c r="H20" s="27">
        <f>RA!J24</f>
        <v>14.627464418836301</v>
      </c>
      <c r="I20" s="20">
        <f>IFERROR(VLOOKUP(B20,RMS!C:E,3,FALSE),0)</f>
        <v>228708.50741491601</v>
      </c>
      <c r="J20" s="21">
        <f>IFERROR(VLOOKUP(B20,RMS!C:F,4,FALSE),0)</f>
        <v>195254.24299419601</v>
      </c>
      <c r="K20" s="22">
        <f t="shared" si="1"/>
        <v>-1.6714916011551395E-2</v>
      </c>
      <c r="L20" s="22">
        <f t="shared" si="2"/>
        <v>-5.3941960213705897E-3</v>
      </c>
      <c r="M20" s="32"/>
    </row>
    <row r="21" spans="1:13" x14ac:dyDescent="0.2">
      <c r="A21" s="48"/>
      <c r="B21" s="12">
        <v>32</v>
      </c>
      <c r="C21" s="46" t="s">
        <v>23</v>
      </c>
      <c r="D21" s="46"/>
      <c r="E21" s="15">
        <f>IFERROR(VLOOKUP(C21,RA!B:D,3,0),0)</f>
        <v>268477.53940000001</v>
      </c>
      <c r="F21" s="25">
        <f>IFERROR(VLOOKUP(C21,RA!B:I,8,0),0)</f>
        <v>21309.7932</v>
      </c>
      <c r="G21" s="16">
        <f t="shared" si="0"/>
        <v>247167.74619999999</v>
      </c>
      <c r="H21" s="27">
        <f>RA!J25</f>
        <v>7.9372722379770098</v>
      </c>
      <c r="I21" s="20">
        <f>IFERROR(VLOOKUP(B21,RMS!C:E,3,FALSE),0)</f>
        <v>268477.54197781603</v>
      </c>
      <c r="J21" s="21">
        <f>IFERROR(VLOOKUP(B21,RMS!C:F,4,FALSE),0)</f>
        <v>247167.74389876999</v>
      </c>
      <c r="K21" s="22">
        <f t="shared" si="1"/>
        <v>-2.5778160197660327E-3</v>
      </c>
      <c r="L21" s="22">
        <f t="shared" si="2"/>
        <v>2.3012300080154091E-3</v>
      </c>
      <c r="M21" s="32"/>
    </row>
    <row r="22" spans="1:13" x14ac:dyDescent="0.2">
      <c r="A22" s="48"/>
      <c r="B22" s="12">
        <v>33</v>
      </c>
      <c r="C22" s="46" t="s">
        <v>24</v>
      </c>
      <c r="D22" s="46"/>
      <c r="E22" s="15">
        <f>IFERROR(VLOOKUP(C22,RA!B:D,3,0),0)</f>
        <v>534477.8432</v>
      </c>
      <c r="F22" s="25">
        <f>IFERROR(VLOOKUP(C22,RA!B:I,8,0),0)</f>
        <v>122674.89290000001</v>
      </c>
      <c r="G22" s="16">
        <f t="shared" si="0"/>
        <v>411802.95030000003</v>
      </c>
      <c r="H22" s="27">
        <f>RA!J26</f>
        <v>22.952287818991099</v>
      </c>
      <c r="I22" s="20">
        <f>IFERROR(VLOOKUP(B22,RMS!C:E,3,FALSE),0)</f>
        <v>534477.82687533495</v>
      </c>
      <c r="J22" s="21">
        <f>IFERROR(VLOOKUP(B22,RMS!C:F,4,FALSE),0)</f>
        <v>411802.93849218899</v>
      </c>
      <c r="K22" s="22">
        <f t="shared" si="1"/>
        <v>1.6324665048159659E-2</v>
      </c>
      <c r="L22" s="22">
        <f t="shared" si="2"/>
        <v>1.1807811039034277E-2</v>
      </c>
      <c r="M22" s="32"/>
    </row>
    <row r="23" spans="1:13" x14ac:dyDescent="0.2">
      <c r="A23" s="48"/>
      <c r="B23" s="12">
        <v>34</v>
      </c>
      <c r="C23" s="46" t="s">
        <v>25</v>
      </c>
      <c r="D23" s="46"/>
      <c r="E23" s="15">
        <f>IFERROR(VLOOKUP(C23,RA!B:D,3,0),0)</f>
        <v>247814.11809999999</v>
      </c>
      <c r="F23" s="25">
        <f>IFERROR(VLOOKUP(C23,RA!B:I,8,0),0)</f>
        <v>56460.556299999997</v>
      </c>
      <c r="G23" s="16">
        <f t="shared" si="0"/>
        <v>191353.5618</v>
      </c>
      <c r="H23" s="27">
        <f>RA!J27</f>
        <v>22.783430069636498</v>
      </c>
      <c r="I23" s="20">
        <f>IFERROR(VLOOKUP(B23,RMS!C:E,3,FALSE),0)</f>
        <v>247814.01230483301</v>
      </c>
      <c r="J23" s="21">
        <f>IFERROR(VLOOKUP(B23,RMS!C:F,4,FALSE),0)</f>
        <v>191353.57896705999</v>
      </c>
      <c r="K23" s="22">
        <f t="shared" si="1"/>
        <v>0.1057951669790782</v>
      </c>
      <c r="L23" s="22">
        <f t="shared" si="2"/>
        <v>-1.7167059995699674E-2</v>
      </c>
      <c r="M23" s="32"/>
    </row>
    <row r="24" spans="1:13" x14ac:dyDescent="0.2">
      <c r="A24" s="48"/>
      <c r="B24" s="12">
        <v>35</v>
      </c>
      <c r="C24" s="46" t="s">
        <v>26</v>
      </c>
      <c r="D24" s="46"/>
      <c r="E24" s="15">
        <f>IFERROR(VLOOKUP(C24,RA!B:D,3,0),0)</f>
        <v>803281.8077</v>
      </c>
      <c r="F24" s="25">
        <f>IFERROR(VLOOKUP(C24,RA!B:I,8,0),0)</f>
        <v>36165.947500000002</v>
      </c>
      <c r="G24" s="16">
        <f t="shared" si="0"/>
        <v>767115.8602</v>
      </c>
      <c r="H24" s="27">
        <f>RA!J28</f>
        <v>4.5022739408915902</v>
      </c>
      <c r="I24" s="20">
        <f>IFERROR(VLOOKUP(B24,RMS!C:E,3,FALSE),0)</f>
        <v>803282.10757787596</v>
      </c>
      <c r="J24" s="21">
        <f>IFERROR(VLOOKUP(B24,RMS!C:F,4,FALSE),0)</f>
        <v>767115.85425398196</v>
      </c>
      <c r="K24" s="22">
        <f t="shared" si="1"/>
        <v>-0.29987787595018744</v>
      </c>
      <c r="L24" s="22">
        <f t="shared" si="2"/>
        <v>5.9460180345922709E-3</v>
      </c>
      <c r="M24" s="32"/>
    </row>
    <row r="25" spans="1:13" x14ac:dyDescent="0.2">
      <c r="A25" s="48"/>
      <c r="B25" s="12">
        <v>36</v>
      </c>
      <c r="C25" s="46" t="s">
        <v>27</v>
      </c>
      <c r="D25" s="46"/>
      <c r="E25" s="15">
        <f>IFERROR(VLOOKUP(C25,RA!B:D,3,0),0)</f>
        <v>751428.86340000003</v>
      </c>
      <c r="F25" s="25">
        <f>IFERROR(VLOOKUP(C25,RA!B:I,8,0),0)</f>
        <v>111936.73480000001</v>
      </c>
      <c r="G25" s="16">
        <f t="shared" si="0"/>
        <v>639492.12860000005</v>
      </c>
      <c r="H25" s="27">
        <f>RA!J29</f>
        <v>14.896517854467101</v>
      </c>
      <c r="I25" s="20">
        <f>IFERROR(VLOOKUP(B25,RMS!C:E,3,FALSE),0)</f>
        <v>751429.22464159306</v>
      </c>
      <c r="J25" s="21">
        <f>IFERROR(VLOOKUP(B25,RMS!C:F,4,FALSE),0)</f>
        <v>639492.076623664</v>
      </c>
      <c r="K25" s="22">
        <f t="shared" si="1"/>
        <v>-0.36124159302562475</v>
      </c>
      <c r="L25" s="22">
        <f t="shared" si="2"/>
        <v>5.1976336049847305E-2</v>
      </c>
      <c r="M25" s="32"/>
    </row>
    <row r="26" spans="1:13" x14ac:dyDescent="0.2">
      <c r="A26" s="48"/>
      <c r="B26" s="12">
        <v>37</v>
      </c>
      <c r="C26" s="46" t="s">
        <v>63</v>
      </c>
      <c r="D26" s="46"/>
      <c r="E26" s="15">
        <f>IFERROR(VLOOKUP(C26,RA!B:D,3,0),0)</f>
        <v>1079639.4168</v>
      </c>
      <c r="F26" s="25">
        <f>IFERROR(VLOOKUP(C26,RA!B:I,8,0),0)</f>
        <v>119061.08900000001</v>
      </c>
      <c r="G26" s="16">
        <f t="shared" si="0"/>
        <v>960578.32779999997</v>
      </c>
      <c r="H26" s="27">
        <f>RA!J30</f>
        <v>11.0278568147217</v>
      </c>
      <c r="I26" s="20">
        <f>IFERROR(VLOOKUP(B26,RMS!C:E,3,FALSE),0)</f>
        <v>1079639.4563601799</v>
      </c>
      <c r="J26" s="21">
        <f>IFERROR(VLOOKUP(B26,RMS!C:F,4,FALSE),0)</f>
        <v>960578.35129478597</v>
      </c>
      <c r="K26" s="22">
        <f t="shared" si="1"/>
        <v>-3.9560179924592376E-2</v>
      </c>
      <c r="L26" s="22">
        <f t="shared" si="2"/>
        <v>-2.3494786000810564E-2</v>
      </c>
      <c r="M26" s="32"/>
    </row>
    <row r="27" spans="1:13" x14ac:dyDescent="0.2">
      <c r="A27" s="48"/>
      <c r="B27" s="12">
        <v>38</v>
      </c>
      <c r="C27" s="46" t="s">
        <v>29</v>
      </c>
      <c r="D27" s="46"/>
      <c r="E27" s="15">
        <f>IFERROR(VLOOKUP(C27,RA!B:D,3,0),0)</f>
        <v>529377.15249999997</v>
      </c>
      <c r="F27" s="25">
        <f>IFERROR(VLOOKUP(C27,RA!B:I,8,0),0)</f>
        <v>43111.4303</v>
      </c>
      <c r="G27" s="16">
        <f t="shared" si="0"/>
        <v>486265.72219999996</v>
      </c>
      <c r="H27" s="27">
        <f>RA!J31</f>
        <v>8.1438025982808195</v>
      </c>
      <c r="I27" s="20">
        <f>IFERROR(VLOOKUP(B27,RMS!C:E,3,FALSE),0)</f>
        <v>529377.16233185795</v>
      </c>
      <c r="J27" s="21">
        <f>IFERROR(VLOOKUP(B27,RMS!C:F,4,FALSE),0)</f>
        <v>486265.75869734498</v>
      </c>
      <c r="K27" s="22">
        <f t="shared" si="1"/>
        <v>-9.8318579839542508E-3</v>
      </c>
      <c r="L27" s="22">
        <f t="shared" si="2"/>
        <v>-3.649734501959756E-2</v>
      </c>
      <c r="M27" s="32"/>
    </row>
    <row r="28" spans="1:13" x14ac:dyDescent="0.2">
      <c r="A28" s="48"/>
      <c r="B28" s="12">
        <v>39</v>
      </c>
      <c r="C28" s="46" t="s">
        <v>30</v>
      </c>
      <c r="D28" s="46"/>
      <c r="E28" s="15">
        <f>IFERROR(VLOOKUP(C28,RA!B:D,3,0),0)</f>
        <v>147791.65040000001</v>
      </c>
      <c r="F28" s="25">
        <f>IFERROR(VLOOKUP(C28,RA!B:I,8,0),0)</f>
        <v>39147.133000000002</v>
      </c>
      <c r="G28" s="16">
        <f t="shared" si="0"/>
        <v>108644.51740000001</v>
      </c>
      <c r="H28" s="27">
        <f>RA!J32</f>
        <v>26.488054564684699</v>
      </c>
      <c r="I28" s="20">
        <f>IFERROR(VLOOKUP(B28,RMS!C:E,3,FALSE),0)</f>
        <v>147791.576696248</v>
      </c>
      <c r="J28" s="21">
        <f>IFERROR(VLOOKUP(B28,RMS!C:F,4,FALSE),0)</f>
        <v>108644.529709492</v>
      </c>
      <c r="K28" s="22">
        <f t="shared" si="1"/>
        <v>7.3703752015717328E-2</v>
      </c>
      <c r="L28" s="22">
        <f t="shared" si="2"/>
        <v>-1.2309491983614862E-2</v>
      </c>
      <c r="M28" s="32"/>
    </row>
    <row r="29" spans="1:13" x14ac:dyDescent="0.2">
      <c r="A29" s="48"/>
      <c r="B29" s="12">
        <v>40</v>
      </c>
      <c r="C29" s="46" t="s">
        <v>64</v>
      </c>
      <c r="D29" s="4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48"/>
      <c r="B30" s="12">
        <v>42</v>
      </c>
      <c r="C30" s="46" t="s">
        <v>31</v>
      </c>
      <c r="D30" s="46"/>
      <c r="E30" s="15">
        <f>IFERROR(VLOOKUP(C30,RA!B:D,3,0),0)</f>
        <v>108983.0577</v>
      </c>
      <c r="F30" s="25">
        <f>IFERROR(VLOOKUP(C30,RA!B:I,8,0),0)</f>
        <v>14830.048199999999</v>
      </c>
      <c r="G30" s="16">
        <f t="shared" si="0"/>
        <v>94153.0095</v>
      </c>
      <c r="H30" s="27">
        <f>RA!J34</f>
        <v>13.6076639002211</v>
      </c>
      <c r="I30" s="20">
        <f>IFERROR(VLOOKUP(B30,RMS!C:E,3,FALSE),0)</f>
        <v>108983.0573</v>
      </c>
      <c r="J30" s="21">
        <f>IFERROR(VLOOKUP(B30,RMS!C:F,4,FALSE),0)</f>
        <v>94153.0242</v>
      </c>
      <c r="K30" s="22">
        <f t="shared" si="1"/>
        <v>4.0000000444706529E-4</v>
      </c>
      <c r="L30" s="22">
        <f t="shared" si="2"/>
        <v>-1.4699999999720603E-2</v>
      </c>
      <c r="M30" s="32"/>
    </row>
    <row r="31" spans="1:13" s="36" customFormat="1" ht="12" thickBot="1" x14ac:dyDescent="0.25">
      <c r="A31" s="48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48"/>
      <c r="B32" s="12">
        <v>70</v>
      </c>
      <c r="C32" s="49" t="s">
        <v>61</v>
      </c>
      <c r="D32" s="50"/>
      <c r="E32" s="15">
        <f>IFERROR(VLOOKUP(C32,RA!B:D,3,0),0)</f>
        <v>110623.11</v>
      </c>
      <c r="F32" s="25">
        <f>IFERROR(VLOOKUP(C32,RA!B:I,8,0),0)</f>
        <v>13464.9</v>
      </c>
      <c r="G32" s="16">
        <f t="shared" si="0"/>
        <v>97158.21</v>
      </c>
      <c r="H32" s="27">
        <f>RA!J34</f>
        <v>13.6076639002211</v>
      </c>
      <c r="I32" s="20">
        <f>IFERROR(VLOOKUP(B32,RMS!C:E,3,FALSE),0)</f>
        <v>110623.11</v>
      </c>
      <c r="J32" s="21">
        <f>IFERROR(VLOOKUP(B32,RMS!C:F,4,FALSE),0)</f>
        <v>97158.21</v>
      </c>
      <c r="K32" s="22">
        <f t="shared" si="1"/>
        <v>0</v>
      </c>
      <c r="L32" s="22">
        <f t="shared" si="2"/>
        <v>0</v>
      </c>
    </row>
    <row r="33" spans="1:13" x14ac:dyDescent="0.2">
      <c r="A33" s="48"/>
      <c r="B33" s="12">
        <v>71</v>
      </c>
      <c r="C33" s="46" t="s">
        <v>35</v>
      </c>
      <c r="D33" s="46"/>
      <c r="E33" s="15">
        <f>IFERROR(VLOOKUP(C33,RA!B:D,3,0),0)</f>
        <v>190848.89</v>
      </c>
      <c r="F33" s="25">
        <f>IFERROR(VLOOKUP(C33,RA!B:I,8,0),0)</f>
        <v>-33222.58</v>
      </c>
      <c r="G33" s="16">
        <f t="shared" si="0"/>
        <v>224071.47000000003</v>
      </c>
      <c r="H33" s="27">
        <f>RA!J34</f>
        <v>13.6076639002211</v>
      </c>
      <c r="I33" s="20">
        <f>IFERROR(VLOOKUP(B33,RMS!C:E,3,FALSE),0)</f>
        <v>190848.89</v>
      </c>
      <c r="J33" s="21">
        <f>IFERROR(VLOOKUP(B33,RMS!C:F,4,FALSE),0)</f>
        <v>224071.47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8"/>
      <c r="B34" s="12">
        <v>72</v>
      </c>
      <c r="C34" s="46" t="s">
        <v>36</v>
      </c>
      <c r="D34" s="46"/>
      <c r="E34" s="15">
        <f>IFERROR(VLOOKUP(C34,RA!B:D,3,0),0)</f>
        <v>154632.56</v>
      </c>
      <c r="F34" s="25">
        <f>IFERROR(VLOOKUP(C34,RA!B:I,8,0),0)</f>
        <v>-4415.24</v>
      </c>
      <c r="G34" s="16">
        <f t="shared" si="0"/>
        <v>159047.79999999999</v>
      </c>
      <c r="H34" s="27">
        <f>RA!J35</f>
        <v>0</v>
      </c>
      <c r="I34" s="20">
        <f>IFERROR(VLOOKUP(B34,RMS!C:E,3,FALSE),0)</f>
        <v>154632.56</v>
      </c>
      <c r="J34" s="21">
        <f>IFERROR(VLOOKUP(B34,RMS!C:F,4,FALSE),0)</f>
        <v>159047.79999999999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48"/>
      <c r="B35" s="12">
        <v>73</v>
      </c>
      <c r="C35" s="46" t="s">
        <v>37</v>
      </c>
      <c r="D35" s="46"/>
      <c r="E35" s="15">
        <f>IFERROR(VLOOKUP(C35,RA!B:D,3,0),0)</f>
        <v>204278.17</v>
      </c>
      <c r="F35" s="25">
        <f>IFERROR(VLOOKUP(C35,RA!B:I,8,0),0)</f>
        <v>-26991.41</v>
      </c>
      <c r="G35" s="16">
        <f t="shared" si="0"/>
        <v>231269.58000000002</v>
      </c>
      <c r="H35" s="27">
        <f>RA!J34</f>
        <v>13.6076639002211</v>
      </c>
      <c r="I35" s="20">
        <f>IFERROR(VLOOKUP(B35,RMS!C:E,3,FALSE),0)</f>
        <v>204278.17</v>
      </c>
      <c r="J35" s="21">
        <f>IFERROR(VLOOKUP(B35,RMS!C:F,4,FALSE),0)</f>
        <v>231269.58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48"/>
      <c r="B36" s="12">
        <v>74</v>
      </c>
      <c r="C36" s="46" t="s">
        <v>62</v>
      </c>
      <c r="D36" s="46"/>
      <c r="E36" s="15">
        <f>IFERROR(VLOOKUP(C36,RA!B:D,3,0),0)</f>
        <v>0.36</v>
      </c>
      <c r="F36" s="25">
        <f>IFERROR(VLOOKUP(C36,RA!B:I,8,0),0)</f>
        <v>0.36</v>
      </c>
      <c r="G36" s="16">
        <f t="shared" si="0"/>
        <v>0</v>
      </c>
      <c r="H36" s="27">
        <f>RA!J35</f>
        <v>0</v>
      </c>
      <c r="I36" s="20">
        <f>IFERROR(VLOOKUP(B36,RMS!C:E,3,FALSE),0)</f>
        <v>0.36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48"/>
      <c r="B37" s="12">
        <v>75</v>
      </c>
      <c r="C37" s="46" t="s">
        <v>32</v>
      </c>
      <c r="D37" s="46"/>
      <c r="E37" s="15">
        <f>IFERROR(VLOOKUP(C37,RA!B:D,3,0),0)</f>
        <v>10207.6919</v>
      </c>
      <c r="F37" s="25">
        <f>IFERROR(VLOOKUP(C37,RA!B:I,8,0),0)</f>
        <v>1014.2428</v>
      </c>
      <c r="G37" s="16">
        <f t="shared" si="0"/>
        <v>9193.4490999999998</v>
      </c>
      <c r="H37" s="27">
        <f>RA!J35</f>
        <v>0</v>
      </c>
      <c r="I37" s="20">
        <f>IFERROR(VLOOKUP(B37,RMS!C:E,3,FALSE),0)</f>
        <v>10207.692307692299</v>
      </c>
      <c r="J37" s="21">
        <f>IFERROR(VLOOKUP(B37,RMS!C:F,4,FALSE),0)</f>
        <v>9193.4487179487205</v>
      </c>
      <c r="K37" s="22">
        <f t="shared" si="1"/>
        <v>-4.0769229963188991E-4</v>
      </c>
      <c r="L37" s="22">
        <f t="shared" si="2"/>
        <v>3.8205127930268645E-4</v>
      </c>
      <c r="M37" s="32"/>
    </row>
    <row r="38" spans="1:13" x14ac:dyDescent="0.2">
      <c r="A38" s="48"/>
      <c r="B38" s="12">
        <v>76</v>
      </c>
      <c r="C38" s="46" t="s">
        <v>33</v>
      </c>
      <c r="D38" s="46"/>
      <c r="E38" s="15">
        <f>IFERROR(VLOOKUP(C38,RA!B:D,3,0),0)</f>
        <v>291595.92009999999</v>
      </c>
      <c r="F38" s="25">
        <f>IFERROR(VLOOKUP(C38,RA!B:I,8,0),0)</f>
        <v>9936.4212000000007</v>
      </c>
      <c r="G38" s="16">
        <f t="shared" si="0"/>
        <v>281659.49890000001</v>
      </c>
      <c r="H38" s="27">
        <f>RA!J36</f>
        <v>12.171868970236</v>
      </c>
      <c r="I38" s="20">
        <f>IFERROR(VLOOKUP(B38,RMS!C:E,3,FALSE),0)</f>
        <v>291595.91662734997</v>
      </c>
      <c r="J38" s="21">
        <f>IFERROR(VLOOKUP(B38,RMS!C:F,4,FALSE),0)</f>
        <v>281659.49595213699</v>
      </c>
      <c r="K38" s="22">
        <f t="shared" si="1"/>
        <v>3.4726500161923468E-3</v>
      </c>
      <c r="L38" s="22">
        <f t="shared" si="2"/>
        <v>2.9478630167432129E-3</v>
      </c>
      <c r="M38" s="32"/>
    </row>
    <row r="39" spans="1:13" x14ac:dyDescent="0.2">
      <c r="A39" s="48"/>
      <c r="B39" s="12">
        <v>77</v>
      </c>
      <c r="C39" s="46" t="s">
        <v>38</v>
      </c>
      <c r="D39" s="46"/>
      <c r="E39" s="15">
        <f>IFERROR(VLOOKUP(C39,RA!B:D,3,0),0)</f>
        <v>175011.03</v>
      </c>
      <c r="F39" s="25">
        <f>IFERROR(VLOOKUP(C39,RA!B:I,8,0),0)</f>
        <v>-35298.339999999997</v>
      </c>
      <c r="G39" s="16">
        <f t="shared" si="0"/>
        <v>210309.37</v>
      </c>
      <c r="H39" s="27">
        <f>RA!J37</f>
        <v>-17.407793149858001</v>
      </c>
      <c r="I39" s="20">
        <f>IFERROR(VLOOKUP(B39,RMS!C:E,3,FALSE),0)</f>
        <v>175011.03</v>
      </c>
      <c r="J39" s="21">
        <f>IFERROR(VLOOKUP(B39,RMS!C:F,4,FALSE),0)</f>
        <v>210309.37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8"/>
      <c r="B40" s="12">
        <v>78</v>
      </c>
      <c r="C40" s="46" t="s">
        <v>39</v>
      </c>
      <c r="D40" s="46"/>
      <c r="E40" s="15">
        <f>IFERROR(VLOOKUP(C40,RA!B:D,3,0),0)</f>
        <v>55374.97</v>
      </c>
      <c r="F40" s="25">
        <f>IFERROR(VLOOKUP(C40,RA!B:I,8,0),0)</f>
        <v>4561.24</v>
      </c>
      <c r="G40" s="16">
        <f t="shared" si="0"/>
        <v>50813.73</v>
      </c>
      <c r="H40" s="27">
        <f>RA!J38</f>
        <v>-2.8553106797171299</v>
      </c>
      <c r="I40" s="20">
        <f>IFERROR(VLOOKUP(B40,RMS!C:E,3,FALSE),0)</f>
        <v>55374.97</v>
      </c>
      <c r="J40" s="21">
        <f>IFERROR(VLOOKUP(B40,RMS!C:F,4,FALSE),0)</f>
        <v>50813.73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48"/>
      <c r="B41" s="12">
        <v>9101</v>
      </c>
      <c r="C41" s="51" t="s">
        <v>65</v>
      </c>
      <c r="D41" s="52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-13.213066281140099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48"/>
      <c r="B42" s="12">
        <v>99</v>
      </c>
      <c r="C42" s="46" t="s">
        <v>34</v>
      </c>
      <c r="D42" s="46"/>
      <c r="E42" s="15">
        <f>IFERROR(VLOOKUP(C42,RA!B:D,3,0),0)</f>
        <v>2346.4337999999998</v>
      </c>
      <c r="F42" s="25">
        <f>IFERROR(VLOOKUP(C42,RA!B:I,8,0),0)</f>
        <v>401.62290000000002</v>
      </c>
      <c r="G42" s="16">
        <f t="shared" si="0"/>
        <v>1944.8108999999997</v>
      </c>
      <c r="H42" s="27">
        <f>RA!J39</f>
        <v>-13.213066281140099</v>
      </c>
      <c r="I42" s="20">
        <f>VLOOKUP(B42,RMS!C:E,3,FALSE)</f>
        <v>2346.43370395583</v>
      </c>
      <c r="J42" s="21">
        <f>IFERROR(VLOOKUP(B42,RMS!C:F,4,FALSE),0)</f>
        <v>1944.81067997882</v>
      </c>
      <c r="K42" s="22">
        <f t="shared" si="1"/>
        <v>9.6044169822562253E-5</v>
      </c>
      <c r="L42" s="22">
        <f t="shared" si="2"/>
        <v>2.2002117975716828E-4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13936550.5869</v>
      </c>
      <c r="E7" s="71"/>
      <c r="F7" s="71"/>
      <c r="G7" s="70">
        <v>21686995.6083</v>
      </c>
      <c r="H7" s="72">
        <v>-35.737753450891901</v>
      </c>
      <c r="I7" s="70">
        <v>1253117.8677000001</v>
      </c>
      <c r="J7" s="72">
        <v>8.9915927179132709</v>
      </c>
      <c r="K7" s="70">
        <v>1549399.5046000001</v>
      </c>
      <c r="L7" s="72">
        <v>7.1443713669910904</v>
      </c>
      <c r="M7" s="72">
        <v>-0.19122352628897299</v>
      </c>
      <c r="N7" s="70">
        <v>360455202.76539999</v>
      </c>
      <c r="O7" s="70">
        <v>2291836545.3573999</v>
      </c>
      <c r="P7" s="70">
        <v>752427</v>
      </c>
      <c r="Q7" s="70">
        <v>1041574</v>
      </c>
      <c r="R7" s="72">
        <v>-27.760581581337501</v>
      </c>
      <c r="S7" s="70">
        <v>18.522129837047299</v>
      </c>
      <c r="T7" s="70">
        <v>27.279569020252001</v>
      </c>
      <c r="U7" s="73">
        <v>-47.280951274234198</v>
      </c>
    </row>
    <row r="8" spans="1:23" ht="12" customHeight="1" thickBot="1" x14ac:dyDescent="0.25">
      <c r="A8" s="74">
        <v>42807</v>
      </c>
      <c r="B8" s="77" t="s">
        <v>6</v>
      </c>
      <c r="C8" s="78"/>
      <c r="D8" s="79">
        <v>465598.77630000003</v>
      </c>
      <c r="E8" s="80"/>
      <c r="F8" s="80"/>
      <c r="G8" s="79">
        <v>718200.54599999997</v>
      </c>
      <c r="H8" s="81">
        <v>-35.171481156183901</v>
      </c>
      <c r="I8" s="79">
        <v>135371.84969999999</v>
      </c>
      <c r="J8" s="81">
        <v>29.0747864020965</v>
      </c>
      <c r="K8" s="79">
        <v>143298.47</v>
      </c>
      <c r="L8" s="81">
        <v>19.952431225247199</v>
      </c>
      <c r="M8" s="81">
        <v>-5.531545661304E-2</v>
      </c>
      <c r="N8" s="79">
        <v>18682178.301100001</v>
      </c>
      <c r="O8" s="79">
        <v>98424355.917600006</v>
      </c>
      <c r="P8" s="79">
        <v>16790</v>
      </c>
      <c r="Q8" s="79">
        <v>23574</v>
      </c>
      <c r="R8" s="81">
        <v>-28.7774667006024</v>
      </c>
      <c r="S8" s="79">
        <v>27.7307192555092</v>
      </c>
      <c r="T8" s="79">
        <v>27.249462191397299</v>
      </c>
      <c r="U8" s="82">
        <v>1.73546549470159</v>
      </c>
    </row>
    <row r="9" spans="1:23" ht="12" customHeight="1" thickBot="1" x14ac:dyDescent="0.25">
      <c r="A9" s="76"/>
      <c r="B9" s="77" t="s">
        <v>7</v>
      </c>
      <c r="C9" s="78"/>
      <c r="D9" s="79">
        <v>51817.823299999996</v>
      </c>
      <c r="E9" s="80"/>
      <c r="F9" s="80"/>
      <c r="G9" s="79">
        <v>129193.3888</v>
      </c>
      <c r="H9" s="81">
        <v>-59.891273244471201</v>
      </c>
      <c r="I9" s="79">
        <v>12395.7979</v>
      </c>
      <c r="J9" s="81">
        <v>23.921880755651099</v>
      </c>
      <c r="K9" s="79">
        <v>29115.120699999999</v>
      </c>
      <c r="L9" s="81">
        <v>22.536076319719498</v>
      </c>
      <c r="M9" s="81">
        <v>-0.57424878887759501</v>
      </c>
      <c r="N9" s="79">
        <v>1179458.2664000001</v>
      </c>
      <c r="O9" s="79">
        <v>12432356.074999999</v>
      </c>
      <c r="P9" s="79">
        <v>3201</v>
      </c>
      <c r="Q9" s="79">
        <v>6857</v>
      </c>
      <c r="R9" s="81">
        <v>-53.317777453696998</v>
      </c>
      <c r="S9" s="79">
        <v>16.1880110278038</v>
      </c>
      <c r="T9" s="79">
        <v>16.906146259297099</v>
      </c>
      <c r="U9" s="82">
        <v>-4.4362165942426097</v>
      </c>
    </row>
    <row r="10" spans="1:23" ht="12" customHeight="1" thickBot="1" x14ac:dyDescent="0.25">
      <c r="A10" s="76"/>
      <c r="B10" s="77" t="s">
        <v>8</v>
      </c>
      <c r="C10" s="78"/>
      <c r="D10" s="79">
        <v>77314.153699999995</v>
      </c>
      <c r="E10" s="80"/>
      <c r="F10" s="80"/>
      <c r="G10" s="79">
        <v>185889.37150000001</v>
      </c>
      <c r="H10" s="81">
        <v>-58.408513044006902</v>
      </c>
      <c r="I10" s="79">
        <v>23124.0075</v>
      </c>
      <c r="J10" s="81">
        <v>29.909151679687898</v>
      </c>
      <c r="K10" s="79">
        <v>42459.418799999999</v>
      </c>
      <c r="L10" s="81">
        <v>22.841229951654299</v>
      </c>
      <c r="M10" s="81">
        <v>-0.45538567993775703</v>
      </c>
      <c r="N10" s="79">
        <v>2282905.6332999999</v>
      </c>
      <c r="O10" s="79">
        <v>19767925.1602</v>
      </c>
      <c r="P10" s="79">
        <v>81704</v>
      </c>
      <c r="Q10" s="79">
        <v>118760</v>
      </c>
      <c r="R10" s="81">
        <v>-31.202425058942399</v>
      </c>
      <c r="S10" s="79">
        <v>0.94627134167237903</v>
      </c>
      <c r="T10" s="79">
        <v>1.28689325025261</v>
      </c>
      <c r="U10" s="82">
        <v>-35.996219433026297</v>
      </c>
    </row>
    <row r="11" spans="1:23" ht="12" thickBot="1" x14ac:dyDescent="0.25">
      <c r="A11" s="76"/>
      <c r="B11" s="77" t="s">
        <v>9</v>
      </c>
      <c r="C11" s="78"/>
      <c r="D11" s="79">
        <v>38892.992400000003</v>
      </c>
      <c r="E11" s="80"/>
      <c r="F11" s="80"/>
      <c r="G11" s="79">
        <v>57712.925600000002</v>
      </c>
      <c r="H11" s="81">
        <v>-32.609563636468998</v>
      </c>
      <c r="I11" s="79">
        <v>9722.2039000000004</v>
      </c>
      <c r="J11" s="81">
        <v>24.997315197582999</v>
      </c>
      <c r="K11" s="79">
        <v>11961.4516</v>
      </c>
      <c r="L11" s="81">
        <v>20.725775856353401</v>
      </c>
      <c r="M11" s="81">
        <v>-0.18720534721722201</v>
      </c>
      <c r="N11" s="79">
        <v>931453.97919999994</v>
      </c>
      <c r="O11" s="79">
        <v>6450857.2714999998</v>
      </c>
      <c r="P11" s="79">
        <v>1716</v>
      </c>
      <c r="Q11" s="79">
        <v>2505</v>
      </c>
      <c r="R11" s="81">
        <v>-31.497005988024</v>
      </c>
      <c r="S11" s="79">
        <v>22.664913986014</v>
      </c>
      <c r="T11" s="79">
        <v>22.057666746507</v>
      </c>
      <c r="U11" s="82">
        <v>2.67923910887869</v>
      </c>
    </row>
    <row r="12" spans="1:23" ht="12" customHeight="1" thickBot="1" x14ac:dyDescent="0.25">
      <c r="A12" s="76"/>
      <c r="B12" s="77" t="s">
        <v>10</v>
      </c>
      <c r="C12" s="78"/>
      <c r="D12" s="79">
        <v>142989.3578</v>
      </c>
      <c r="E12" s="80"/>
      <c r="F12" s="80"/>
      <c r="G12" s="79">
        <v>266716.40720000002</v>
      </c>
      <c r="H12" s="81">
        <v>-46.388990725726899</v>
      </c>
      <c r="I12" s="79">
        <v>21497.182400000002</v>
      </c>
      <c r="J12" s="81">
        <v>15.034113538763</v>
      </c>
      <c r="K12" s="79">
        <v>3499.1970000000001</v>
      </c>
      <c r="L12" s="81">
        <v>1.31195416012637</v>
      </c>
      <c r="M12" s="81">
        <v>5.1434615999042101</v>
      </c>
      <c r="N12" s="79">
        <v>2894627.76</v>
      </c>
      <c r="O12" s="79">
        <v>23161722.1699</v>
      </c>
      <c r="P12" s="79">
        <v>843</v>
      </c>
      <c r="Q12" s="79">
        <v>1030</v>
      </c>
      <c r="R12" s="81">
        <v>-18.1553398058252</v>
      </c>
      <c r="S12" s="79">
        <v>169.619641518387</v>
      </c>
      <c r="T12" s="79">
        <v>153.695592135922</v>
      </c>
      <c r="U12" s="82">
        <v>9.3880928175044005</v>
      </c>
    </row>
    <row r="13" spans="1:23" ht="12" thickBot="1" x14ac:dyDescent="0.25">
      <c r="A13" s="76"/>
      <c r="B13" s="77" t="s">
        <v>11</v>
      </c>
      <c r="C13" s="78"/>
      <c r="D13" s="79">
        <v>141588.78450000001</v>
      </c>
      <c r="E13" s="80"/>
      <c r="F13" s="80"/>
      <c r="G13" s="79">
        <v>436129.94170000002</v>
      </c>
      <c r="H13" s="81">
        <v>-67.535183677576001</v>
      </c>
      <c r="I13" s="79">
        <v>47457.718800000002</v>
      </c>
      <c r="J13" s="81">
        <v>33.517992945267501</v>
      </c>
      <c r="K13" s="79">
        <v>-40048.974099999999</v>
      </c>
      <c r="L13" s="81">
        <v>-9.1828077530958492</v>
      </c>
      <c r="M13" s="81">
        <v>-2.1849921219330302</v>
      </c>
      <c r="N13" s="79">
        <v>7077285.5186000001</v>
      </c>
      <c r="O13" s="79">
        <v>33340737.6932</v>
      </c>
      <c r="P13" s="79">
        <v>5886</v>
      </c>
      <c r="Q13" s="79">
        <v>7809</v>
      </c>
      <c r="R13" s="81">
        <v>-24.6254321936227</v>
      </c>
      <c r="S13" s="79">
        <v>24.055179153924598</v>
      </c>
      <c r="T13" s="79">
        <v>24.470039480087099</v>
      </c>
      <c r="U13" s="82">
        <v>-1.72461956532477</v>
      </c>
    </row>
    <row r="14" spans="1:23" ht="12" thickBot="1" x14ac:dyDescent="0.25">
      <c r="A14" s="76"/>
      <c r="B14" s="77" t="s">
        <v>12</v>
      </c>
      <c r="C14" s="78"/>
      <c r="D14" s="79">
        <v>83442.826000000001</v>
      </c>
      <c r="E14" s="80"/>
      <c r="F14" s="80"/>
      <c r="G14" s="79">
        <v>145613.693</v>
      </c>
      <c r="H14" s="81">
        <v>-42.6957559547645</v>
      </c>
      <c r="I14" s="79">
        <v>17462.257799999999</v>
      </c>
      <c r="J14" s="81">
        <v>20.9272128439178</v>
      </c>
      <c r="K14" s="79">
        <v>26389.629000000001</v>
      </c>
      <c r="L14" s="81">
        <v>18.123040804960599</v>
      </c>
      <c r="M14" s="81">
        <v>-0.33829089450253402</v>
      </c>
      <c r="N14" s="79">
        <v>1413017.9513000001</v>
      </c>
      <c r="O14" s="79">
        <v>10024496.0145</v>
      </c>
      <c r="P14" s="79">
        <v>2020</v>
      </c>
      <c r="Q14" s="79">
        <v>2843</v>
      </c>
      <c r="R14" s="81">
        <v>-28.948294055575101</v>
      </c>
      <c r="S14" s="79">
        <v>41.308329702970298</v>
      </c>
      <c r="T14" s="79">
        <v>39.945524551530099</v>
      </c>
      <c r="U14" s="82">
        <v>3.2991049535034298</v>
      </c>
    </row>
    <row r="15" spans="1:23" ht="12" thickBot="1" x14ac:dyDescent="0.25">
      <c r="A15" s="76"/>
      <c r="B15" s="77" t="s">
        <v>13</v>
      </c>
      <c r="C15" s="78"/>
      <c r="D15" s="79">
        <v>76363.946299999996</v>
      </c>
      <c r="E15" s="80"/>
      <c r="F15" s="80"/>
      <c r="G15" s="79">
        <v>132865.3842</v>
      </c>
      <c r="H15" s="81">
        <v>-42.525326096185701</v>
      </c>
      <c r="I15" s="79">
        <v>-10148.895699999999</v>
      </c>
      <c r="J15" s="81">
        <v>-13.290166618851099</v>
      </c>
      <c r="K15" s="79">
        <v>-34648.749000000003</v>
      </c>
      <c r="L15" s="81">
        <v>-26.078085882658399</v>
      </c>
      <c r="M15" s="81">
        <v>-0.70709200208065204</v>
      </c>
      <c r="N15" s="79">
        <v>1537013.7304</v>
      </c>
      <c r="O15" s="79">
        <v>11475160.445</v>
      </c>
      <c r="P15" s="79">
        <v>3073</v>
      </c>
      <c r="Q15" s="79">
        <v>3680</v>
      </c>
      <c r="R15" s="81">
        <v>-16.494565217391301</v>
      </c>
      <c r="S15" s="79">
        <v>24.849966254474499</v>
      </c>
      <c r="T15" s="79">
        <v>27.066746059782599</v>
      </c>
      <c r="U15" s="82">
        <v>-8.92065519368259</v>
      </c>
    </row>
    <row r="16" spans="1:23" ht="12" thickBot="1" x14ac:dyDescent="0.25">
      <c r="A16" s="76"/>
      <c r="B16" s="77" t="s">
        <v>14</v>
      </c>
      <c r="C16" s="78"/>
      <c r="D16" s="79">
        <v>577895.33389999997</v>
      </c>
      <c r="E16" s="80"/>
      <c r="F16" s="80"/>
      <c r="G16" s="79">
        <v>1015998.6024</v>
      </c>
      <c r="H16" s="81">
        <v>-43.120459759010402</v>
      </c>
      <c r="I16" s="79">
        <v>-10187.503500000001</v>
      </c>
      <c r="J16" s="81">
        <v>-1.76286308305145</v>
      </c>
      <c r="K16" s="79">
        <v>26029.57</v>
      </c>
      <c r="L16" s="81">
        <v>2.56196907540156</v>
      </c>
      <c r="M16" s="81">
        <v>-1.3913819360058599</v>
      </c>
      <c r="N16" s="79">
        <v>20562844.683899999</v>
      </c>
      <c r="O16" s="79">
        <v>138424435.676</v>
      </c>
      <c r="P16" s="79">
        <v>25821</v>
      </c>
      <c r="Q16" s="79">
        <v>48359</v>
      </c>
      <c r="R16" s="81">
        <v>-46.605595649206997</v>
      </c>
      <c r="S16" s="79">
        <v>22.380826997405201</v>
      </c>
      <c r="T16" s="79">
        <v>22.5282631175169</v>
      </c>
      <c r="U16" s="82">
        <v>-0.658760822952561</v>
      </c>
    </row>
    <row r="17" spans="1:21" ht="12" thickBot="1" x14ac:dyDescent="0.25">
      <c r="A17" s="76"/>
      <c r="B17" s="77" t="s">
        <v>15</v>
      </c>
      <c r="C17" s="78"/>
      <c r="D17" s="79">
        <v>690312.62950000004</v>
      </c>
      <c r="E17" s="80"/>
      <c r="F17" s="80"/>
      <c r="G17" s="79">
        <v>476422.67080000002</v>
      </c>
      <c r="H17" s="81">
        <v>44.895000135245503</v>
      </c>
      <c r="I17" s="79">
        <v>61492.5507</v>
      </c>
      <c r="J17" s="81">
        <v>8.9079278101198405</v>
      </c>
      <c r="K17" s="79">
        <v>63877.903400000003</v>
      </c>
      <c r="L17" s="81">
        <v>13.4078219436404</v>
      </c>
      <c r="M17" s="81">
        <v>-3.7342376205790999E-2</v>
      </c>
      <c r="N17" s="79">
        <v>7609001.0516999997</v>
      </c>
      <c r="O17" s="79">
        <v>161010296.20339999</v>
      </c>
      <c r="P17" s="79">
        <v>9294</v>
      </c>
      <c r="Q17" s="79">
        <v>11822</v>
      </c>
      <c r="R17" s="81">
        <v>-21.383860598883398</v>
      </c>
      <c r="S17" s="79">
        <v>74.275083871314806</v>
      </c>
      <c r="T17" s="79">
        <v>50.1712851632549</v>
      </c>
      <c r="U17" s="82">
        <v>32.452065284531898</v>
      </c>
    </row>
    <row r="18" spans="1:21" ht="12" customHeight="1" thickBot="1" x14ac:dyDescent="0.25">
      <c r="A18" s="76"/>
      <c r="B18" s="77" t="s">
        <v>16</v>
      </c>
      <c r="C18" s="78"/>
      <c r="D18" s="79">
        <v>1579946.0375000001</v>
      </c>
      <c r="E18" s="80"/>
      <c r="F18" s="80"/>
      <c r="G18" s="79">
        <v>2058653.3274000001</v>
      </c>
      <c r="H18" s="81">
        <v>-23.2534192876753</v>
      </c>
      <c r="I18" s="79">
        <v>94813.849900000001</v>
      </c>
      <c r="J18" s="81">
        <v>6.0010815337735899</v>
      </c>
      <c r="K18" s="79">
        <v>337136.39990000002</v>
      </c>
      <c r="L18" s="81">
        <v>16.376550408600899</v>
      </c>
      <c r="M18" s="81">
        <v>-0.71876709270157901</v>
      </c>
      <c r="N18" s="79">
        <v>29014992.830400001</v>
      </c>
      <c r="O18" s="79">
        <v>296919459.8326</v>
      </c>
      <c r="P18" s="79">
        <v>55762</v>
      </c>
      <c r="Q18" s="79">
        <v>94827</v>
      </c>
      <c r="R18" s="81">
        <v>-41.196072848450299</v>
      </c>
      <c r="S18" s="79">
        <v>28.3337404953194</v>
      </c>
      <c r="T18" s="79">
        <v>23.469879271726398</v>
      </c>
      <c r="U18" s="82">
        <v>17.166322337131799</v>
      </c>
    </row>
    <row r="19" spans="1:21" ht="12" customHeight="1" thickBot="1" x14ac:dyDescent="0.25">
      <c r="A19" s="76"/>
      <c r="B19" s="77" t="s">
        <v>17</v>
      </c>
      <c r="C19" s="78"/>
      <c r="D19" s="79">
        <v>427001.49239999999</v>
      </c>
      <c r="E19" s="80"/>
      <c r="F19" s="80"/>
      <c r="G19" s="79">
        <v>668289.60030000005</v>
      </c>
      <c r="H19" s="81">
        <v>-36.105321374398798</v>
      </c>
      <c r="I19" s="79">
        <v>54828.8606</v>
      </c>
      <c r="J19" s="81">
        <v>12.8404376977302</v>
      </c>
      <c r="K19" s="79">
        <v>56289.6515</v>
      </c>
      <c r="L19" s="81">
        <v>8.4229429089920291</v>
      </c>
      <c r="M19" s="81">
        <v>-2.5951322509075999E-2</v>
      </c>
      <c r="N19" s="79">
        <v>9078331.6508000009</v>
      </c>
      <c r="O19" s="79">
        <v>70238409.399100006</v>
      </c>
      <c r="P19" s="79">
        <v>9291</v>
      </c>
      <c r="Q19" s="79">
        <v>14780</v>
      </c>
      <c r="R19" s="81">
        <v>-37.138024357239502</v>
      </c>
      <c r="S19" s="79">
        <v>45.958615046819503</v>
      </c>
      <c r="T19" s="79">
        <v>41.12373067659</v>
      </c>
      <c r="U19" s="82">
        <v>10.5200828295284</v>
      </c>
    </row>
    <row r="20" spans="1:21" ht="12" thickBot="1" x14ac:dyDescent="0.25">
      <c r="A20" s="76"/>
      <c r="B20" s="77" t="s">
        <v>18</v>
      </c>
      <c r="C20" s="78"/>
      <c r="D20" s="79">
        <v>911175.21380000003</v>
      </c>
      <c r="E20" s="80"/>
      <c r="F20" s="80"/>
      <c r="G20" s="79">
        <v>977367.31770000001</v>
      </c>
      <c r="H20" s="81">
        <v>-6.7724900046552898</v>
      </c>
      <c r="I20" s="79">
        <v>86571.513800000001</v>
      </c>
      <c r="J20" s="81">
        <v>9.5010830506416895</v>
      </c>
      <c r="K20" s="79">
        <v>120776.4924</v>
      </c>
      <c r="L20" s="81">
        <v>12.3573287353437</v>
      </c>
      <c r="M20" s="81">
        <v>-0.28320890862367898</v>
      </c>
      <c r="N20" s="79">
        <v>16709815.3342</v>
      </c>
      <c r="O20" s="79">
        <v>126493810.78309999</v>
      </c>
      <c r="P20" s="79">
        <v>35909</v>
      </c>
      <c r="Q20" s="79">
        <v>45500</v>
      </c>
      <c r="R20" s="81">
        <v>-21.0791208791209</v>
      </c>
      <c r="S20" s="79">
        <v>25.374563864212298</v>
      </c>
      <c r="T20" s="79">
        <v>23.380474320879099</v>
      </c>
      <c r="U20" s="82">
        <v>7.8586160298329801</v>
      </c>
    </row>
    <row r="21" spans="1:21" ht="12" customHeight="1" thickBot="1" x14ac:dyDescent="0.25">
      <c r="A21" s="76"/>
      <c r="B21" s="77" t="s">
        <v>19</v>
      </c>
      <c r="C21" s="78"/>
      <c r="D21" s="79">
        <v>305155.4374</v>
      </c>
      <c r="E21" s="80"/>
      <c r="F21" s="80"/>
      <c r="G21" s="79">
        <v>419868.13679999998</v>
      </c>
      <c r="H21" s="81">
        <v>-27.3211252166635</v>
      </c>
      <c r="I21" s="79">
        <v>40935.859799999998</v>
      </c>
      <c r="J21" s="81">
        <v>13.4147568035437</v>
      </c>
      <c r="K21" s="79">
        <v>66144.304499999998</v>
      </c>
      <c r="L21" s="81">
        <v>15.7535899256645</v>
      </c>
      <c r="M21" s="81">
        <v>-0.38111285454668298</v>
      </c>
      <c r="N21" s="79">
        <v>5135623.523</v>
      </c>
      <c r="O21" s="79">
        <v>45577688.740199998</v>
      </c>
      <c r="P21" s="79">
        <v>24200</v>
      </c>
      <c r="Q21" s="79">
        <v>31749</v>
      </c>
      <c r="R21" s="81">
        <v>-23.777126838640601</v>
      </c>
      <c r="S21" s="79">
        <v>12.6097288181818</v>
      </c>
      <c r="T21" s="79">
        <v>13.001187420076199</v>
      </c>
      <c r="U21" s="82">
        <v>-3.10441729190849</v>
      </c>
    </row>
    <row r="22" spans="1:21" ht="12" customHeight="1" thickBot="1" x14ac:dyDescent="0.25">
      <c r="A22" s="76"/>
      <c r="B22" s="77" t="s">
        <v>20</v>
      </c>
      <c r="C22" s="78"/>
      <c r="D22" s="79">
        <v>924218.21299999999</v>
      </c>
      <c r="E22" s="80"/>
      <c r="F22" s="80"/>
      <c r="G22" s="79">
        <v>1389925.5321</v>
      </c>
      <c r="H22" s="81">
        <v>-33.505918723312902</v>
      </c>
      <c r="I22" s="79">
        <v>21940.975900000001</v>
      </c>
      <c r="J22" s="81">
        <v>2.3740038436139299</v>
      </c>
      <c r="K22" s="79">
        <v>93963.234500000006</v>
      </c>
      <c r="L22" s="81">
        <v>6.7603071049449399</v>
      </c>
      <c r="M22" s="81">
        <v>-0.76649403336578403</v>
      </c>
      <c r="N22" s="79">
        <v>18027521.838399999</v>
      </c>
      <c r="O22" s="79">
        <v>135560149.31040001</v>
      </c>
      <c r="P22" s="79">
        <v>55041</v>
      </c>
      <c r="Q22" s="79">
        <v>87331</v>
      </c>
      <c r="R22" s="81">
        <v>-36.9742703049318</v>
      </c>
      <c r="S22" s="79">
        <v>16.791450246180101</v>
      </c>
      <c r="T22" s="79">
        <v>17.639957551156002</v>
      </c>
      <c r="U22" s="82">
        <v>-5.0532103691809001</v>
      </c>
    </row>
    <row r="23" spans="1:21" ht="12" thickBot="1" x14ac:dyDescent="0.25">
      <c r="A23" s="76"/>
      <c r="B23" s="77" t="s">
        <v>21</v>
      </c>
      <c r="C23" s="78"/>
      <c r="D23" s="79">
        <v>1547938.4934</v>
      </c>
      <c r="E23" s="80"/>
      <c r="F23" s="80"/>
      <c r="G23" s="79">
        <v>2568257.7503</v>
      </c>
      <c r="H23" s="81">
        <v>-39.728070781868198</v>
      </c>
      <c r="I23" s="79">
        <v>118236.54300000001</v>
      </c>
      <c r="J23" s="81">
        <v>7.63832306671934</v>
      </c>
      <c r="K23" s="79">
        <v>319806.14740000002</v>
      </c>
      <c r="L23" s="81">
        <v>12.4522605786994</v>
      </c>
      <c r="M23" s="81">
        <v>-0.63028683481773495</v>
      </c>
      <c r="N23" s="79">
        <v>100678612.40979999</v>
      </c>
      <c r="O23" s="79">
        <v>323261670.28689998</v>
      </c>
      <c r="P23" s="79">
        <v>48649</v>
      </c>
      <c r="Q23" s="79">
        <v>72177</v>
      </c>
      <c r="R23" s="81">
        <v>-32.597641908087098</v>
      </c>
      <c r="S23" s="79">
        <v>31.818505897346299</v>
      </c>
      <c r="T23" s="79">
        <v>31.9300566523962</v>
      </c>
      <c r="U23" s="82">
        <v>-0.35058451647535499</v>
      </c>
    </row>
    <row r="24" spans="1:21" ht="12" thickBot="1" x14ac:dyDescent="0.25">
      <c r="A24" s="76"/>
      <c r="B24" s="77" t="s">
        <v>22</v>
      </c>
      <c r="C24" s="78"/>
      <c r="D24" s="79">
        <v>228708.49069999999</v>
      </c>
      <c r="E24" s="80"/>
      <c r="F24" s="80"/>
      <c r="G24" s="79">
        <v>285523.46860000002</v>
      </c>
      <c r="H24" s="81">
        <v>-19.898531696388901</v>
      </c>
      <c r="I24" s="79">
        <v>33454.253100000002</v>
      </c>
      <c r="J24" s="81">
        <v>14.627464418836301</v>
      </c>
      <c r="K24" s="79">
        <v>43267.222099999999</v>
      </c>
      <c r="L24" s="81">
        <v>15.153648249004201</v>
      </c>
      <c r="M24" s="81">
        <v>-0.22679914548985999</v>
      </c>
      <c r="N24" s="79">
        <v>3722593.5498000002</v>
      </c>
      <c r="O24" s="79">
        <v>31937602.802999999</v>
      </c>
      <c r="P24" s="79">
        <v>23785</v>
      </c>
      <c r="Q24" s="79">
        <v>31394</v>
      </c>
      <c r="R24" s="81">
        <v>-24.237115372364102</v>
      </c>
      <c r="S24" s="79">
        <v>9.6156607399621592</v>
      </c>
      <c r="T24" s="79">
        <v>10.384572692234199</v>
      </c>
      <c r="U24" s="82">
        <v>-7.9964546697916097</v>
      </c>
    </row>
    <row r="25" spans="1:21" ht="12" thickBot="1" x14ac:dyDescent="0.25">
      <c r="A25" s="76"/>
      <c r="B25" s="77" t="s">
        <v>23</v>
      </c>
      <c r="C25" s="78"/>
      <c r="D25" s="79">
        <v>268477.53940000001</v>
      </c>
      <c r="E25" s="80"/>
      <c r="F25" s="80"/>
      <c r="G25" s="79">
        <v>369245.9621</v>
      </c>
      <c r="H25" s="81">
        <v>-27.290324889919798</v>
      </c>
      <c r="I25" s="79">
        <v>21309.7932</v>
      </c>
      <c r="J25" s="81">
        <v>7.9372722379770098</v>
      </c>
      <c r="K25" s="79">
        <v>29759.452499999999</v>
      </c>
      <c r="L25" s="81">
        <v>8.0595200908224101</v>
      </c>
      <c r="M25" s="81">
        <v>-0.28393194733673299</v>
      </c>
      <c r="N25" s="79">
        <v>4515933.3616000004</v>
      </c>
      <c r="O25" s="79">
        <v>44513402.073700003</v>
      </c>
      <c r="P25" s="79">
        <v>15810</v>
      </c>
      <c r="Q25" s="79">
        <v>21615</v>
      </c>
      <c r="R25" s="81">
        <v>-26.856349757113101</v>
      </c>
      <c r="S25" s="79">
        <v>16.981501543326999</v>
      </c>
      <c r="T25" s="79">
        <v>18.428467323617902</v>
      </c>
      <c r="U25" s="82">
        <v>-8.5208353136442394</v>
      </c>
    </row>
    <row r="26" spans="1:21" ht="12" thickBot="1" x14ac:dyDescent="0.25">
      <c r="A26" s="76"/>
      <c r="B26" s="77" t="s">
        <v>24</v>
      </c>
      <c r="C26" s="78"/>
      <c r="D26" s="79">
        <v>534477.8432</v>
      </c>
      <c r="E26" s="80"/>
      <c r="F26" s="80"/>
      <c r="G26" s="79">
        <v>659871.78570000001</v>
      </c>
      <c r="H26" s="81">
        <v>-19.002773753537699</v>
      </c>
      <c r="I26" s="79">
        <v>122674.89290000001</v>
      </c>
      <c r="J26" s="81">
        <v>22.952287818991099</v>
      </c>
      <c r="K26" s="79">
        <v>149394.3714</v>
      </c>
      <c r="L26" s="81">
        <v>22.6399089395102</v>
      </c>
      <c r="M26" s="81">
        <v>-0.17885197581145301</v>
      </c>
      <c r="N26" s="79">
        <v>8953140.6044999994</v>
      </c>
      <c r="O26" s="79">
        <v>76865683.792099997</v>
      </c>
      <c r="P26" s="79">
        <v>36014</v>
      </c>
      <c r="Q26" s="79">
        <v>44837</v>
      </c>
      <c r="R26" s="81">
        <v>-19.677944554720401</v>
      </c>
      <c r="S26" s="79">
        <v>14.8408353195979</v>
      </c>
      <c r="T26" s="79">
        <v>15.186306068648699</v>
      </c>
      <c r="U26" s="82">
        <v>-2.3278389767893701</v>
      </c>
    </row>
    <row r="27" spans="1:21" ht="12" thickBot="1" x14ac:dyDescent="0.25">
      <c r="A27" s="76"/>
      <c r="B27" s="77" t="s">
        <v>25</v>
      </c>
      <c r="C27" s="78"/>
      <c r="D27" s="79">
        <v>247814.11809999999</v>
      </c>
      <c r="E27" s="80"/>
      <c r="F27" s="80"/>
      <c r="G27" s="79">
        <v>306317.31550000003</v>
      </c>
      <c r="H27" s="81">
        <v>-19.098886820846399</v>
      </c>
      <c r="I27" s="79">
        <v>56460.556299999997</v>
      </c>
      <c r="J27" s="81">
        <v>22.783430069636498</v>
      </c>
      <c r="K27" s="79">
        <v>84395.332699999999</v>
      </c>
      <c r="L27" s="81">
        <v>27.5516036572213</v>
      </c>
      <c r="M27" s="81">
        <v>-0.33099906720315603</v>
      </c>
      <c r="N27" s="79">
        <v>3922033.0534999999</v>
      </c>
      <c r="O27" s="79">
        <v>23358546.074999999</v>
      </c>
      <c r="P27" s="79">
        <v>29335</v>
      </c>
      <c r="Q27" s="79">
        <v>40533</v>
      </c>
      <c r="R27" s="81">
        <v>-27.6268719315126</v>
      </c>
      <c r="S27" s="79">
        <v>8.4477285870121008</v>
      </c>
      <c r="T27" s="79">
        <v>8.5872011324106303</v>
      </c>
      <c r="U27" s="82">
        <v>-1.6510064683299499</v>
      </c>
    </row>
    <row r="28" spans="1:21" ht="12" thickBot="1" x14ac:dyDescent="0.25">
      <c r="A28" s="76"/>
      <c r="B28" s="77" t="s">
        <v>26</v>
      </c>
      <c r="C28" s="78"/>
      <c r="D28" s="79">
        <v>803281.8077</v>
      </c>
      <c r="E28" s="80"/>
      <c r="F28" s="80"/>
      <c r="G28" s="79">
        <v>942535.32319999998</v>
      </c>
      <c r="H28" s="81">
        <v>-14.774355090186001</v>
      </c>
      <c r="I28" s="79">
        <v>36165.947500000002</v>
      </c>
      <c r="J28" s="81">
        <v>4.5022739408915902</v>
      </c>
      <c r="K28" s="79">
        <v>44602.066299999999</v>
      </c>
      <c r="L28" s="81">
        <v>4.7321373748170599</v>
      </c>
      <c r="M28" s="81">
        <v>-0.189141882872812</v>
      </c>
      <c r="N28" s="79">
        <v>11935367.309</v>
      </c>
      <c r="O28" s="79">
        <v>91524256.654899999</v>
      </c>
      <c r="P28" s="79">
        <v>37076</v>
      </c>
      <c r="Q28" s="79">
        <v>43693</v>
      </c>
      <c r="R28" s="81">
        <v>-15.1443022909848</v>
      </c>
      <c r="S28" s="79">
        <v>21.6658163690797</v>
      </c>
      <c r="T28" s="79">
        <v>23.280935332890898</v>
      </c>
      <c r="U28" s="82">
        <v>-7.4546877731140402</v>
      </c>
    </row>
    <row r="29" spans="1:21" ht="12" thickBot="1" x14ac:dyDescent="0.25">
      <c r="A29" s="76"/>
      <c r="B29" s="77" t="s">
        <v>27</v>
      </c>
      <c r="C29" s="78"/>
      <c r="D29" s="79">
        <v>751428.86340000003</v>
      </c>
      <c r="E29" s="80"/>
      <c r="F29" s="80"/>
      <c r="G29" s="79">
        <v>816008.26390000002</v>
      </c>
      <c r="H29" s="81">
        <v>-7.9140620698314503</v>
      </c>
      <c r="I29" s="79">
        <v>111936.73480000001</v>
      </c>
      <c r="J29" s="81">
        <v>14.896517854467101</v>
      </c>
      <c r="K29" s="79">
        <v>119112.3171</v>
      </c>
      <c r="L29" s="81">
        <v>14.596949855718201</v>
      </c>
      <c r="M29" s="81">
        <v>-6.0242151900846003E-2</v>
      </c>
      <c r="N29" s="79">
        <v>10498458.831599999</v>
      </c>
      <c r="O29" s="79">
        <v>63332589.656000003</v>
      </c>
      <c r="P29" s="79">
        <v>105700</v>
      </c>
      <c r="Q29" s="79">
        <v>113661</v>
      </c>
      <c r="R29" s="81">
        <v>-7.0041614977872797</v>
      </c>
      <c r="S29" s="79">
        <v>7.1090715553453201</v>
      </c>
      <c r="T29" s="79">
        <v>7.4756149769929898</v>
      </c>
      <c r="U29" s="82">
        <v>-5.1559956710812198</v>
      </c>
    </row>
    <row r="30" spans="1:21" ht="12" thickBot="1" x14ac:dyDescent="0.25">
      <c r="A30" s="76"/>
      <c r="B30" s="77" t="s">
        <v>28</v>
      </c>
      <c r="C30" s="78"/>
      <c r="D30" s="79">
        <v>1079639.4168</v>
      </c>
      <c r="E30" s="80"/>
      <c r="F30" s="80"/>
      <c r="G30" s="79">
        <v>1271524.7644</v>
      </c>
      <c r="H30" s="81">
        <v>-15.090964247994499</v>
      </c>
      <c r="I30" s="79">
        <v>119061.08900000001</v>
      </c>
      <c r="J30" s="81">
        <v>11.0278568147217</v>
      </c>
      <c r="K30" s="79">
        <v>129175.549</v>
      </c>
      <c r="L30" s="81">
        <v>10.1591060289695</v>
      </c>
      <c r="M30" s="81">
        <v>-7.8300112353306001E-2</v>
      </c>
      <c r="N30" s="79">
        <v>17564080.313099999</v>
      </c>
      <c r="O30" s="79">
        <v>111125161.4261</v>
      </c>
      <c r="P30" s="79">
        <v>69080</v>
      </c>
      <c r="Q30" s="79">
        <v>92329</v>
      </c>
      <c r="R30" s="81">
        <v>-25.180604143876799</v>
      </c>
      <c r="S30" s="79">
        <v>15.6288276896352</v>
      </c>
      <c r="T30" s="79">
        <v>16.514405006011099</v>
      </c>
      <c r="U30" s="82">
        <v>-5.6663067375373899</v>
      </c>
    </row>
    <row r="31" spans="1:21" ht="12" thickBot="1" x14ac:dyDescent="0.25">
      <c r="A31" s="76"/>
      <c r="B31" s="77" t="s">
        <v>29</v>
      </c>
      <c r="C31" s="78"/>
      <c r="D31" s="79">
        <v>529377.15249999997</v>
      </c>
      <c r="E31" s="80"/>
      <c r="F31" s="80"/>
      <c r="G31" s="79">
        <v>844690.93259999994</v>
      </c>
      <c r="H31" s="81">
        <v>-37.328893673506002</v>
      </c>
      <c r="I31" s="79">
        <v>43111.4303</v>
      </c>
      <c r="J31" s="81">
        <v>8.1438025982808195</v>
      </c>
      <c r="K31" s="79">
        <v>49909.438999999998</v>
      </c>
      <c r="L31" s="81">
        <v>5.9086036174647099</v>
      </c>
      <c r="M31" s="81">
        <v>-0.13620687461544101</v>
      </c>
      <c r="N31" s="79">
        <v>11039805.726399999</v>
      </c>
      <c r="O31" s="79">
        <v>107252167.1302</v>
      </c>
      <c r="P31" s="79">
        <v>21929</v>
      </c>
      <c r="Q31" s="79">
        <v>32799</v>
      </c>
      <c r="R31" s="81">
        <v>-33.141254306533703</v>
      </c>
      <c r="S31" s="79">
        <v>24.1405058370195</v>
      </c>
      <c r="T31" s="79">
        <v>24.349478337754199</v>
      </c>
      <c r="U31" s="82">
        <v>-0.86565087801211105</v>
      </c>
    </row>
    <row r="32" spans="1:21" ht="12" thickBot="1" x14ac:dyDescent="0.25">
      <c r="A32" s="76"/>
      <c r="B32" s="77" t="s">
        <v>30</v>
      </c>
      <c r="C32" s="78"/>
      <c r="D32" s="79">
        <v>147791.65040000001</v>
      </c>
      <c r="E32" s="80"/>
      <c r="F32" s="80"/>
      <c r="G32" s="79">
        <v>139563.81359999999</v>
      </c>
      <c r="H32" s="81">
        <v>5.8953940765631199</v>
      </c>
      <c r="I32" s="79">
        <v>39147.133000000002</v>
      </c>
      <c r="J32" s="81">
        <v>26.488054564684699</v>
      </c>
      <c r="K32" s="79">
        <v>39137.073900000003</v>
      </c>
      <c r="L32" s="81">
        <v>28.042422237163599</v>
      </c>
      <c r="M32" s="81">
        <v>2.5702228086100002E-4</v>
      </c>
      <c r="N32" s="79">
        <v>2227734.6389000001</v>
      </c>
      <c r="O32" s="79">
        <v>13999446.966399999</v>
      </c>
      <c r="P32" s="79">
        <v>25844</v>
      </c>
      <c r="Q32" s="79">
        <v>32272</v>
      </c>
      <c r="R32" s="81">
        <v>-19.918195339613298</v>
      </c>
      <c r="S32" s="79">
        <v>5.7186058814424996</v>
      </c>
      <c r="T32" s="79">
        <v>6.1118703489092701</v>
      </c>
      <c r="U32" s="82">
        <v>-6.8769290211615504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79">
        <v>45.476900000000001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108983.0577</v>
      </c>
      <c r="E34" s="80"/>
      <c r="F34" s="80"/>
      <c r="G34" s="79">
        <v>131736.1298</v>
      </c>
      <c r="H34" s="81">
        <v>-17.2717022540008</v>
      </c>
      <c r="I34" s="79">
        <v>14830.048199999999</v>
      </c>
      <c r="J34" s="81">
        <v>13.6076639002211</v>
      </c>
      <c r="K34" s="79">
        <v>20583.157200000001</v>
      </c>
      <c r="L34" s="81">
        <v>15.6245346141936</v>
      </c>
      <c r="M34" s="81">
        <v>-0.27950566300878299</v>
      </c>
      <c r="N34" s="79">
        <v>2129708.4251000001</v>
      </c>
      <c r="O34" s="79">
        <v>22267718.740400001</v>
      </c>
      <c r="P34" s="79">
        <v>6714</v>
      </c>
      <c r="Q34" s="79">
        <v>8988</v>
      </c>
      <c r="R34" s="81">
        <v>-25.300400534045401</v>
      </c>
      <c r="S34" s="79">
        <v>16.232209964253801</v>
      </c>
      <c r="T34" s="79">
        <v>17.018231597685801</v>
      </c>
      <c r="U34" s="82">
        <v>-4.84235748036137</v>
      </c>
    </row>
    <row r="35" spans="1:21" ht="12" customHeight="1" thickBot="1" x14ac:dyDescent="0.25">
      <c r="A35" s="76"/>
      <c r="B35" s="77" t="s">
        <v>76</v>
      </c>
      <c r="C35" s="78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79">
        <v>9.6580999999999992</v>
      </c>
      <c r="O35" s="79">
        <v>21.623899999999999</v>
      </c>
      <c r="P35" s="80"/>
      <c r="Q35" s="80"/>
      <c r="R35" s="80"/>
      <c r="S35" s="80"/>
      <c r="T35" s="80"/>
      <c r="U35" s="83"/>
    </row>
    <row r="36" spans="1:21" ht="12" customHeight="1" thickBot="1" x14ac:dyDescent="0.25">
      <c r="A36" s="76"/>
      <c r="B36" s="77" t="s">
        <v>61</v>
      </c>
      <c r="C36" s="78"/>
      <c r="D36" s="79">
        <v>110623.11</v>
      </c>
      <c r="E36" s="80"/>
      <c r="F36" s="80"/>
      <c r="G36" s="79">
        <v>77103.27</v>
      </c>
      <c r="H36" s="81">
        <v>43.4739538284174</v>
      </c>
      <c r="I36" s="79">
        <v>13464.9</v>
      </c>
      <c r="J36" s="81">
        <v>12.171868970236</v>
      </c>
      <c r="K36" s="79">
        <v>1053.49</v>
      </c>
      <c r="L36" s="81">
        <v>1.3663363434521001</v>
      </c>
      <c r="M36" s="81">
        <v>11.781231905381199</v>
      </c>
      <c r="N36" s="79">
        <v>2317242.13</v>
      </c>
      <c r="O36" s="79">
        <v>36633171.25</v>
      </c>
      <c r="P36" s="79">
        <v>85</v>
      </c>
      <c r="Q36" s="79">
        <v>190</v>
      </c>
      <c r="R36" s="81">
        <v>-55.2631578947368</v>
      </c>
      <c r="S36" s="79">
        <v>1301.44835294118</v>
      </c>
      <c r="T36" s="79">
        <v>1584.18815789474</v>
      </c>
      <c r="U36" s="82">
        <v>-21.725011546911499</v>
      </c>
    </row>
    <row r="37" spans="1:21" ht="12" customHeight="1" thickBot="1" x14ac:dyDescent="0.25">
      <c r="A37" s="76"/>
      <c r="B37" s="77" t="s">
        <v>35</v>
      </c>
      <c r="C37" s="78"/>
      <c r="D37" s="79">
        <v>190848.89</v>
      </c>
      <c r="E37" s="80"/>
      <c r="F37" s="80"/>
      <c r="G37" s="79">
        <v>901897.14</v>
      </c>
      <c r="H37" s="81">
        <v>-78.839173389550794</v>
      </c>
      <c r="I37" s="79">
        <v>-33222.58</v>
      </c>
      <c r="J37" s="81">
        <v>-17.407793149858001</v>
      </c>
      <c r="K37" s="79">
        <v>-127933.27</v>
      </c>
      <c r="L37" s="81">
        <v>-14.184906939609499</v>
      </c>
      <c r="M37" s="81">
        <v>-0.740313211723581</v>
      </c>
      <c r="N37" s="79">
        <v>4197670.6900000004</v>
      </c>
      <c r="O37" s="79">
        <v>32577479.18</v>
      </c>
      <c r="P37" s="79">
        <v>69</v>
      </c>
      <c r="Q37" s="79">
        <v>299</v>
      </c>
      <c r="R37" s="81">
        <v>-76.923076923076906</v>
      </c>
      <c r="S37" s="79">
        <v>2765.92594202899</v>
      </c>
      <c r="T37" s="79">
        <v>3051.8004013377899</v>
      </c>
      <c r="U37" s="82">
        <v>-10.3355789453675</v>
      </c>
    </row>
    <row r="38" spans="1:21" ht="12" customHeight="1" thickBot="1" x14ac:dyDescent="0.25">
      <c r="A38" s="76"/>
      <c r="B38" s="77" t="s">
        <v>36</v>
      </c>
      <c r="C38" s="78"/>
      <c r="D38" s="79">
        <v>154632.56</v>
      </c>
      <c r="E38" s="80"/>
      <c r="F38" s="80"/>
      <c r="G38" s="79">
        <v>1207168.1399999999</v>
      </c>
      <c r="H38" s="81">
        <v>-87.190470417816002</v>
      </c>
      <c r="I38" s="79">
        <v>-4415.24</v>
      </c>
      <c r="J38" s="81">
        <v>-2.8553106797171299</v>
      </c>
      <c r="K38" s="79">
        <v>-91187.839999999997</v>
      </c>
      <c r="L38" s="81">
        <v>-7.5538640375316701</v>
      </c>
      <c r="M38" s="81">
        <v>-0.95158082481172901</v>
      </c>
      <c r="N38" s="79">
        <v>22064726.609999999</v>
      </c>
      <c r="O38" s="79">
        <v>29475477.260000002</v>
      </c>
      <c r="P38" s="79">
        <v>77</v>
      </c>
      <c r="Q38" s="79">
        <v>2666</v>
      </c>
      <c r="R38" s="81">
        <v>-97.111777944486093</v>
      </c>
      <c r="S38" s="79">
        <v>2008.2150649350699</v>
      </c>
      <c r="T38" s="79">
        <v>2831.3375581395399</v>
      </c>
      <c r="U38" s="82">
        <v>-40.987766080277098</v>
      </c>
    </row>
    <row r="39" spans="1:21" ht="12" customHeight="1" thickBot="1" x14ac:dyDescent="0.25">
      <c r="A39" s="76"/>
      <c r="B39" s="77" t="s">
        <v>37</v>
      </c>
      <c r="C39" s="78"/>
      <c r="D39" s="79">
        <v>204278.17</v>
      </c>
      <c r="E39" s="80"/>
      <c r="F39" s="80"/>
      <c r="G39" s="79">
        <v>712694.03</v>
      </c>
      <c r="H39" s="81">
        <v>-71.337185187309601</v>
      </c>
      <c r="I39" s="79">
        <v>-26991.41</v>
      </c>
      <c r="J39" s="81">
        <v>-13.213066281140099</v>
      </c>
      <c r="K39" s="79">
        <v>-149927.88</v>
      </c>
      <c r="L39" s="81">
        <v>-21.0367806785192</v>
      </c>
      <c r="M39" s="81">
        <v>-0.81997070858335397</v>
      </c>
      <c r="N39" s="79">
        <v>3726656.79</v>
      </c>
      <c r="O39" s="79">
        <v>22318628.370000001</v>
      </c>
      <c r="P39" s="79">
        <v>94</v>
      </c>
      <c r="Q39" s="79">
        <v>288</v>
      </c>
      <c r="R39" s="81">
        <v>-67.3611111111111</v>
      </c>
      <c r="S39" s="79">
        <v>2173.1720212765999</v>
      </c>
      <c r="T39" s="79">
        <v>2556.2685763888899</v>
      </c>
      <c r="U39" s="82">
        <v>-17.628450548854801</v>
      </c>
    </row>
    <row r="40" spans="1:21" ht="12" customHeight="1" thickBot="1" x14ac:dyDescent="0.25">
      <c r="A40" s="76"/>
      <c r="B40" s="77" t="s">
        <v>74</v>
      </c>
      <c r="C40" s="78"/>
      <c r="D40" s="79">
        <v>0.36</v>
      </c>
      <c r="E40" s="80"/>
      <c r="F40" s="80"/>
      <c r="G40" s="79">
        <v>2.39</v>
      </c>
      <c r="H40" s="81">
        <v>-84.937238493723896</v>
      </c>
      <c r="I40" s="79">
        <v>0.36</v>
      </c>
      <c r="J40" s="81">
        <v>100</v>
      </c>
      <c r="K40" s="79">
        <v>-53.48</v>
      </c>
      <c r="L40" s="81">
        <v>-2237.65690376569</v>
      </c>
      <c r="M40" s="81">
        <v>-1.0067314884068801</v>
      </c>
      <c r="N40" s="79">
        <v>22.68</v>
      </c>
      <c r="O40" s="79">
        <v>33.14</v>
      </c>
      <c r="P40" s="79">
        <v>4</v>
      </c>
      <c r="Q40" s="79">
        <v>19</v>
      </c>
      <c r="R40" s="81">
        <v>-78.947368421052602</v>
      </c>
      <c r="S40" s="79">
        <v>0.09</v>
      </c>
      <c r="T40" s="79">
        <v>0.40105263157894699</v>
      </c>
      <c r="U40" s="82">
        <v>-345.614035087719</v>
      </c>
    </row>
    <row r="41" spans="1:21" ht="12" customHeight="1" thickBot="1" x14ac:dyDescent="0.25">
      <c r="A41" s="76"/>
      <c r="B41" s="77" t="s">
        <v>32</v>
      </c>
      <c r="C41" s="78"/>
      <c r="D41" s="79">
        <v>10207.6919</v>
      </c>
      <c r="E41" s="80"/>
      <c r="F41" s="80"/>
      <c r="G41" s="79">
        <v>121323.9308</v>
      </c>
      <c r="H41" s="81">
        <v>-91.586415118030402</v>
      </c>
      <c r="I41" s="79">
        <v>1014.2428</v>
      </c>
      <c r="J41" s="81">
        <v>9.9360639989535802</v>
      </c>
      <c r="K41" s="79">
        <v>9884.7171999999991</v>
      </c>
      <c r="L41" s="81">
        <v>8.1473763130002403</v>
      </c>
      <c r="M41" s="81">
        <v>-0.89739283588204199</v>
      </c>
      <c r="N41" s="79">
        <v>197663.50140000001</v>
      </c>
      <c r="O41" s="79">
        <v>2048983.1422999999</v>
      </c>
      <c r="P41" s="79">
        <v>38</v>
      </c>
      <c r="Q41" s="79">
        <v>59</v>
      </c>
      <c r="R41" s="81">
        <v>-35.593220338983102</v>
      </c>
      <c r="S41" s="79">
        <v>268.623471052632</v>
      </c>
      <c r="T41" s="79">
        <v>362.16137118644099</v>
      </c>
      <c r="U41" s="82">
        <v>-34.821194055482302</v>
      </c>
    </row>
    <row r="42" spans="1:21" ht="12" customHeight="1" thickBot="1" x14ac:dyDescent="0.25">
      <c r="A42" s="76"/>
      <c r="B42" s="77" t="s">
        <v>33</v>
      </c>
      <c r="C42" s="78"/>
      <c r="D42" s="79">
        <v>291595.92009999999</v>
      </c>
      <c r="E42" s="80"/>
      <c r="F42" s="80"/>
      <c r="G42" s="79">
        <v>426323.43719999999</v>
      </c>
      <c r="H42" s="81">
        <v>-31.6021840096011</v>
      </c>
      <c r="I42" s="79">
        <v>9936.4212000000007</v>
      </c>
      <c r="J42" s="81">
        <v>3.4075995290305898</v>
      </c>
      <c r="K42" s="79">
        <v>23192.422299999998</v>
      </c>
      <c r="L42" s="81">
        <v>5.4401002328942596</v>
      </c>
      <c r="M42" s="81">
        <v>-0.57156604551823798</v>
      </c>
      <c r="N42" s="79">
        <v>4652742.0231999997</v>
      </c>
      <c r="O42" s="79">
        <v>45095149.784000002</v>
      </c>
      <c r="P42" s="79">
        <v>1390</v>
      </c>
      <c r="Q42" s="79">
        <v>1906</v>
      </c>
      <c r="R42" s="81">
        <v>-27.0724029380902</v>
      </c>
      <c r="S42" s="79">
        <v>209.78123748201401</v>
      </c>
      <c r="T42" s="79">
        <v>268.41762639034602</v>
      </c>
      <c r="U42" s="82">
        <v>-27.9512074636127</v>
      </c>
    </row>
    <row r="43" spans="1:21" ht="12" thickBot="1" x14ac:dyDescent="0.25">
      <c r="A43" s="76"/>
      <c r="B43" s="77" t="s">
        <v>38</v>
      </c>
      <c r="C43" s="78"/>
      <c r="D43" s="79">
        <v>175011.03</v>
      </c>
      <c r="E43" s="80"/>
      <c r="F43" s="80"/>
      <c r="G43" s="79">
        <v>576437.06000000006</v>
      </c>
      <c r="H43" s="81">
        <v>-69.639177952923404</v>
      </c>
      <c r="I43" s="79">
        <v>-35298.339999999997</v>
      </c>
      <c r="J43" s="81">
        <v>-20.169208763584798</v>
      </c>
      <c r="K43" s="79">
        <v>-120008.83</v>
      </c>
      <c r="L43" s="81">
        <v>-20.819069127859301</v>
      </c>
      <c r="M43" s="81">
        <v>-0.70586880982007705</v>
      </c>
      <c r="N43" s="79">
        <v>2694334.04</v>
      </c>
      <c r="O43" s="79">
        <v>16228466.85</v>
      </c>
      <c r="P43" s="79">
        <v>116</v>
      </c>
      <c r="Q43" s="79">
        <v>263</v>
      </c>
      <c r="R43" s="81">
        <v>-55.893536121673002</v>
      </c>
      <c r="S43" s="79">
        <v>1508.7157758620699</v>
      </c>
      <c r="T43" s="79">
        <v>1887.78737642586</v>
      </c>
      <c r="U43" s="82">
        <v>-25.125448187693799</v>
      </c>
    </row>
    <row r="44" spans="1:21" ht="12" thickBot="1" x14ac:dyDescent="0.25">
      <c r="A44" s="76"/>
      <c r="B44" s="77" t="s">
        <v>39</v>
      </c>
      <c r="C44" s="78"/>
      <c r="D44" s="79">
        <v>55374.97</v>
      </c>
      <c r="E44" s="80"/>
      <c r="F44" s="80"/>
      <c r="G44" s="79">
        <v>229704.25</v>
      </c>
      <c r="H44" s="81">
        <v>-75.892927536168798</v>
      </c>
      <c r="I44" s="79">
        <v>4561.24</v>
      </c>
      <c r="J44" s="81">
        <v>8.2370067198230501</v>
      </c>
      <c r="K44" s="79">
        <v>26943.31</v>
      </c>
      <c r="L44" s="81">
        <v>11.729565299727801</v>
      </c>
      <c r="M44" s="81">
        <v>-0.83070973833578698</v>
      </c>
      <c r="N44" s="79">
        <v>1212741.3400000001</v>
      </c>
      <c r="O44" s="79">
        <v>7331699.2000000002</v>
      </c>
      <c r="P44" s="79">
        <v>58</v>
      </c>
      <c r="Q44" s="79">
        <v>155</v>
      </c>
      <c r="R44" s="81">
        <v>-62.580645161290299</v>
      </c>
      <c r="S44" s="79">
        <v>954.74086206896595</v>
      </c>
      <c r="T44" s="79">
        <v>1440.45832258065</v>
      </c>
      <c r="U44" s="82">
        <v>-50.874271732657199</v>
      </c>
    </row>
    <row r="45" spans="1:21" ht="12" thickBot="1" x14ac:dyDescent="0.25">
      <c r="A45" s="75"/>
      <c r="B45" s="77" t="s">
        <v>34</v>
      </c>
      <c r="C45" s="78"/>
      <c r="D45" s="84">
        <v>2346.4337999999998</v>
      </c>
      <c r="E45" s="85"/>
      <c r="F45" s="85"/>
      <c r="G45" s="84">
        <v>20219.605100000001</v>
      </c>
      <c r="H45" s="86">
        <v>-88.3952540695268</v>
      </c>
      <c r="I45" s="84">
        <v>401.62290000000002</v>
      </c>
      <c r="J45" s="86">
        <v>17.116310717992601</v>
      </c>
      <c r="K45" s="84">
        <v>2051.6163000000001</v>
      </c>
      <c r="L45" s="86">
        <v>10.146668492551299</v>
      </c>
      <c r="M45" s="86">
        <v>-0.80424073448821798</v>
      </c>
      <c r="N45" s="84">
        <v>67853.026700000002</v>
      </c>
      <c r="O45" s="84">
        <v>1387283.7838999999</v>
      </c>
      <c r="P45" s="84">
        <v>9</v>
      </c>
      <c r="Q45" s="84">
        <v>5</v>
      </c>
      <c r="R45" s="86">
        <v>80</v>
      </c>
      <c r="S45" s="84">
        <v>260.71486666666698</v>
      </c>
      <c r="T45" s="84">
        <v>494.40134</v>
      </c>
      <c r="U45" s="87">
        <v>-89.632968123797099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42807</v>
      </c>
      <c r="C2" s="43">
        <v>12</v>
      </c>
      <c r="D2" s="43">
        <v>36562</v>
      </c>
      <c r="E2" s="43">
        <v>465599.23585897399</v>
      </c>
      <c r="F2" s="43">
        <v>330226.921078632</v>
      </c>
      <c r="G2" s="37"/>
      <c r="H2" s="37"/>
    </row>
    <row r="3" spans="1:8" x14ac:dyDescent="0.2">
      <c r="A3" s="43">
        <v>2</v>
      </c>
      <c r="B3" s="44">
        <v>42807</v>
      </c>
      <c r="C3" s="43">
        <v>13</v>
      </c>
      <c r="D3" s="43">
        <v>5801</v>
      </c>
      <c r="E3" s="43">
        <v>51817.849551282103</v>
      </c>
      <c r="F3" s="43">
        <v>39422.024976068402</v>
      </c>
      <c r="G3" s="37"/>
      <c r="H3" s="37"/>
    </row>
    <row r="4" spans="1:8" x14ac:dyDescent="0.2">
      <c r="A4" s="43">
        <v>3</v>
      </c>
      <c r="B4" s="44">
        <v>42807</v>
      </c>
      <c r="C4" s="43">
        <v>14</v>
      </c>
      <c r="D4" s="43">
        <v>91069</v>
      </c>
      <c r="E4" s="43">
        <v>77315.918089637693</v>
      </c>
      <c r="F4" s="43">
        <v>54190.1448612721</v>
      </c>
      <c r="G4" s="37"/>
      <c r="H4" s="37"/>
    </row>
    <row r="5" spans="1:8" x14ac:dyDescent="0.2">
      <c r="A5" s="43">
        <v>4</v>
      </c>
      <c r="B5" s="44">
        <v>42807</v>
      </c>
      <c r="C5" s="43">
        <v>15</v>
      </c>
      <c r="D5" s="43">
        <v>2246</v>
      </c>
      <c r="E5" s="43">
        <v>38893.015392005102</v>
      </c>
      <c r="F5" s="43">
        <v>29170.788908304999</v>
      </c>
      <c r="G5" s="37"/>
      <c r="H5" s="37"/>
    </row>
    <row r="6" spans="1:8" x14ac:dyDescent="0.2">
      <c r="A6" s="43">
        <v>5</v>
      </c>
      <c r="B6" s="44">
        <v>42807</v>
      </c>
      <c r="C6" s="43">
        <v>16</v>
      </c>
      <c r="D6" s="43">
        <v>6427</v>
      </c>
      <c r="E6" s="43">
        <v>142989.354258974</v>
      </c>
      <c r="F6" s="43">
        <v>121492.173073504</v>
      </c>
      <c r="G6" s="37"/>
      <c r="H6" s="37"/>
    </row>
    <row r="7" spans="1:8" x14ac:dyDescent="0.2">
      <c r="A7" s="43">
        <v>6</v>
      </c>
      <c r="B7" s="44">
        <v>42807</v>
      </c>
      <c r="C7" s="43">
        <v>17</v>
      </c>
      <c r="D7" s="43">
        <v>9627</v>
      </c>
      <c r="E7" s="43">
        <v>141588.87973675199</v>
      </c>
      <c r="F7" s="43">
        <v>94131.066064957296</v>
      </c>
      <c r="G7" s="37"/>
      <c r="H7" s="37"/>
    </row>
    <row r="8" spans="1:8" x14ac:dyDescent="0.2">
      <c r="A8" s="43">
        <v>7</v>
      </c>
      <c r="B8" s="44">
        <v>42807</v>
      </c>
      <c r="C8" s="43">
        <v>18</v>
      </c>
      <c r="D8" s="43">
        <v>29374</v>
      </c>
      <c r="E8" s="43">
        <v>83442.822216239307</v>
      </c>
      <c r="F8" s="43">
        <v>65980.568887179499</v>
      </c>
      <c r="G8" s="37"/>
      <c r="H8" s="37"/>
    </row>
    <row r="9" spans="1:8" x14ac:dyDescent="0.2">
      <c r="A9" s="43">
        <v>8</v>
      </c>
      <c r="B9" s="44">
        <v>42807</v>
      </c>
      <c r="C9" s="43">
        <v>19</v>
      </c>
      <c r="D9" s="43">
        <v>18927</v>
      </c>
      <c r="E9" s="43">
        <v>76363.977759829097</v>
      </c>
      <c r="F9" s="43">
        <v>86512.841555555598</v>
      </c>
      <c r="G9" s="37"/>
      <c r="H9" s="37"/>
    </row>
    <row r="10" spans="1:8" x14ac:dyDescent="0.2">
      <c r="A10" s="43">
        <v>9</v>
      </c>
      <c r="B10" s="44">
        <v>42807</v>
      </c>
      <c r="C10" s="43">
        <v>21</v>
      </c>
      <c r="D10" s="43">
        <v>145861</v>
      </c>
      <c r="E10" s="43">
        <v>577895.01798290596</v>
      </c>
      <c r="F10" s="43">
        <v>588082.83752649603</v>
      </c>
      <c r="G10" s="37"/>
      <c r="H10" s="37"/>
    </row>
    <row r="11" spans="1:8" x14ac:dyDescent="0.2">
      <c r="A11" s="43">
        <v>10</v>
      </c>
      <c r="B11" s="44">
        <v>42807</v>
      </c>
      <c r="C11" s="43">
        <v>22</v>
      </c>
      <c r="D11" s="43">
        <v>55277</v>
      </c>
      <c r="E11" s="43">
        <v>690312.63295640994</v>
      </c>
      <c r="F11" s="43">
        <v>628820.07542735001</v>
      </c>
      <c r="G11" s="37"/>
      <c r="H11" s="37"/>
    </row>
    <row r="12" spans="1:8" x14ac:dyDescent="0.2">
      <c r="A12" s="43">
        <v>11</v>
      </c>
      <c r="B12" s="44">
        <v>42807</v>
      </c>
      <c r="C12" s="43">
        <v>23</v>
      </c>
      <c r="D12" s="43">
        <v>167330.712</v>
      </c>
      <c r="E12" s="43">
        <v>1579946.45505812</v>
      </c>
      <c r="F12" s="43">
        <v>1485132.1589769199</v>
      </c>
      <c r="G12" s="37"/>
      <c r="H12" s="37"/>
    </row>
    <row r="13" spans="1:8" x14ac:dyDescent="0.2">
      <c r="A13" s="43">
        <v>12</v>
      </c>
      <c r="B13" s="44">
        <v>42807</v>
      </c>
      <c r="C13" s="43">
        <v>24</v>
      </c>
      <c r="D13" s="43">
        <v>16117.9</v>
      </c>
      <c r="E13" s="43">
        <v>427001.49531196599</v>
      </c>
      <c r="F13" s="43">
        <v>372172.633857265</v>
      </c>
      <c r="G13" s="37"/>
      <c r="H13" s="37"/>
    </row>
    <row r="14" spans="1:8" x14ac:dyDescent="0.2">
      <c r="A14" s="43">
        <v>13</v>
      </c>
      <c r="B14" s="44">
        <v>42807</v>
      </c>
      <c r="C14" s="43">
        <v>25</v>
      </c>
      <c r="D14" s="43">
        <v>75198</v>
      </c>
      <c r="E14" s="43">
        <v>911175.33959999995</v>
      </c>
      <c r="F14" s="43">
        <v>824603.7</v>
      </c>
      <c r="G14" s="37"/>
      <c r="H14" s="37"/>
    </row>
    <row r="15" spans="1:8" x14ac:dyDescent="0.2">
      <c r="A15" s="43">
        <v>14</v>
      </c>
      <c r="B15" s="44">
        <v>42807</v>
      </c>
      <c r="C15" s="43">
        <v>26</v>
      </c>
      <c r="D15" s="43">
        <v>49534</v>
      </c>
      <c r="E15" s="43">
        <v>305155.02523882402</v>
      </c>
      <c r="F15" s="43">
        <v>264219.577554118</v>
      </c>
      <c r="G15" s="37"/>
      <c r="H15" s="37"/>
    </row>
    <row r="16" spans="1:8" x14ac:dyDescent="0.2">
      <c r="A16" s="43">
        <v>15</v>
      </c>
      <c r="B16" s="44">
        <v>42807</v>
      </c>
      <c r="C16" s="43">
        <v>27</v>
      </c>
      <c r="D16" s="43">
        <v>116866.48</v>
      </c>
      <c r="E16" s="43">
        <v>924219.45921798702</v>
      </c>
      <c r="F16" s="43">
        <v>902277.23804601806</v>
      </c>
      <c r="G16" s="37"/>
      <c r="H16" s="37"/>
    </row>
    <row r="17" spans="1:9" x14ac:dyDescent="0.2">
      <c r="A17" s="43">
        <v>16</v>
      </c>
      <c r="B17" s="44">
        <v>42807</v>
      </c>
      <c r="C17" s="43">
        <v>29</v>
      </c>
      <c r="D17" s="43">
        <v>106905</v>
      </c>
      <c r="E17" s="43">
        <v>1547939.4430324801</v>
      </c>
      <c r="F17" s="43">
        <v>1429701.9688641001</v>
      </c>
      <c r="G17" s="37"/>
      <c r="H17" s="37"/>
    </row>
    <row r="18" spans="1:9" x14ac:dyDescent="0.2">
      <c r="A18" s="43">
        <v>17</v>
      </c>
      <c r="B18" s="44">
        <v>42807</v>
      </c>
      <c r="C18" s="43">
        <v>31</v>
      </c>
      <c r="D18" s="43">
        <v>26061.439999999999</v>
      </c>
      <c r="E18" s="43">
        <v>228708.50741491601</v>
      </c>
      <c r="F18" s="43">
        <v>195254.24299419601</v>
      </c>
      <c r="G18" s="37"/>
      <c r="H18" s="37"/>
    </row>
    <row r="19" spans="1:9" x14ac:dyDescent="0.2">
      <c r="A19" s="43">
        <v>18</v>
      </c>
      <c r="B19" s="44">
        <v>42807</v>
      </c>
      <c r="C19" s="43">
        <v>32</v>
      </c>
      <c r="D19" s="43">
        <v>13804.781999999999</v>
      </c>
      <c r="E19" s="43">
        <v>268477.54197781603</v>
      </c>
      <c r="F19" s="43">
        <v>247167.74389876999</v>
      </c>
      <c r="G19" s="37"/>
      <c r="H19" s="37"/>
    </row>
    <row r="20" spans="1:9" x14ac:dyDescent="0.2">
      <c r="A20" s="43">
        <v>19</v>
      </c>
      <c r="B20" s="44">
        <v>42807</v>
      </c>
      <c r="C20" s="43">
        <v>33</v>
      </c>
      <c r="D20" s="43">
        <v>32971.014000000003</v>
      </c>
      <c r="E20" s="43">
        <v>534477.82687533495</v>
      </c>
      <c r="F20" s="43">
        <v>411802.93849218899</v>
      </c>
      <c r="G20" s="37"/>
      <c r="H20" s="37"/>
    </row>
    <row r="21" spans="1:9" x14ac:dyDescent="0.2">
      <c r="A21" s="43">
        <v>20</v>
      </c>
      <c r="B21" s="44">
        <v>42807</v>
      </c>
      <c r="C21" s="43">
        <v>34</v>
      </c>
      <c r="D21" s="43">
        <v>42943.519999999997</v>
      </c>
      <c r="E21" s="43">
        <v>247814.01230483301</v>
      </c>
      <c r="F21" s="43">
        <v>191353.57896705999</v>
      </c>
      <c r="G21" s="37"/>
      <c r="H21" s="37"/>
    </row>
    <row r="22" spans="1:9" x14ac:dyDescent="0.2">
      <c r="A22" s="43">
        <v>21</v>
      </c>
      <c r="B22" s="44">
        <v>42807</v>
      </c>
      <c r="C22" s="43">
        <v>35</v>
      </c>
      <c r="D22" s="43">
        <v>28141.078000000001</v>
      </c>
      <c r="E22" s="43">
        <v>803282.10757787596</v>
      </c>
      <c r="F22" s="43">
        <v>767115.85425398196</v>
      </c>
      <c r="G22" s="37"/>
      <c r="H22" s="37"/>
    </row>
    <row r="23" spans="1:9" x14ac:dyDescent="0.2">
      <c r="A23" s="43">
        <v>22</v>
      </c>
      <c r="B23" s="44">
        <v>42807</v>
      </c>
      <c r="C23" s="43">
        <v>36</v>
      </c>
      <c r="D23" s="43">
        <v>149660.07500000001</v>
      </c>
      <c r="E23" s="43">
        <v>751429.22464159306</v>
      </c>
      <c r="F23" s="43">
        <v>639492.076623664</v>
      </c>
      <c r="G23" s="37"/>
      <c r="H23" s="37"/>
    </row>
    <row r="24" spans="1:9" x14ac:dyDescent="0.2">
      <c r="A24" s="43">
        <v>23</v>
      </c>
      <c r="B24" s="44">
        <v>42807</v>
      </c>
      <c r="C24" s="43">
        <v>37</v>
      </c>
      <c r="D24" s="43">
        <v>117392.91</v>
      </c>
      <c r="E24" s="43">
        <v>1079639.4563601799</v>
      </c>
      <c r="F24" s="43">
        <v>960578.35129478597</v>
      </c>
      <c r="G24" s="37"/>
      <c r="H24" s="37"/>
    </row>
    <row r="25" spans="1:9" x14ac:dyDescent="0.2">
      <c r="A25" s="43">
        <v>24</v>
      </c>
      <c r="B25" s="44">
        <v>42807</v>
      </c>
      <c r="C25" s="43">
        <v>38</v>
      </c>
      <c r="D25" s="43">
        <v>103305.80100000001</v>
      </c>
      <c r="E25" s="43">
        <v>529377.16233185795</v>
      </c>
      <c r="F25" s="43">
        <v>486265.75869734498</v>
      </c>
      <c r="G25" s="37"/>
      <c r="H25" s="37"/>
    </row>
    <row r="26" spans="1:9" x14ac:dyDescent="0.2">
      <c r="A26" s="43">
        <v>25</v>
      </c>
      <c r="B26" s="44">
        <v>42807</v>
      </c>
      <c r="C26" s="43">
        <v>39</v>
      </c>
      <c r="D26" s="43">
        <v>85320.312000000005</v>
      </c>
      <c r="E26" s="43">
        <v>147791.576696248</v>
      </c>
      <c r="F26" s="43">
        <v>108644.529709492</v>
      </c>
      <c r="G26" s="37"/>
      <c r="H26" s="37"/>
    </row>
    <row r="27" spans="1:9" x14ac:dyDescent="0.2">
      <c r="A27" s="43">
        <v>26</v>
      </c>
      <c r="B27" s="44">
        <v>42807</v>
      </c>
      <c r="C27" s="43">
        <v>42</v>
      </c>
      <c r="D27" s="43">
        <v>5580.96</v>
      </c>
      <c r="E27" s="43">
        <v>108983.0573</v>
      </c>
      <c r="F27" s="43">
        <v>94153.0242</v>
      </c>
      <c r="G27" s="37"/>
      <c r="H27" s="37"/>
    </row>
    <row r="28" spans="1:9" x14ac:dyDescent="0.2">
      <c r="A28" s="43">
        <v>27</v>
      </c>
      <c r="B28" s="44">
        <v>42807</v>
      </c>
      <c r="C28" s="43">
        <v>70</v>
      </c>
      <c r="D28" s="43">
        <v>79</v>
      </c>
      <c r="E28" s="43">
        <v>110623.11</v>
      </c>
      <c r="F28" s="43">
        <v>97158.21</v>
      </c>
      <c r="G28" s="37"/>
      <c r="H28" s="37"/>
    </row>
    <row r="29" spans="1:9" x14ac:dyDescent="0.2">
      <c r="A29" s="43">
        <v>28</v>
      </c>
      <c r="B29" s="44">
        <v>42807</v>
      </c>
      <c r="C29" s="43">
        <v>71</v>
      </c>
      <c r="D29" s="43">
        <v>59</v>
      </c>
      <c r="E29" s="43">
        <v>190848.89</v>
      </c>
      <c r="F29" s="43">
        <v>224071.47</v>
      </c>
      <c r="G29" s="37"/>
      <c r="H29" s="37"/>
    </row>
    <row r="30" spans="1:9" x14ac:dyDescent="0.2">
      <c r="A30" s="43">
        <v>29</v>
      </c>
      <c r="B30" s="44">
        <v>42807</v>
      </c>
      <c r="C30" s="43">
        <v>72</v>
      </c>
      <c r="D30" s="43">
        <v>59</v>
      </c>
      <c r="E30" s="43">
        <v>154632.56</v>
      </c>
      <c r="F30" s="43">
        <v>159047.79999999999</v>
      </c>
      <c r="G30" s="37"/>
      <c r="H30" s="37"/>
    </row>
    <row r="31" spans="1:9" x14ac:dyDescent="0.2">
      <c r="A31" s="39">
        <v>30</v>
      </c>
      <c r="B31" s="44">
        <v>42807</v>
      </c>
      <c r="C31" s="39">
        <v>73</v>
      </c>
      <c r="D31" s="39">
        <v>92</v>
      </c>
      <c r="E31" s="39">
        <v>204278.17</v>
      </c>
      <c r="F31" s="39">
        <v>231269.58</v>
      </c>
      <c r="G31" s="39"/>
      <c r="H31" s="39"/>
      <c r="I31" s="39"/>
    </row>
    <row r="32" spans="1:9" x14ac:dyDescent="0.2">
      <c r="A32" s="39">
        <v>31</v>
      </c>
      <c r="B32" s="44">
        <v>42807</v>
      </c>
      <c r="C32" s="39">
        <v>74</v>
      </c>
      <c r="D32" s="39">
        <v>4</v>
      </c>
      <c r="E32" s="39">
        <v>0.36</v>
      </c>
      <c r="F32" s="39">
        <v>0</v>
      </c>
      <c r="G32" s="39"/>
      <c r="H32" s="39"/>
    </row>
    <row r="33" spans="1:8" x14ac:dyDescent="0.2">
      <c r="A33" s="39">
        <v>32</v>
      </c>
      <c r="B33" s="44">
        <v>42807</v>
      </c>
      <c r="C33" s="39">
        <v>75</v>
      </c>
      <c r="D33" s="39">
        <v>141</v>
      </c>
      <c r="E33" s="39">
        <v>10207.692307692299</v>
      </c>
      <c r="F33" s="39">
        <v>9193.4487179487205</v>
      </c>
      <c r="G33" s="39"/>
      <c r="H33" s="39"/>
    </row>
    <row r="34" spans="1:8" x14ac:dyDescent="0.2">
      <c r="A34" s="39">
        <v>33</v>
      </c>
      <c r="B34" s="44">
        <v>42807</v>
      </c>
      <c r="C34" s="39">
        <v>76</v>
      </c>
      <c r="D34" s="39">
        <v>1569</v>
      </c>
      <c r="E34" s="39">
        <v>291595.91662734997</v>
      </c>
      <c r="F34" s="39">
        <v>281659.49595213699</v>
      </c>
      <c r="G34" s="30"/>
      <c r="H34" s="30"/>
    </row>
    <row r="35" spans="1:8" x14ac:dyDescent="0.2">
      <c r="A35" s="39">
        <v>34</v>
      </c>
      <c r="B35" s="44">
        <v>42807</v>
      </c>
      <c r="C35" s="39">
        <v>77</v>
      </c>
      <c r="D35" s="39">
        <v>106</v>
      </c>
      <c r="E35" s="39">
        <v>175011.03</v>
      </c>
      <c r="F35" s="39">
        <v>210309.37</v>
      </c>
      <c r="G35" s="30"/>
      <c r="H35" s="30"/>
    </row>
    <row r="36" spans="1:8" x14ac:dyDescent="0.2">
      <c r="A36" s="39">
        <v>35</v>
      </c>
      <c r="B36" s="44">
        <v>42807</v>
      </c>
      <c r="C36" s="39">
        <v>78</v>
      </c>
      <c r="D36" s="39">
        <v>52</v>
      </c>
      <c r="E36" s="39">
        <v>55374.97</v>
      </c>
      <c r="F36" s="39">
        <v>50813.73</v>
      </c>
      <c r="G36" s="30"/>
      <c r="H36" s="30"/>
    </row>
    <row r="37" spans="1:8" x14ac:dyDescent="0.2">
      <c r="A37" s="39">
        <v>36</v>
      </c>
      <c r="B37" s="44">
        <v>42807</v>
      </c>
      <c r="C37" s="39">
        <v>99</v>
      </c>
      <c r="D37" s="39">
        <v>9</v>
      </c>
      <c r="E37" s="39">
        <v>2346.43370395583</v>
      </c>
      <c r="F37" s="39">
        <v>1944.81067997882</v>
      </c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2017-03-14T00:24:42Z</dcterms:modified>
</cp:coreProperties>
</file>