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6" i="2" l="1"/>
  <c r="J37" i="2"/>
  <c r="J31" i="2"/>
  <c r="J32" i="2"/>
  <c r="J33" i="2"/>
  <c r="I36" i="2"/>
  <c r="I37" i="2"/>
  <c r="I31" i="2"/>
  <c r="I32" i="2"/>
  <c r="I33" i="2"/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<sst xmlns="http://schemas.openxmlformats.org/spreadsheetml/2006/main" count="114" uniqueCount="72">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</sst>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28" sqref="M2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SUM(E4:E38)</f>
        <v>15663360.745399999</v>
      </c>
      <c r="F3" s="25">
        <f>RA!I7</f>
        <v>1696369.4021999999</v>
      </c>
      <c r="G3" s="16">
        <f>SUM(G4:G38)</f>
        <v>13966946.223199999</v>
      </c>
      <c r="H3" s="27">
        <f>RA!J7</f>
        <v>10.824464667464699</v>
      </c>
      <c r="I3" s="20">
        <f>SUM(I4:I38)</f>
        <v>15663364.084401183</v>
      </c>
      <c r="J3" s="21">
        <f>SUM(J4:J38)</f>
        <v>13966946.218020003</v>
      </c>
      <c r="K3" s="22">
        <f>E3-I3</f>
        <v>-3.3390011843293905</v>
      </c>
      <c r="L3" s="22">
        <f>G3-J3</f>
        <v>5.17999567091465E-3</v>
      </c>
    </row>
    <row r="4" spans="1:13" x14ac:dyDescent="0.15">
      <c r="A4" s="42">
        <f>RA!A8</f>
        <v>42102</v>
      </c>
      <c r="B4" s="12">
        <v>12</v>
      </c>
      <c r="C4" s="39" t="s">
        <v>6</v>
      </c>
      <c r="D4" s="39"/>
      <c r="E4" s="15">
        <f>VLOOKUP(C4,RA!B8:D36,3,0)</f>
        <v>678865.44090000005</v>
      </c>
      <c r="F4" s="25">
        <f>VLOOKUP(C4,RA!B8:I39,8,0)</f>
        <v>134035.49040000001</v>
      </c>
      <c r="G4" s="16">
        <f t="shared" ref="G4:G38" si="0">E4-F4</f>
        <v>544829.95050000004</v>
      </c>
      <c r="H4" s="27">
        <f>RA!J8</f>
        <v>19.7440438597528</v>
      </c>
      <c r="I4" s="20">
        <f>VLOOKUP(B4,RMS!B:D,3,FALSE)</f>
        <v>678865.96933504299</v>
      </c>
      <c r="J4" s="21">
        <f>VLOOKUP(B4,RMS!B:E,4,FALSE)</f>
        <v>544829.96342307702</v>
      </c>
      <c r="K4" s="22">
        <f t="shared" ref="K4:K38" si="1">E4-I4</f>
        <v>-0.52843504294287413</v>
      </c>
      <c r="L4" s="22">
        <f t="shared" ref="L4:L38" si="2">G4-J4</f>
        <v>-1.2923076981678605E-2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80141.658599999995</v>
      </c>
      <c r="F5" s="25">
        <f>VLOOKUP(C5,RA!B9:I40,8,0)</f>
        <v>18275.694599999999</v>
      </c>
      <c r="G5" s="16">
        <f t="shared" si="0"/>
        <v>61865.963999999993</v>
      </c>
      <c r="H5" s="27">
        <f>RA!J9</f>
        <v>22.804238044556801</v>
      </c>
      <c r="I5" s="20">
        <f>VLOOKUP(B5,RMS!B:D,3,FALSE)</f>
        <v>80141.688040458394</v>
      </c>
      <c r="J5" s="21">
        <f>VLOOKUP(B5,RMS!B:E,4,FALSE)</f>
        <v>61865.954813251599</v>
      </c>
      <c r="K5" s="22">
        <f t="shared" si="1"/>
        <v>-2.944045839831233E-2</v>
      </c>
      <c r="L5" s="22">
        <f t="shared" si="2"/>
        <v>9.1867483934038319E-3</v>
      </c>
      <c r="M5" s="34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115990.2494</v>
      </c>
      <c r="F6" s="25">
        <f>VLOOKUP(C6,RA!B10:I41,8,0)</f>
        <v>27786.633699999998</v>
      </c>
      <c r="G6" s="16">
        <f t="shared" si="0"/>
        <v>88203.615699999995</v>
      </c>
      <c r="H6" s="27">
        <f>RA!J10</f>
        <v>23.9560082366717</v>
      </c>
      <c r="I6" s="20">
        <f>VLOOKUP(B6,RMS!B:D,3,FALSE)</f>
        <v>115992.29781453</v>
      </c>
      <c r="J6" s="21">
        <f>VLOOKUP(B6,RMS!B:E,4,FALSE)</f>
        <v>88203.616070085496</v>
      </c>
      <c r="K6" s="22">
        <f>E6-I6</f>
        <v>-2.0484145299997181</v>
      </c>
      <c r="L6" s="22">
        <f t="shared" si="2"/>
        <v>-3.700855013448745E-4</v>
      </c>
      <c r="M6" s="34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48217.4519</v>
      </c>
      <c r="F7" s="25">
        <f>VLOOKUP(C7,RA!B11:I42,8,0)</f>
        <v>10107.398499999999</v>
      </c>
      <c r="G7" s="16">
        <f t="shared" si="0"/>
        <v>38110.053400000004</v>
      </c>
      <c r="H7" s="27">
        <f>RA!J11</f>
        <v>20.9621166231723</v>
      </c>
      <c r="I7" s="20">
        <f>VLOOKUP(B7,RMS!B:D,3,FALSE)</f>
        <v>48217.470565812</v>
      </c>
      <c r="J7" s="21">
        <f>VLOOKUP(B7,RMS!B:E,4,FALSE)</f>
        <v>38110.053187179503</v>
      </c>
      <c r="K7" s="22">
        <f t="shared" si="1"/>
        <v>-1.8665812000108417E-2</v>
      </c>
      <c r="L7" s="22">
        <f t="shared" si="2"/>
        <v>2.1282050147419795E-4</v>
      </c>
      <c r="M7" s="34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115559.3268</v>
      </c>
      <c r="F8" s="25">
        <f>VLOOKUP(C8,RA!B12:I43,8,0)</f>
        <v>18838.0471</v>
      </c>
      <c r="G8" s="16">
        <f t="shared" si="0"/>
        <v>96721.279699999999</v>
      </c>
      <c r="H8" s="27">
        <f>RA!J12</f>
        <v>16.301624128187601</v>
      </c>
      <c r="I8" s="20">
        <f>VLOOKUP(B8,RMS!B:D,3,FALSE)</f>
        <v>115559.361077778</v>
      </c>
      <c r="J8" s="21">
        <f>VLOOKUP(B8,RMS!B:E,4,FALSE)</f>
        <v>96721.276913675203</v>
      </c>
      <c r="K8" s="22">
        <f t="shared" si="1"/>
        <v>-3.4277778002433479E-2</v>
      </c>
      <c r="L8" s="22">
        <f t="shared" si="2"/>
        <v>2.7863247960340232E-3</v>
      </c>
      <c r="M8" s="34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250686.85579999999</v>
      </c>
      <c r="F9" s="25">
        <f>VLOOKUP(C9,RA!B13:I44,8,0)</f>
        <v>54615.920899999997</v>
      </c>
      <c r="G9" s="16">
        <f t="shared" si="0"/>
        <v>196070.93489999999</v>
      </c>
      <c r="H9" s="27">
        <f>RA!J13</f>
        <v>21.7865115926034</v>
      </c>
      <c r="I9" s="20">
        <f>VLOOKUP(B9,RMS!B:D,3,FALSE)</f>
        <v>250686.978578632</v>
      </c>
      <c r="J9" s="21">
        <f>VLOOKUP(B9,RMS!B:E,4,FALSE)</f>
        <v>196070.93248461501</v>
      </c>
      <c r="K9" s="22">
        <f t="shared" si="1"/>
        <v>-0.12277863200870343</v>
      </c>
      <c r="L9" s="22">
        <f t="shared" si="2"/>
        <v>2.4153849808499217E-3</v>
      </c>
      <c r="M9" s="34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124896.5833</v>
      </c>
      <c r="F10" s="25">
        <f>VLOOKUP(C10,RA!B14:I45,8,0)</f>
        <v>22334.3226</v>
      </c>
      <c r="G10" s="16">
        <f t="shared" si="0"/>
        <v>102562.2607</v>
      </c>
      <c r="H10" s="27">
        <f>RA!J14</f>
        <v>17.882252668476301</v>
      </c>
      <c r="I10" s="20">
        <f>VLOOKUP(B10,RMS!B:D,3,FALSE)</f>
        <v>124896.58990341899</v>
      </c>
      <c r="J10" s="21">
        <f>VLOOKUP(B10,RMS!B:E,4,FALSE)</f>
        <v>102562.26114700901</v>
      </c>
      <c r="K10" s="22">
        <f t="shared" si="1"/>
        <v>-6.6034189949277788E-3</v>
      </c>
      <c r="L10" s="22">
        <f t="shared" si="2"/>
        <v>-4.4700900616589934E-4</v>
      </c>
      <c r="M10" s="34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92782.657999999996</v>
      </c>
      <c r="F11" s="25">
        <f>VLOOKUP(C11,RA!B15:I46,8,0)</f>
        <v>16962.383999999998</v>
      </c>
      <c r="G11" s="16">
        <f t="shared" si="0"/>
        <v>75820.274000000005</v>
      </c>
      <c r="H11" s="27">
        <f>RA!J15</f>
        <v>18.281847454725899</v>
      </c>
      <c r="I11" s="20">
        <f>VLOOKUP(B11,RMS!B:D,3,FALSE)</f>
        <v>92782.708807692296</v>
      </c>
      <c r="J11" s="21">
        <f>VLOOKUP(B11,RMS!B:E,4,FALSE)</f>
        <v>75820.275160683799</v>
      </c>
      <c r="K11" s="22">
        <f t="shared" si="1"/>
        <v>-5.0807692299713381E-2</v>
      </c>
      <c r="L11" s="22">
        <f t="shared" si="2"/>
        <v>-1.1606837942963466E-3</v>
      </c>
      <c r="M11" s="34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709143.1102</v>
      </c>
      <c r="F12" s="25">
        <f>VLOOKUP(C12,RA!B16:I47,8,0)</f>
        <v>55182.850700000003</v>
      </c>
      <c r="G12" s="16">
        <f t="shared" si="0"/>
        <v>653960.25950000004</v>
      </c>
      <c r="H12" s="27">
        <f>RA!J16</f>
        <v>7.78162403417228</v>
      </c>
      <c r="I12" s="20">
        <f>VLOOKUP(B12,RMS!B:D,3,FALSE)</f>
        <v>709142.70081709395</v>
      </c>
      <c r="J12" s="21">
        <f>VLOOKUP(B12,RMS!B:E,4,FALSE)</f>
        <v>653960.25984358997</v>
      </c>
      <c r="K12" s="22">
        <f t="shared" si="1"/>
        <v>0.40938290604390204</v>
      </c>
      <c r="L12" s="22">
        <f t="shared" si="2"/>
        <v>-3.4358992706984282E-4</v>
      </c>
      <c r="M12" s="34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470086.14380000002</v>
      </c>
      <c r="F13" s="25">
        <f>VLOOKUP(C13,RA!B17:I48,8,0)</f>
        <v>47708.3776</v>
      </c>
      <c r="G13" s="16">
        <f t="shared" si="0"/>
        <v>422377.76620000001</v>
      </c>
      <c r="H13" s="27">
        <f>RA!J17</f>
        <v>10.148858508005199</v>
      </c>
      <c r="I13" s="20">
        <f>VLOOKUP(B13,RMS!B:D,3,FALSE)</f>
        <v>470086.25690598303</v>
      </c>
      <c r="J13" s="21">
        <f>VLOOKUP(B13,RMS!B:E,4,FALSE)</f>
        <v>422377.766003419</v>
      </c>
      <c r="K13" s="22">
        <f t="shared" si="1"/>
        <v>-0.11310598300769925</v>
      </c>
      <c r="L13" s="22">
        <f t="shared" si="2"/>
        <v>1.9658100791275501E-4</v>
      </c>
      <c r="M13" s="34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1523016.7104</v>
      </c>
      <c r="F14" s="25">
        <f>VLOOKUP(C14,RA!B18:I49,8,0)</f>
        <v>192343.505</v>
      </c>
      <c r="G14" s="16">
        <f t="shared" si="0"/>
        <v>1330673.2053999999</v>
      </c>
      <c r="H14" s="27">
        <f>RA!J18</f>
        <v>12.629113238651399</v>
      </c>
      <c r="I14" s="20">
        <f>VLOOKUP(B14,RMS!B:D,3,FALSE)</f>
        <v>1523016.58269592</v>
      </c>
      <c r="J14" s="21">
        <f>VLOOKUP(B14,RMS!B:E,4,FALSE)</f>
        <v>1330673.2054329</v>
      </c>
      <c r="K14" s="22">
        <f t="shared" si="1"/>
        <v>0.1277040799614042</v>
      </c>
      <c r="L14" s="22">
        <f t="shared" si="2"/>
        <v>-3.2900134101510048E-5</v>
      </c>
      <c r="M14" s="34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627623.50829999999</v>
      </c>
      <c r="F15" s="25">
        <f>VLOOKUP(C15,RA!B19:I50,8,0)</f>
        <v>53162.314100000003</v>
      </c>
      <c r="G15" s="16">
        <f t="shared" si="0"/>
        <v>574461.19420000003</v>
      </c>
      <c r="H15" s="27">
        <f>RA!J19</f>
        <v>8.4704147306395594</v>
      </c>
      <c r="I15" s="20">
        <f>VLOOKUP(B15,RMS!B:D,3,FALSE)</f>
        <v>627623.580446154</v>
      </c>
      <c r="J15" s="21">
        <f>VLOOKUP(B15,RMS!B:E,4,FALSE)</f>
        <v>574461.193548718</v>
      </c>
      <c r="K15" s="22">
        <f t="shared" si="1"/>
        <v>-7.2146154008805752E-2</v>
      </c>
      <c r="L15" s="22">
        <f t="shared" si="2"/>
        <v>6.5128202550113201E-4</v>
      </c>
      <c r="M15" s="34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995024.21939999994</v>
      </c>
      <c r="F16" s="25">
        <f>VLOOKUP(C16,RA!B20:I51,8,0)</f>
        <v>67458.244099999996</v>
      </c>
      <c r="G16" s="16">
        <f t="shared" si="0"/>
        <v>927565.97529999993</v>
      </c>
      <c r="H16" s="27">
        <f>RA!J20</f>
        <v>6.7795580031888401</v>
      </c>
      <c r="I16" s="20">
        <f>VLOOKUP(B16,RMS!B:D,3,FALSE)</f>
        <v>995024.29090000002</v>
      </c>
      <c r="J16" s="21">
        <f>VLOOKUP(B16,RMS!B:E,4,FALSE)</f>
        <v>927565.97530000005</v>
      </c>
      <c r="K16" s="22">
        <f t="shared" si="1"/>
        <v>-7.1500000078231096E-2</v>
      </c>
      <c r="L16" s="22">
        <f t="shared" si="2"/>
        <v>0</v>
      </c>
      <c r="M16" s="34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405022.59110000002</v>
      </c>
      <c r="F17" s="25">
        <f>VLOOKUP(C17,RA!B21:I52,8,0)</f>
        <v>32291.174500000001</v>
      </c>
      <c r="G17" s="16">
        <f t="shared" si="0"/>
        <v>372731.4166</v>
      </c>
      <c r="H17" s="27">
        <f>RA!J21</f>
        <v>7.9726847858783598</v>
      </c>
      <c r="I17" s="20">
        <f>VLOOKUP(B17,RMS!B:D,3,FALSE)</f>
        <v>405021.72293354501</v>
      </c>
      <c r="J17" s="21">
        <f>VLOOKUP(B17,RMS!B:E,4,FALSE)</f>
        <v>372731.41657537298</v>
      </c>
      <c r="K17" s="22">
        <f t="shared" si="1"/>
        <v>0.86816645500948653</v>
      </c>
      <c r="L17" s="22">
        <f t="shared" si="2"/>
        <v>2.4627021048218012E-5</v>
      </c>
      <c r="M17" s="34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1066825.0847</v>
      </c>
      <c r="F18" s="25">
        <f>VLOOKUP(C18,RA!B22:I53,8,0)</f>
        <v>128560.0866</v>
      </c>
      <c r="G18" s="16">
        <f t="shared" si="0"/>
        <v>938264.99809999997</v>
      </c>
      <c r="H18" s="27">
        <f>RA!J22</f>
        <v>12.0507183833376</v>
      </c>
      <c r="I18" s="20">
        <f>VLOOKUP(B18,RMS!B:D,3,FALSE)</f>
        <v>1066825.96133333</v>
      </c>
      <c r="J18" s="21">
        <f>VLOOKUP(B18,RMS!B:E,4,FALSE)</f>
        <v>938264.9963</v>
      </c>
      <c r="K18" s="22">
        <f t="shared" si="1"/>
        <v>-0.87663333001546562</v>
      </c>
      <c r="L18" s="22">
        <f t="shared" si="2"/>
        <v>1.7999999690800905E-3</v>
      </c>
      <c r="M18" s="34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2473448.3295</v>
      </c>
      <c r="F19" s="25">
        <f>VLOOKUP(C19,RA!B23:I54,8,0)</f>
        <v>217192.26329999999</v>
      </c>
      <c r="G19" s="16">
        <f t="shared" si="0"/>
        <v>2256256.0662000002</v>
      </c>
      <c r="H19" s="27">
        <f>RA!J23</f>
        <v>8.7809500893800703</v>
      </c>
      <c r="I19" s="20">
        <f>VLOOKUP(B19,RMS!B:D,3,FALSE)</f>
        <v>2473449.3268504301</v>
      </c>
      <c r="J19" s="21">
        <f>VLOOKUP(B19,RMS!B:E,4,FALSE)</f>
        <v>2256256.09886496</v>
      </c>
      <c r="K19" s="22">
        <f t="shared" si="1"/>
        <v>-0.9973504301160574</v>
      </c>
      <c r="L19" s="22">
        <f t="shared" si="2"/>
        <v>-3.2664959784597158E-2</v>
      </c>
      <c r="M19" s="34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216359.1874</v>
      </c>
      <c r="F20" s="25">
        <f>VLOOKUP(C20,RA!B24:I55,8,0)</f>
        <v>32552.7641</v>
      </c>
      <c r="G20" s="16">
        <f t="shared" si="0"/>
        <v>183806.42329999999</v>
      </c>
      <c r="H20" s="27">
        <f>RA!J24</f>
        <v>15.0457045486204</v>
      </c>
      <c r="I20" s="20">
        <f>VLOOKUP(B20,RMS!B:D,3,FALSE)</f>
        <v>216359.173579903</v>
      </c>
      <c r="J20" s="21">
        <f>VLOOKUP(B20,RMS!B:E,4,FALSE)</f>
        <v>183806.42565618301</v>
      </c>
      <c r="K20" s="22">
        <f t="shared" si="1"/>
        <v>1.3820096995914355E-2</v>
      </c>
      <c r="L20" s="22">
        <f t="shared" si="2"/>
        <v>-2.3561830166727304E-3</v>
      </c>
      <c r="M20" s="34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191001.4129</v>
      </c>
      <c r="F21" s="25">
        <f>VLOOKUP(C21,RA!B25:I56,8,0)</f>
        <v>19545.949199999999</v>
      </c>
      <c r="G21" s="16">
        <f t="shared" si="0"/>
        <v>171455.46369999999</v>
      </c>
      <c r="H21" s="27">
        <f>RA!J25</f>
        <v>10.2334055561324</v>
      </c>
      <c r="I21" s="20">
        <f>VLOOKUP(B21,RMS!B:D,3,FALSE)</f>
        <v>191001.413128432</v>
      </c>
      <c r="J21" s="21">
        <f>VLOOKUP(B21,RMS!B:E,4,FALSE)</f>
        <v>171455.46538654401</v>
      </c>
      <c r="K21" s="22">
        <f t="shared" si="1"/>
        <v>-2.2843200713396072E-4</v>
      </c>
      <c r="L21" s="22">
        <f t="shared" si="2"/>
        <v>-1.6865440120454878E-3</v>
      </c>
      <c r="M21" s="34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558020.58499999996</v>
      </c>
      <c r="F22" s="25">
        <f>VLOOKUP(C22,RA!B26:I57,8,0)</f>
        <v>118699.9081</v>
      </c>
      <c r="G22" s="16">
        <f t="shared" si="0"/>
        <v>439320.67689999996</v>
      </c>
      <c r="H22" s="27">
        <f>RA!J26</f>
        <v>21.271600240338799</v>
      </c>
      <c r="I22" s="20">
        <f>VLOOKUP(B22,RMS!B:D,3,FALSE)</f>
        <v>558020.54992104205</v>
      </c>
      <c r="J22" s="21">
        <f>VLOOKUP(B22,RMS!B:E,4,FALSE)</f>
        <v>439320.65792749298</v>
      </c>
      <c r="K22" s="22">
        <f t="shared" si="1"/>
        <v>3.5078957909718156E-2</v>
      </c>
      <c r="L22" s="22">
        <f t="shared" si="2"/>
        <v>1.8972506979480386E-2</v>
      </c>
      <c r="M22" s="34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252545.71239999999</v>
      </c>
      <c r="F23" s="25">
        <f>VLOOKUP(C23,RA!B27:I58,8,0)</f>
        <v>68222.987599999993</v>
      </c>
      <c r="G23" s="16">
        <f t="shared" si="0"/>
        <v>184322.7248</v>
      </c>
      <c r="H23" s="27">
        <f>RA!J27</f>
        <v>27.014114376229699</v>
      </c>
      <c r="I23" s="20">
        <f>VLOOKUP(B23,RMS!B:D,3,FALSE)</f>
        <v>252545.662841971</v>
      </c>
      <c r="J23" s="21">
        <f>VLOOKUP(B23,RMS!B:E,4,FALSE)</f>
        <v>184322.74641968799</v>
      </c>
      <c r="K23" s="22">
        <f t="shared" si="1"/>
        <v>4.9558028986211866E-2</v>
      </c>
      <c r="L23" s="22">
        <f t="shared" si="2"/>
        <v>-2.1619687991915271E-2</v>
      </c>
      <c r="M23" s="34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672128.75230000005</v>
      </c>
      <c r="F24" s="25">
        <f>VLOOKUP(C24,RA!B28:I59,8,0)</f>
        <v>29285.994200000001</v>
      </c>
      <c r="G24" s="16">
        <f t="shared" si="0"/>
        <v>642842.75810000009</v>
      </c>
      <c r="H24" s="27">
        <f>RA!J28</f>
        <v>4.3572000304680296</v>
      </c>
      <c r="I24" s="20">
        <f>VLOOKUP(B24,RMS!B:D,3,FALSE)</f>
        <v>672128.74578053097</v>
      </c>
      <c r="J24" s="21">
        <f>VLOOKUP(B24,RMS!B:E,4,FALSE)</f>
        <v>642842.758162832</v>
      </c>
      <c r="K24" s="22">
        <f t="shared" si="1"/>
        <v>6.5194690832868218E-3</v>
      </c>
      <c r="L24" s="22">
        <f t="shared" si="2"/>
        <v>-6.2831910327076912E-5</v>
      </c>
      <c r="M24" s="34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786667.04920000001</v>
      </c>
      <c r="F25" s="25">
        <f>VLOOKUP(C25,RA!B29:I60,8,0)</f>
        <v>109566.8763</v>
      </c>
      <c r="G25" s="16">
        <f t="shared" si="0"/>
        <v>677100.17290000001</v>
      </c>
      <c r="H25" s="27">
        <f>RA!J29</f>
        <v>13.927985977221701</v>
      </c>
      <c r="I25" s="20">
        <f>VLOOKUP(B25,RMS!B:D,3,FALSE)</f>
        <v>786667.04969469004</v>
      </c>
      <c r="J25" s="21">
        <f>VLOOKUP(B25,RMS!B:E,4,FALSE)</f>
        <v>677100.15797751094</v>
      </c>
      <c r="K25" s="22">
        <f t="shared" si="1"/>
        <v>-4.9469002988189459E-4</v>
      </c>
      <c r="L25" s="22">
        <f t="shared" si="2"/>
        <v>1.492248906288296E-2</v>
      </c>
      <c r="M25" s="34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VLOOKUP(C26,RA!B30:D57,3,0)</f>
        <v>1187573.5481</v>
      </c>
      <c r="F26" s="25">
        <f>VLOOKUP(C26,RA!B30:I61,8,0)</f>
        <v>100717.19070000001</v>
      </c>
      <c r="G26" s="16">
        <f t="shared" si="0"/>
        <v>1086856.3574000001</v>
      </c>
      <c r="H26" s="27">
        <f>RA!J30</f>
        <v>8.4809223699144791</v>
      </c>
      <c r="I26" s="20">
        <f>VLOOKUP(B26,RMS!B:D,3,FALSE)</f>
        <v>1187573.54904717</v>
      </c>
      <c r="J26" s="21">
        <f>VLOOKUP(B26,RMS!B:E,4,FALSE)</f>
        <v>1086856.32744326</v>
      </c>
      <c r="K26" s="22">
        <f t="shared" si="1"/>
        <v>-9.471699595451355E-4</v>
      </c>
      <c r="L26" s="22">
        <f t="shared" si="2"/>
        <v>2.9956740094348788E-2</v>
      </c>
      <c r="M26" s="34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798098.21620000002</v>
      </c>
      <c r="F27" s="25">
        <f>VLOOKUP(C27,RA!B31:I62,8,0)</f>
        <v>30664.4663</v>
      </c>
      <c r="G27" s="16">
        <f t="shared" si="0"/>
        <v>767433.74990000005</v>
      </c>
      <c r="H27" s="27">
        <f>RA!J31</f>
        <v>3.8421920607720801</v>
      </c>
      <c r="I27" s="20">
        <f>VLOOKUP(B27,RMS!B:D,3,FALSE)</f>
        <v>798098.12992831902</v>
      </c>
      <c r="J27" s="21">
        <f>VLOOKUP(B27,RMS!B:E,4,FALSE)</f>
        <v>767433.74958407099</v>
      </c>
      <c r="K27" s="22">
        <f t="shared" si="1"/>
        <v>8.6271681007929146E-2</v>
      </c>
      <c r="L27" s="22">
        <f t="shared" si="2"/>
        <v>3.1592906452715397E-4</v>
      </c>
      <c r="M27" s="34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116969.56020000001</v>
      </c>
      <c r="F28" s="25">
        <f>VLOOKUP(C28,RA!B32:I63,8,0)</f>
        <v>34197.760600000001</v>
      </c>
      <c r="G28" s="16">
        <f t="shared" si="0"/>
        <v>82771.799599999998</v>
      </c>
      <c r="H28" s="27">
        <f>RA!J32</f>
        <v>29.236461641410902</v>
      </c>
      <c r="I28" s="20">
        <f>VLOOKUP(B28,RMS!B:D,3,FALSE)</f>
        <v>116969.53140366101</v>
      </c>
      <c r="J28" s="21">
        <f>VLOOKUP(B28,RMS!B:E,4,FALSE)</f>
        <v>82771.806981205504</v>
      </c>
      <c r="K28" s="22">
        <f t="shared" si="1"/>
        <v>2.8796339000109583E-2</v>
      </c>
      <c r="L28" s="22">
        <f t="shared" si="2"/>
        <v>-7.3812055052258074E-3</v>
      </c>
      <c r="M28" s="34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2"/>
      <c r="B30" s="12">
        <v>42</v>
      </c>
      <c r="C30" s="39" t="s">
        <v>32</v>
      </c>
      <c r="D30" s="39"/>
      <c r="E30" s="15">
        <f>VLOOKUP(C30,RA!B34:D62,3,0)</f>
        <v>107029.44650000001</v>
      </c>
      <c r="F30" s="25">
        <f>VLOOKUP(C30,RA!B34:I66,8,0)</f>
        <v>11707.050300000001</v>
      </c>
      <c r="G30" s="16">
        <f t="shared" si="0"/>
        <v>95322.396200000003</v>
      </c>
      <c r="H30" s="27">
        <f>RA!J34</f>
        <v>10.9381583132825</v>
      </c>
      <c r="I30" s="20">
        <f>VLOOKUP(B30,RMS!B:D,3,FALSE)</f>
        <v>107029.4469</v>
      </c>
      <c r="J30" s="21">
        <f>VLOOKUP(B30,RMS!B:E,4,FALSE)</f>
        <v>95322.395300000004</v>
      </c>
      <c r="K30" s="22">
        <f t="shared" si="1"/>
        <v>-3.9999998989515007E-4</v>
      </c>
      <c r="L30" s="22">
        <f t="shared" si="2"/>
        <v>8.9999999909196049E-4</v>
      </c>
      <c r="M30" s="34"/>
    </row>
    <row r="31" spans="1:13" x14ac:dyDescent="0.15">
      <c r="A31" s="42"/>
      <c r="B31" s="12">
        <v>71</v>
      </c>
      <c r="C31" s="39" t="s">
        <v>36</v>
      </c>
      <c r="D31" s="39"/>
      <c r="E31" s="15">
        <f>VLOOKUP(C31,RA!B34:D63,3,0)</f>
        <v>111657.47</v>
      </c>
      <c r="F31" s="25">
        <f>VLOOKUP(C31,RA!B34:I67,8,0)</f>
        <v>-1776.95</v>
      </c>
      <c r="G31" s="16">
        <f t="shared" si="0"/>
        <v>113434.42</v>
      </c>
      <c r="H31" s="27">
        <f>RA!J35</f>
        <v>-0.621093186990472</v>
      </c>
      <c r="I31" s="20">
        <f>VLOOKUP(B31,RMS!B:D,3,FALSE)</f>
        <v>111657.47</v>
      </c>
      <c r="J31" s="21">
        <f>VLOOKUP(B31,RMS!B:E,4,FALSE)</f>
        <v>113434.42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2"/>
      <c r="B32" s="12">
        <v>72</v>
      </c>
      <c r="C32" s="39" t="s">
        <v>37</v>
      </c>
      <c r="D32" s="39"/>
      <c r="E32" s="15">
        <f>VLOOKUP(C32,RA!B34:D64,3,0)</f>
        <v>77927.44</v>
      </c>
      <c r="F32" s="25">
        <f>VLOOKUP(C32,RA!B34:I68,8,0)</f>
        <v>2827.94</v>
      </c>
      <c r="G32" s="16">
        <f t="shared" si="0"/>
        <v>75099.5</v>
      </c>
      <c r="H32" s="27">
        <f>RA!J34</f>
        <v>10.9381583132825</v>
      </c>
      <c r="I32" s="20">
        <f>VLOOKUP(B32,RMS!B:D,3,FALSE)</f>
        <v>77927.44</v>
      </c>
      <c r="J32" s="21">
        <f>VLOOKUP(B32,RMS!B:E,4,FALSE)</f>
        <v>75099.5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2"/>
      <c r="B33" s="12">
        <v>73</v>
      </c>
      <c r="C33" s="39" t="s">
        <v>38</v>
      </c>
      <c r="D33" s="39"/>
      <c r="E33" s="15">
        <f>VLOOKUP(C33,RA!B35:D65,3,0)</f>
        <v>153492.32</v>
      </c>
      <c r="F33" s="25">
        <f>VLOOKUP(C33,RA!B35:I69,8,0)</f>
        <v>4044.66</v>
      </c>
      <c r="G33" s="16">
        <f t="shared" si="0"/>
        <v>149447.66</v>
      </c>
      <c r="H33" s="27">
        <f>RA!J35</f>
        <v>-0.621093186990472</v>
      </c>
      <c r="I33" s="20">
        <f>VLOOKUP(B33,RMS!B:D,3,FALSE)</f>
        <v>153492.32</v>
      </c>
      <c r="J33" s="21">
        <f>VLOOKUP(B33,RMS!B:E,4,FALSE)</f>
        <v>149447.66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2"/>
      <c r="B34" s="12">
        <v>75</v>
      </c>
      <c r="C34" s="39" t="s">
        <v>33</v>
      </c>
      <c r="D34" s="39"/>
      <c r="E34" s="15">
        <f>VLOOKUP(C34,RA!B8:D66,3,0)</f>
        <v>152266.666</v>
      </c>
      <c r="F34" s="25">
        <f>VLOOKUP(C34,RA!B8:I70,8,0)</f>
        <v>8943.6304999999993</v>
      </c>
      <c r="G34" s="16">
        <f t="shared" si="0"/>
        <v>143323.0355</v>
      </c>
      <c r="H34" s="27">
        <f>RA!J36</f>
        <v>-1.5914295747521401</v>
      </c>
      <c r="I34" s="20">
        <f>VLOOKUP(B34,RMS!B:D,3,FALSE)</f>
        <v>152266.66666666701</v>
      </c>
      <c r="J34" s="21">
        <f>VLOOKUP(B34,RMS!B:E,4,FALSE)</f>
        <v>143323.03418803401</v>
      </c>
      <c r="K34" s="22">
        <f t="shared" si="1"/>
        <v>-6.6666700877249241E-4</v>
      </c>
      <c r="L34" s="22">
        <f t="shared" si="2"/>
        <v>1.3119659852236509E-3</v>
      </c>
      <c r="M34" s="34"/>
    </row>
    <row r="35" spans="1:13" x14ac:dyDescent="0.15">
      <c r="A35" s="42"/>
      <c r="B35" s="12">
        <v>76</v>
      </c>
      <c r="C35" s="39" t="s">
        <v>34</v>
      </c>
      <c r="D35" s="39"/>
      <c r="E35" s="15">
        <f>VLOOKUP(C35,RA!B8:D67,3,0)</f>
        <v>376544.54200000002</v>
      </c>
      <c r="F35" s="25">
        <f>VLOOKUP(C35,RA!B8:I71,8,0)</f>
        <v>24998.030699999999</v>
      </c>
      <c r="G35" s="16">
        <f t="shared" si="0"/>
        <v>351546.51130000001</v>
      </c>
      <c r="H35" s="27">
        <f>RA!J37</f>
        <v>3.6289399472124302</v>
      </c>
      <c r="I35" s="20">
        <f>VLOOKUP(B35,RMS!B:D,3,FALSE)</f>
        <v>376544.533338462</v>
      </c>
      <c r="J35" s="21">
        <f>VLOOKUP(B35,RMS!B:E,4,FALSE)</f>
        <v>351546.50889658101</v>
      </c>
      <c r="K35" s="22">
        <f t="shared" si="1"/>
        <v>8.6615380132570863E-3</v>
      </c>
      <c r="L35" s="22">
        <f t="shared" si="2"/>
        <v>2.4034189991652966E-3</v>
      </c>
      <c r="M35" s="34"/>
    </row>
    <row r="36" spans="1:13" x14ac:dyDescent="0.15">
      <c r="A36" s="42"/>
      <c r="B36" s="12">
        <v>77</v>
      </c>
      <c r="C36" s="39" t="s">
        <v>39</v>
      </c>
      <c r="D36" s="39"/>
      <c r="E36" s="15">
        <f>VLOOKUP(C36,RA!B9:D68,3,0)</f>
        <v>79901.55</v>
      </c>
      <c r="F36" s="25">
        <f>VLOOKUP(C36,RA!B9:I72,8,0)</f>
        <v>-1639.29</v>
      </c>
      <c r="G36" s="16">
        <f t="shared" si="0"/>
        <v>81540.84</v>
      </c>
      <c r="H36" s="27">
        <f>RA!J38</f>
        <v>2.6350894950314099</v>
      </c>
      <c r="I36" s="20">
        <f>VLOOKUP(B36,RMS!B:D,3,FALSE)</f>
        <v>79901.55</v>
      </c>
      <c r="J36" s="21">
        <f>VLOOKUP(B36,RMS!B:E,4,FALSE)</f>
        <v>81540.84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2"/>
      <c r="B37" s="12">
        <v>78</v>
      </c>
      <c r="C37" s="39" t="s">
        <v>40</v>
      </c>
      <c r="D37" s="39"/>
      <c r="E37" s="15">
        <f>VLOOKUP(C37,RA!B10:D69,3,0)</f>
        <v>35506.04</v>
      </c>
      <c r="F37" s="25">
        <f>VLOOKUP(C37,RA!B10:I73,8,0)</f>
        <v>4863.57</v>
      </c>
      <c r="G37" s="16">
        <f t="shared" si="0"/>
        <v>30642.47</v>
      </c>
      <c r="H37" s="27">
        <f>RA!J39</f>
        <v>90.058479532163702</v>
      </c>
      <c r="I37" s="20">
        <f>VLOOKUP(B37,RMS!B:D,3,FALSE)</f>
        <v>35506.04</v>
      </c>
      <c r="J37" s="21">
        <f>VLOOKUP(B37,RMS!B:E,4,FALSE)</f>
        <v>30642.47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2"/>
      <c r="B38" s="12">
        <v>99</v>
      </c>
      <c r="C38" s="39" t="s">
        <v>35</v>
      </c>
      <c r="D38" s="39"/>
      <c r="E38" s="15">
        <f>VLOOKUP(C38,RA!B8:D70,3,0)</f>
        <v>12341.3251</v>
      </c>
      <c r="F38" s="25">
        <f>VLOOKUP(C38,RA!B8:I74,8,0)</f>
        <v>2137.2759000000001</v>
      </c>
      <c r="G38" s="16">
        <f t="shared" si="0"/>
        <v>10204.049199999999</v>
      </c>
      <c r="H38" s="27">
        <f>RA!J40</f>
        <v>5.8736627884135899</v>
      </c>
      <c r="I38" s="20">
        <f>VLOOKUP(B38,RMS!B:D,3,FALSE)</f>
        <v>12341.325164510999</v>
      </c>
      <c r="J38" s="21">
        <f>VLOOKUP(B38,RMS!B:E,4,FALSE)</f>
        <v>10204.049028061399</v>
      </c>
      <c r="K38" s="22">
        <f t="shared" si="1"/>
        <v>-6.4510999436606653E-5</v>
      </c>
      <c r="L38" s="22">
        <f t="shared" si="2"/>
        <v>1.7193860003317241E-4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7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7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8" t="s">
        <v>47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6"/>
      <c r="W4" s="45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6" t="s">
        <v>4</v>
      </c>
      <c r="C6" s="47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48" t="s">
        <v>5</v>
      </c>
      <c r="B7" s="49"/>
      <c r="C7" s="50"/>
      <c r="D7" s="66">
        <v>15671623.9954</v>
      </c>
      <c r="E7" s="66">
        <v>15200257.814300001</v>
      </c>
      <c r="F7" s="67">
        <v>103.101040698511</v>
      </c>
      <c r="G7" s="66">
        <v>13863486.3719</v>
      </c>
      <c r="H7" s="67">
        <v>13.042445276715799</v>
      </c>
      <c r="I7" s="66">
        <v>1696369.4021999999</v>
      </c>
      <c r="J7" s="67">
        <v>10.824464667464699</v>
      </c>
      <c r="K7" s="66">
        <v>1621565.9654000001</v>
      </c>
      <c r="L7" s="67">
        <v>11.6966679369106</v>
      </c>
      <c r="M7" s="67">
        <v>4.6130369282601003E-2</v>
      </c>
      <c r="N7" s="66">
        <v>140335958.11090001</v>
      </c>
      <c r="O7" s="66">
        <v>2423815412.1647</v>
      </c>
      <c r="P7" s="66">
        <v>958514</v>
      </c>
      <c r="Q7" s="66">
        <v>854584</v>
      </c>
      <c r="R7" s="67">
        <v>12.161472716549801</v>
      </c>
      <c r="S7" s="66">
        <v>16.3499166370027</v>
      </c>
      <c r="T7" s="66">
        <v>16.928676314908799</v>
      </c>
      <c r="U7" s="68">
        <v>-3.5398325921506202</v>
      </c>
      <c r="V7" s="56"/>
      <c r="W7" s="56"/>
    </row>
    <row r="8" spans="1:23" ht="14.25" thickBot="1" x14ac:dyDescent="0.2">
      <c r="A8" s="51">
        <v>42102</v>
      </c>
      <c r="B8" s="54" t="s">
        <v>6</v>
      </c>
      <c r="C8" s="55"/>
      <c r="D8" s="69">
        <v>678865.44090000005</v>
      </c>
      <c r="E8" s="69">
        <v>603701.04009999998</v>
      </c>
      <c r="F8" s="70">
        <v>112.450599851136</v>
      </c>
      <c r="G8" s="69">
        <v>496102.9558</v>
      </c>
      <c r="H8" s="70">
        <v>36.839628339904401</v>
      </c>
      <c r="I8" s="69">
        <v>134035.49040000001</v>
      </c>
      <c r="J8" s="70">
        <v>19.7440438597528</v>
      </c>
      <c r="K8" s="69">
        <v>123275.1523</v>
      </c>
      <c r="L8" s="70">
        <v>24.848703451325001</v>
      </c>
      <c r="M8" s="70">
        <v>8.7287161274916994E-2</v>
      </c>
      <c r="N8" s="69">
        <v>5120708.1463000001</v>
      </c>
      <c r="O8" s="69">
        <v>100331719.7326</v>
      </c>
      <c r="P8" s="69">
        <v>38277</v>
      </c>
      <c r="Q8" s="69">
        <v>26913</v>
      </c>
      <c r="R8" s="70">
        <v>42.224947051610798</v>
      </c>
      <c r="S8" s="69">
        <v>17.735596857120498</v>
      </c>
      <c r="T8" s="69">
        <v>21.2117390554751</v>
      </c>
      <c r="U8" s="71">
        <v>-19.5998038654052</v>
      </c>
      <c r="V8" s="56"/>
      <c r="W8" s="56"/>
    </row>
    <row r="9" spans="1:23" ht="12" customHeight="1" thickBot="1" x14ac:dyDescent="0.2">
      <c r="A9" s="52"/>
      <c r="B9" s="54" t="s">
        <v>7</v>
      </c>
      <c r="C9" s="55"/>
      <c r="D9" s="69">
        <v>80141.658599999995</v>
      </c>
      <c r="E9" s="69">
        <v>80153.469299999997</v>
      </c>
      <c r="F9" s="70">
        <v>99.985264892333305</v>
      </c>
      <c r="G9" s="69">
        <v>76991.174499999994</v>
      </c>
      <c r="H9" s="70">
        <v>4.0920068052735097</v>
      </c>
      <c r="I9" s="69">
        <v>18275.694599999999</v>
      </c>
      <c r="J9" s="70">
        <v>22.804238044556801</v>
      </c>
      <c r="K9" s="69">
        <v>17469.934399999998</v>
      </c>
      <c r="L9" s="70">
        <v>22.690827245400701</v>
      </c>
      <c r="M9" s="70">
        <v>4.6122680346183997E-2</v>
      </c>
      <c r="N9" s="69">
        <v>810919.01139999996</v>
      </c>
      <c r="O9" s="69">
        <v>15488529.408199999</v>
      </c>
      <c r="P9" s="69">
        <v>4587</v>
      </c>
      <c r="Q9" s="69">
        <v>4324</v>
      </c>
      <c r="R9" s="70">
        <v>6.0823311748381199</v>
      </c>
      <c r="S9" s="69">
        <v>17.4714756049706</v>
      </c>
      <c r="T9" s="69">
        <v>17.286210476410702</v>
      </c>
      <c r="U9" s="71">
        <v>1.06038627044835</v>
      </c>
      <c r="V9" s="56"/>
      <c r="W9" s="56"/>
    </row>
    <row r="10" spans="1:23" ht="14.25" thickBot="1" x14ac:dyDescent="0.2">
      <c r="A10" s="52"/>
      <c r="B10" s="54" t="s">
        <v>8</v>
      </c>
      <c r="C10" s="55"/>
      <c r="D10" s="69">
        <v>115990.2494</v>
      </c>
      <c r="E10" s="69">
        <v>115758.58560000001</v>
      </c>
      <c r="F10" s="70">
        <v>100.20012666775401</v>
      </c>
      <c r="G10" s="69">
        <v>105557.5776</v>
      </c>
      <c r="H10" s="70">
        <v>9.8833944821409094</v>
      </c>
      <c r="I10" s="69">
        <v>27786.633699999998</v>
      </c>
      <c r="J10" s="70">
        <v>23.9560082366717</v>
      </c>
      <c r="K10" s="69">
        <v>30743.279200000001</v>
      </c>
      <c r="L10" s="70">
        <v>29.124653955681499</v>
      </c>
      <c r="M10" s="70">
        <v>-9.6172092793537001E-2</v>
      </c>
      <c r="N10" s="69">
        <v>1263625.7947</v>
      </c>
      <c r="O10" s="69">
        <v>24718485.1028</v>
      </c>
      <c r="P10" s="69">
        <v>87714</v>
      </c>
      <c r="Q10" s="69">
        <v>84570</v>
      </c>
      <c r="R10" s="70">
        <v>3.7176303653777998</v>
      </c>
      <c r="S10" s="69">
        <v>1.32236871423034</v>
      </c>
      <c r="T10" s="69">
        <v>1.2360777935438101</v>
      </c>
      <c r="U10" s="71">
        <v>6.5254811126375998</v>
      </c>
      <c r="V10" s="56"/>
      <c r="W10" s="56"/>
    </row>
    <row r="11" spans="1:23" ht="14.25" thickBot="1" x14ac:dyDescent="0.2">
      <c r="A11" s="52"/>
      <c r="B11" s="54" t="s">
        <v>9</v>
      </c>
      <c r="C11" s="55"/>
      <c r="D11" s="69">
        <v>48217.4519</v>
      </c>
      <c r="E11" s="69">
        <v>47190.953399999999</v>
      </c>
      <c r="F11" s="70">
        <v>102.17520186824601</v>
      </c>
      <c r="G11" s="69">
        <v>40682.272199999999</v>
      </c>
      <c r="H11" s="70">
        <v>18.522022720254999</v>
      </c>
      <c r="I11" s="69">
        <v>10107.398499999999</v>
      </c>
      <c r="J11" s="70">
        <v>20.9621166231723</v>
      </c>
      <c r="K11" s="69">
        <v>9299.4081999999999</v>
      </c>
      <c r="L11" s="70">
        <v>22.858625384252701</v>
      </c>
      <c r="M11" s="70">
        <v>8.6886206371713001E-2</v>
      </c>
      <c r="N11" s="69">
        <v>386206.31310000003</v>
      </c>
      <c r="O11" s="69">
        <v>7602808.8958999999</v>
      </c>
      <c r="P11" s="69">
        <v>2925</v>
      </c>
      <c r="Q11" s="69">
        <v>2534</v>
      </c>
      <c r="R11" s="70">
        <v>15.430149960536699</v>
      </c>
      <c r="S11" s="69">
        <v>16.484598940170901</v>
      </c>
      <c r="T11" s="69">
        <v>17.934482478295202</v>
      </c>
      <c r="U11" s="71">
        <v>-8.7953825469848699</v>
      </c>
      <c r="V11" s="56"/>
      <c r="W11" s="56"/>
    </row>
    <row r="12" spans="1:23" ht="14.25" thickBot="1" x14ac:dyDescent="0.2">
      <c r="A12" s="52"/>
      <c r="B12" s="54" t="s">
        <v>10</v>
      </c>
      <c r="C12" s="55"/>
      <c r="D12" s="69">
        <v>115559.3268</v>
      </c>
      <c r="E12" s="69">
        <v>96544.096300000005</v>
      </c>
      <c r="F12" s="70">
        <v>119.6959019026</v>
      </c>
      <c r="G12" s="69">
        <v>114798.3832</v>
      </c>
      <c r="H12" s="70">
        <v>0.66285219250370497</v>
      </c>
      <c r="I12" s="69">
        <v>18838.0471</v>
      </c>
      <c r="J12" s="70">
        <v>16.301624128187601</v>
      </c>
      <c r="K12" s="69">
        <v>22015.379099999998</v>
      </c>
      <c r="L12" s="70">
        <v>19.177429582475199</v>
      </c>
      <c r="M12" s="70">
        <v>-0.144323292620475</v>
      </c>
      <c r="N12" s="69">
        <v>1047457.7939</v>
      </c>
      <c r="O12" s="69">
        <v>27440129.322700001</v>
      </c>
      <c r="P12" s="69">
        <v>1588</v>
      </c>
      <c r="Q12" s="69">
        <v>1654</v>
      </c>
      <c r="R12" s="70">
        <v>-3.9903264812575601</v>
      </c>
      <c r="S12" s="69">
        <v>72.770356926952203</v>
      </c>
      <c r="T12" s="69">
        <v>73.071984582829501</v>
      </c>
      <c r="U12" s="71">
        <v>-0.41449247827674102</v>
      </c>
      <c r="V12" s="56"/>
      <c r="W12" s="56"/>
    </row>
    <row r="13" spans="1:23" ht="14.25" thickBot="1" x14ac:dyDescent="0.2">
      <c r="A13" s="52"/>
      <c r="B13" s="54" t="s">
        <v>11</v>
      </c>
      <c r="C13" s="55"/>
      <c r="D13" s="69">
        <v>250686.85579999999</v>
      </c>
      <c r="E13" s="69">
        <v>268356.62349999999</v>
      </c>
      <c r="F13" s="70">
        <v>93.415564904065107</v>
      </c>
      <c r="G13" s="69">
        <v>222271.1398</v>
      </c>
      <c r="H13" s="70">
        <v>12.7842580127895</v>
      </c>
      <c r="I13" s="69">
        <v>54615.920899999997</v>
      </c>
      <c r="J13" s="70">
        <v>21.7865115926034</v>
      </c>
      <c r="K13" s="69">
        <v>64633.149599999997</v>
      </c>
      <c r="L13" s="70">
        <v>29.078516292379199</v>
      </c>
      <c r="M13" s="70">
        <v>-0.15498592845922499</v>
      </c>
      <c r="N13" s="69">
        <v>2522323.5726999999</v>
      </c>
      <c r="O13" s="69">
        <v>44594511.202699997</v>
      </c>
      <c r="P13" s="69">
        <v>16642</v>
      </c>
      <c r="Q13" s="69">
        <v>10200</v>
      </c>
      <c r="R13" s="70">
        <v>63.156862745098003</v>
      </c>
      <c r="S13" s="69">
        <v>15.0635053358971</v>
      </c>
      <c r="T13" s="69">
        <v>20.914626245097999</v>
      </c>
      <c r="U13" s="71">
        <v>-38.843023444598799</v>
      </c>
      <c r="V13" s="56"/>
      <c r="W13" s="56"/>
    </row>
    <row r="14" spans="1:23" ht="14.25" thickBot="1" x14ac:dyDescent="0.2">
      <c r="A14" s="52"/>
      <c r="B14" s="54" t="s">
        <v>12</v>
      </c>
      <c r="C14" s="55"/>
      <c r="D14" s="69">
        <v>124896.5833</v>
      </c>
      <c r="E14" s="69">
        <v>132934.88800000001</v>
      </c>
      <c r="F14" s="70">
        <v>93.953201585425802</v>
      </c>
      <c r="G14" s="69">
        <v>116407.32580000001</v>
      </c>
      <c r="H14" s="70">
        <v>7.2927175688112902</v>
      </c>
      <c r="I14" s="69">
        <v>22334.3226</v>
      </c>
      <c r="J14" s="70">
        <v>17.882252668476301</v>
      </c>
      <c r="K14" s="69">
        <v>22961.633699999998</v>
      </c>
      <c r="L14" s="70">
        <v>19.725247996376499</v>
      </c>
      <c r="M14" s="70">
        <v>-2.7319968090946001E-2</v>
      </c>
      <c r="N14" s="69">
        <v>1397280.32</v>
      </c>
      <c r="O14" s="69">
        <v>21083808.219999999</v>
      </c>
      <c r="P14" s="69">
        <v>2844</v>
      </c>
      <c r="Q14" s="69">
        <v>3257</v>
      </c>
      <c r="R14" s="70">
        <v>-12.6803807184526</v>
      </c>
      <c r="S14" s="69">
        <v>43.915816912798903</v>
      </c>
      <c r="T14" s="69">
        <v>46.100285661651803</v>
      </c>
      <c r="U14" s="71">
        <v>-4.9742186356012104</v>
      </c>
      <c r="V14" s="56"/>
      <c r="W14" s="56"/>
    </row>
    <row r="15" spans="1:23" ht="14.25" thickBot="1" x14ac:dyDescent="0.2">
      <c r="A15" s="52"/>
      <c r="B15" s="54" t="s">
        <v>13</v>
      </c>
      <c r="C15" s="55"/>
      <c r="D15" s="69">
        <v>92782.657999999996</v>
      </c>
      <c r="E15" s="69">
        <v>131450.5189</v>
      </c>
      <c r="F15" s="70">
        <v>70.583713762730497</v>
      </c>
      <c r="G15" s="69">
        <v>97395.421199999997</v>
      </c>
      <c r="H15" s="70">
        <v>-4.7361191554660103</v>
      </c>
      <c r="I15" s="69">
        <v>16962.383999999998</v>
      </c>
      <c r="J15" s="70">
        <v>18.281847454725899</v>
      </c>
      <c r="K15" s="69">
        <v>22519.707399999999</v>
      </c>
      <c r="L15" s="70">
        <v>23.121936455057899</v>
      </c>
      <c r="M15" s="70">
        <v>-0.24677600384807899</v>
      </c>
      <c r="N15" s="69">
        <v>1172534.5702</v>
      </c>
      <c r="O15" s="69">
        <v>16938930.099300001</v>
      </c>
      <c r="P15" s="69">
        <v>4674</v>
      </c>
      <c r="Q15" s="69">
        <v>3627</v>
      </c>
      <c r="R15" s="70">
        <v>28.8668320926385</v>
      </c>
      <c r="S15" s="69">
        <v>19.850804022250799</v>
      </c>
      <c r="T15" s="69">
        <v>23.1946993382961</v>
      </c>
      <c r="U15" s="71">
        <v>-16.8451379213517</v>
      </c>
      <c r="V15" s="56"/>
      <c r="W15" s="56"/>
    </row>
    <row r="16" spans="1:23" ht="14.25" thickBot="1" x14ac:dyDescent="0.2">
      <c r="A16" s="52"/>
      <c r="B16" s="54" t="s">
        <v>14</v>
      </c>
      <c r="C16" s="55"/>
      <c r="D16" s="69">
        <v>709143.1102</v>
      </c>
      <c r="E16" s="69">
        <v>697681.49280000001</v>
      </c>
      <c r="F16" s="70">
        <v>101.642815169713</v>
      </c>
      <c r="G16" s="69">
        <v>668070.30949999997</v>
      </c>
      <c r="H16" s="70">
        <v>6.1479757618236199</v>
      </c>
      <c r="I16" s="69">
        <v>55182.850700000003</v>
      </c>
      <c r="J16" s="70">
        <v>7.78162403417228</v>
      </c>
      <c r="K16" s="69">
        <v>46403.004399999998</v>
      </c>
      <c r="L16" s="70">
        <v>6.9458264706792798</v>
      </c>
      <c r="M16" s="70">
        <v>0.18920857417585701</v>
      </c>
      <c r="N16" s="69">
        <v>8681628.1326000001</v>
      </c>
      <c r="O16" s="69">
        <v>119886114.37279999</v>
      </c>
      <c r="P16" s="69">
        <v>43655</v>
      </c>
      <c r="Q16" s="69">
        <v>35012</v>
      </c>
      <c r="R16" s="70">
        <v>24.6858220038844</v>
      </c>
      <c r="S16" s="69">
        <v>16.2442586232963</v>
      </c>
      <c r="T16" s="69">
        <v>19.5895580201074</v>
      </c>
      <c r="U16" s="71">
        <v>-20.5937339117066</v>
      </c>
      <c r="V16" s="56"/>
      <c r="W16" s="56"/>
    </row>
    <row r="17" spans="1:21" ht="12" thickBot="1" x14ac:dyDescent="0.2">
      <c r="A17" s="52"/>
      <c r="B17" s="54" t="s">
        <v>15</v>
      </c>
      <c r="C17" s="55"/>
      <c r="D17" s="69">
        <v>470086.14380000002</v>
      </c>
      <c r="E17" s="69">
        <v>548620.68319999997</v>
      </c>
      <c r="F17" s="70">
        <v>85.685093215603402</v>
      </c>
      <c r="G17" s="69">
        <v>711557.52399999998</v>
      </c>
      <c r="H17" s="70">
        <v>-33.935609146900099</v>
      </c>
      <c r="I17" s="69">
        <v>47708.3776</v>
      </c>
      <c r="J17" s="70">
        <v>10.148858508005199</v>
      </c>
      <c r="K17" s="69">
        <v>45519.837299999999</v>
      </c>
      <c r="L17" s="70">
        <v>6.39721115506046</v>
      </c>
      <c r="M17" s="70">
        <v>4.8078825185079999E-2</v>
      </c>
      <c r="N17" s="69">
        <v>4162039.9803999998</v>
      </c>
      <c r="O17" s="69">
        <v>140020405.2263</v>
      </c>
      <c r="P17" s="69">
        <v>13562</v>
      </c>
      <c r="Q17" s="69">
        <v>10515</v>
      </c>
      <c r="R17" s="70">
        <v>28.9776509747979</v>
      </c>
      <c r="S17" s="69">
        <v>34.6620073587966</v>
      </c>
      <c r="T17" s="69">
        <v>42.442393552068502</v>
      </c>
      <c r="U17" s="71">
        <v>-22.4464385825517</v>
      </c>
    </row>
    <row r="18" spans="1:21" ht="12" thickBot="1" x14ac:dyDescent="0.2">
      <c r="A18" s="52"/>
      <c r="B18" s="54" t="s">
        <v>16</v>
      </c>
      <c r="C18" s="55"/>
      <c r="D18" s="69">
        <v>1523016.7104</v>
      </c>
      <c r="E18" s="69">
        <v>1488271.8688999999</v>
      </c>
      <c r="F18" s="70">
        <v>102.33457624416999</v>
      </c>
      <c r="G18" s="69">
        <v>1436794.6636999999</v>
      </c>
      <c r="H18" s="70">
        <v>6.0009999256235496</v>
      </c>
      <c r="I18" s="69">
        <v>192343.505</v>
      </c>
      <c r="J18" s="70">
        <v>12.629113238651399</v>
      </c>
      <c r="K18" s="69">
        <v>212756.3432</v>
      </c>
      <c r="L18" s="70">
        <v>14.8077069448542</v>
      </c>
      <c r="M18" s="70">
        <v>-9.5944674988190995E-2</v>
      </c>
      <c r="N18" s="69">
        <v>15215200.905300001</v>
      </c>
      <c r="O18" s="69">
        <v>319131316.34299999</v>
      </c>
      <c r="P18" s="69">
        <v>82612</v>
      </c>
      <c r="Q18" s="69">
        <v>77642</v>
      </c>
      <c r="R18" s="70">
        <v>6.4011746219829497</v>
      </c>
      <c r="S18" s="69">
        <v>18.4357806420375</v>
      </c>
      <c r="T18" s="69">
        <v>19.760959202493499</v>
      </c>
      <c r="U18" s="71">
        <v>-7.1880794536811203</v>
      </c>
    </row>
    <row r="19" spans="1:21" ht="12" thickBot="1" x14ac:dyDescent="0.2">
      <c r="A19" s="52"/>
      <c r="B19" s="54" t="s">
        <v>17</v>
      </c>
      <c r="C19" s="55"/>
      <c r="D19" s="69">
        <v>627623.50829999999</v>
      </c>
      <c r="E19" s="69">
        <v>670872.83510000003</v>
      </c>
      <c r="F19" s="70">
        <v>93.553274996810202</v>
      </c>
      <c r="G19" s="69">
        <v>550052.35589999997</v>
      </c>
      <c r="H19" s="70">
        <v>14.102503437709601</v>
      </c>
      <c r="I19" s="69">
        <v>53162.314100000003</v>
      </c>
      <c r="J19" s="70">
        <v>8.4704147306395594</v>
      </c>
      <c r="K19" s="69">
        <v>52159.719100000002</v>
      </c>
      <c r="L19" s="70">
        <v>9.4826826102136899</v>
      </c>
      <c r="M19" s="70">
        <v>1.9221633423252001E-2</v>
      </c>
      <c r="N19" s="69">
        <v>5689126.9176000003</v>
      </c>
      <c r="O19" s="69">
        <v>89845302.300600007</v>
      </c>
      <c r="P19" s="69">
        <v>13653</v>
      </c>
      <c r="Q19" s="69">
        <v>11984</v>
      </c>
      <c r="R19" s="70">
        <v>13.9269025367156</v>
      </c>
      <c r="S19" s="69">
        <v>45.969640980004399</v>
      </c>
      <c r="T19" s="69">
        <v>46.717601860814398</v>
      </c>
      <c r="U19" s="71">
        <v>-1.62707575013554</v>
      </c>
    </row>
    <row r="20" spans="1:21" ht="12" thickBot="1" x14ac:dyDescent="0.2">
      <c r="A20" s="52"/>
      <c r="B20" s="54" t="s">
        <v>18</v>
      </c>
      <c r="C20" s="55"/>
      <c r="D20" s="69">
        <v>995024.21939999994</v>
      </c>
      <c r="E20" s="69">
        <v>940877.5085</v>
      </c>
      <c r="F20" s="70">
        <v>105.754916066208</v>
      </c>
      <c r="G20" s="69">
        <v>755993.46219999995</v>
      </c>
      <c r="H20" s="70">
        <v>31.618098456090099</v>
      </c>
      <c r="I20" s="69">
        <v>67458.244099999996</v>
      </c>
      <c r="J20" s="70">
        <v>6.7795580031888401</v>
      </c>
      <c r="K20" s="69">
        <v>62166.946600000003</v>
      </c>
      <c r="L20" s="70">
        <v>8.2232121980379702</v>
      </c>
      <c r="M20" s="70">
        <v>8.5114321828377998E-2</v>
      </c>
      <c r="N20" s="69">
        <v>7236016.1944000004</v>
      </c>
      <c r="O20" s="69">
        <v>130505926.943</v>
      </c>
      <c r="P20" s="69">
        <v>45196</v>
      </c>
      <c r="Q20" s="69">
        <v>38141</v>
      </c>
      <c r="R20" s="70">
        <v>18.4971552922052</v>
      </c>
      <c r="S20" s="69">
        <v>22.015758460925699</v>
      </c>
      <c r="T20" s="69">
        <v>21.143538921370698</v>
      </c>
      <c r="U20" s="71">
        <v>3.9617964609444898</v>
      </c>
    </row>
    <row r="21" spans="1:21" ht="12" thickBot="1" x14ac:dyDescent="0.2">
      <c r="A21" s="52"/>
      <c r="B21" s="54" t="s">
        <v>19</v>
      </c>
      <c r="C21" s="55"/>
      <c r="D21" s="69">
        <v>405022.59110000002</v>
      </c>
      <c r="E21" s="69">
        <v>312733.9633</v>
      </c>
      <c r="F21" s="70">
        <v>129.51026707370099</v>
      </c>
      <c r="G21" s="69">
        <v>308222.96299999999</v>
      </c>
      <c r="H21" s="70">
        <v>31.4057159005378</v>
      </c>
      <c r="I21" s="69">
        <v>32291.174500000001</v>
      </c>
      <c r="J21" s="70">
        <v>7.9726847858783598</v>
      </c>
      <c r="K21" s="69">
        <v>41015.611900000004</v>
      </c>
      <c r="L21" s="70">
        <v>13.307124005553099</v>
      </c>
      <c r="M21" s="70">
        <v>-0.21271016073759999</v>
      </c>
      <c r="N21" s="69">
        <v>3203508.0008999999</v>
      </c>
      <c r="O21" s="69">
        <v>55058069.149599999</v>
      </c>
      <c r="P21" s="69">
        <v>36268</v>
      </c>
      <c r="Q21" s="69">
        <v>31544</v>
      </c>
      <c r="R21" s="70">
        <v>14.9759066700482</v>
      </c>
      <c r="S21" s="69">
        <v>11.1674917585751</v>
      </c>
      <c r="T21" s="69">
        <v>11.2515015470454</v>
      </c>
      <c r="U21" s="71">
        <v>-0.752270879500201</v>
      </c>
    </row>
    <row r="22" spans="1:21" ht="12" thickBot="1" x14ac:dyDescent="0.2">
      <c r="A22" s="52"/>
      <c r="B22" s="54" t="s">
        <v>20</v>
      </c>
      <c r="C22" s="55"/>
      <c r="D22" s="69">
        <v>1066825.0847</v>
      </c>
      <c r="E22" s="69">
        <v>1109112.5262</v>
      </c>
      <c r="F22" s="70">
        <v>96.187272210793296</v>
      </c>
      <c r="G22" s="69">
        <v>1007585.2095999999</v>
      </c>
      <c r="H22" s="70">
        <v>5.8793910962148503</v>
      </c>
      <c r="I22" s="69">
        <v>128560.0866</v>
      </c>
      <c r="J22" s="70">
        <v>12.0507183833376</v>
      </c>
      <c r="K22" s="69">
        <v>119012.11990000001</v>
      </c>
      <c r="L22" s="70">
        <v>11.8116183888057</v>
      </c>
      <c r="M22" s="70">
        <v>8.0226843350263005E-2</v>
      </c>
      <c r="N22" s="69">
        <v>9716211.9282000009</v>
      </c>
      <c r="O22" s="69">
        <v>151753043.9646</v>
      </c>
      <c r="P22" s="69">
        <v>67354</v>
      </c>
      <c r="Q22" s="69">
        <v>62049</v>
      </c>
      <c r="R22" s="70">
        <v>8.5496945962062298</v>
      </c>
      <c r="S22" s="69">
        <v>15.8390754030941</v>
      </c>
      <c r="T22" s="69">
        <v>16.239353520604698</v>
      </c>
      <c r="U22" s="71">
        <v>-2.5271558302727199</v>
      </c>
    </row>
    <row r="23" spans="1:21" ht="12" thickBot="1" x14ac:dyDescent="0.2">
      <c r="A23" s="52"/>
      <c r="B23" s="54" t="s">
        <v>21</v>
      </c>
      <c r="C23" s="55"/>
      <c r="D23" s="69">
        <v>2473448.3295</v>
      </c>
      <c r="E23" s="69">
        <v>2551215.6102999998</v>
      </c>
      <c r="F23" s="70">
        <v>96.951755841958999</v>
      </c>
      <c r="G23" s="69">
        <v>2202878.8788000001</v>
      </c>
      <c r="H23" s="70">
        <v>12.282538695336299</v>
      </c>
      <c r="I23" s="69">
        <v>217192.26329999999</v>
      </c>
      <c r="J23" s="70">
        <v>8.7809500893800703</v>
      </c>
      <c r="K23" s="69">
        <v>130592.8364</v>
      </c>
      <c r="L23" s="70">
        <v>5.9282803814951199</v>
      </c>
      <c r="M23" s="70">
        <v>0.66312540019231903</v>
      </c>
      <c r="N23" s="69">
        <v>22173952.1864</v>
      </c>
      <c r="O23" s="69">
        <v>335399085.20969999</v>
      </c>
      <c r="P23" s="69">
        <v>83936</v>
      </c>
      <c r="Q23" s="69">
        <v>71557</v>
      </c>
      <c r="R23" s="70">
        <v>17.299495507078301</v>
      </c>
      <c r="S23" s="69">
        <v>29.4682654582063</v>
      </c>
      <c r="T23" s="69">
        <v>31.2400798831701</v>
      </c>
      <c r="U23" s="71">
        <v>-6.0126186506522101</v>
      </c>
    </row>
    <row r="24" spans="1:21" ht="12" thickBot="1" x14ac:dyDescent="0.2">
      <c r="A24" s="52"/>
      <c r="B24" s="54" t="s">
        <v>22</v>
      </c>
      <c r="C24" s="55"/>
      <c r="D24" s="69">
        <v>216359.1874</v>
      </c>
      <c r="E24" s="69">
        <v>237173.3064</v>
      </c>
      <c r="F24" s="70">
        <v>91.224088698710304</v>
      </c>
      <c r="G24" s="69">
        <v>201210.5454</v>
      </c>
      <c r="H24" s="70">
        <v>7.5287515223841703</v>
      </c>
      <c r="I24" s="69">
        <v>32552.7641</v>
      </c>
      <c r="J24" s="70">
        <v>15.0457045486204</v>
      </c>
      <c r="K24" s="69">
        <v>35170.256699999998</v>
      </c>
      <c r="L24" s="70">
        <v>17.479330732930901</v>
      </c>
      <c r="M24" s="70">
        <v>-7.4423471580745998E-2</v>
      </c>
      <c r="N24" s="69">
        <v>1859175.4187</v>
      </c>
      <c r="O24" s="69">
        <v>34092204.173699997</v>
      </c>
      <c r="P24" s="69">
        <v>24523</v>
      </c>
      <c r="Q24" s="69">
        <v>22684</v>
      </c>
      <c r="R24" s="70">
        <v>8.1070357961558805</v>
      </c>
      <c r="S24" s="69">
        <v>8.8227047017086004</v>
      </c>
      <c r="T24" s="69">
        <v>9.1479997310879906</v>
      </c>
      <c r="U24" s="71">
        <v>-3.6870216149974202</v>
      </c>
    </row>
    <row r="25" spans="1:21" ht="12" thickBot="1" x14ac:dyDescent="0.2">
      <c r="A25" s="52"/>
      <c r="B25" s="54" t="s">
        <v>23</v>
      </c>
      <c r="C25" s="55"/>
      <c r="D25" s="69">
        <v>191001.4129</v>
      </c>
      <c r="E25" s="69">
        <v>182025.6931</v>
      </c>
      <c r="F25" s="70">
        <v>104.93101805967</v>
      </c>
      <c r="G25" s="69">
        <v>152658.15150000001</v>
      </c>
      <c r="H25" s="70">
        <v>25.1170743410974</v>
      </c>
      <c r="I25" s="69">
        <v>19545.949199999999</v>
      </c>
      <c r="J25" s="70">
        <v>10.2334055561324</v>
      </c>
      <c r="K25" s="69">
        <v>13392.5645</v>
      </c>
      <c r="L25" s="70">
        <v>8.7729114812450799</v>
      </c>
      <c r="M25" s="70">
        <v>0.45946276383436502</v>
      </c>
      <c r="N25" s="69">
        <v>1751137.1614000001</v>
      </c>
      <c r="O25" s="69">
        <v>41903132.091600001</v>
      </c>
      <c r="P25" s="69">
        <v>16608</v>
      </c>
      <c r="Q25" s="69">
        <v>16165</v>
      </c>
      <c r="R25" s="70">
        <v>2.7404887101763098</v>
      </c>
      <c r="S25" s="69">
        <v>11.500566769026999</v>
      </c>
      <c r="T25" s="69">
        <v>11.596719406124301</v>
      </c>
      <c r="U25" s="71">
        <v>-0.83606868277414703</v>
      </c>
    </row>
    <row r="26" spans="1:21" ht="12" thickBot="1" x14ac:dyDescent="0.2">
      <c r="A26" s="52"/>
      <c r="B26" s="54" t="s">
        <v>24</v>
      </c>
      <c r="C26" s="55"/>
      <c r="D26" s="69">
        <v>558020.58499999996</v>
      </c>
      <c r="E26" s="69">
        <v>542955.67839999998</v>
      </c>
      <c r="F26" s="70">
        <v>102.774610746202</v>
      </c>
      <c r="G26" s="69">
        <v>493478.31420000002</v>
      </c>
      <c r="H26" s="70">
        <v>13.079049057025401</v>
      </c>
      <c r="I26" s="69">
        <v>118699.9081</v>
      </c>
      <c r="J26" s="70">
        <v>21.271600240338799</v>
      </c>
      <c r="K26" s="69">
        <v>97848.784899999999</v>
      </c>
      <c r="L26" s="70">
        <v>19.828385986652101</v>
      </c>
      <c r="M26" s="70">
        <v>0.21309537181590499</v>
      </c>
      <c r="N26" s="69">
        <v>4405075.7982999999</v>
      </c>
      <c r="O26" s="69">
        <v>79654653.769199997</v>
      </c>
      <c r="P26" s="69">
        <v>43465</v>
      </c>
      <c r="Q26" s="69">
        <v>36485</v>
      </c>
      <c r="R26" s="70">
        <v>19.131149787583901</v>
      </c>
      <c r="S26" s="69">
        <v>12.838389163694901</v>
      </c>
      <c r="T26" s="69">
        <v>13.576895282993</v>
      </c>
      <c r="U26" s="71">
        <v>-5.7523269460196103</v>
      </c>
    </row>
    <row r="27" spans="1:21" ht="12" thickBot="1" x14ac:dyDescent="0.2">
      <c r="A27" s="52"/>
      <c r="B27" s="54" t="s">
        <v>25</v>
      </c>
      <c r="C27" s="55"/>
      <c r="D27" s="69">
        <v>252545.71239999999</v>
      </c>
      <c r="E27" s="69">
        <v>248351.36720000001</v>
      </c>
      <c r="F27" s="70">
        <v>101.688875421661</v>
      </c>
      <c r="G27" s="69">
        <v>229009.78200000001</v>
      </c>
      <c r="H27" s="70">
        <v>10.277259859580999</v>
      </c>
      <c r="I27" s="69">
        <v>68222.987599999993</v>
      </c>
      <c r="J27" s="70">
        <v>27.014114376229699</v>
      </c>
      <c r="K27" s="69">
        <v>74361.729500000001</v>
      </c>
      <c r="L27" s="70">
        <v>32.470983925044699</v>
      </c>
      <c r="M27" s="70">
        <v>-8.2552435792930007E-2</v>
      </c>
      <c r="N27" s="69">
        <v>2066371.3483</v>
      </c>
      <c r="O27" s="69">
        <v>28857649.766899999</v>
      </c>
      <c r="P27" s="69">
        <v>33660</v>
      </c>
      <c r="Q27" s="69">
        <v>32490</v>
      </c>
      <c r="R27" s="70">
        <v>3.6011080332410099</v>
      </c>
      <c r="S27" s="69">
        <v>7.5028435056446803</v>
      </c>
      <c r="T27" s="69">
        <v>7.697707085257</v>
      </c>
      <c r="U27" s="71">
        <v>-2.5971963758236001</v>
      </c>
    </row>
    <row r="28" spans="1:21" ht="12" thickBot="1" x14ac:dyDescent="0.2">
      <c r="A28" s="52"/>
      <c r="B28" s="54" t="s">
        <v>26</v>
      </c>
      <c r="C28" s="55"/>
      <c r="D28" s="69">
        <v>672128.75230000005</v>
      </c>
      <c r="E28" s="69">
        <v>784628.59360000002</v>
      </c>
      <c r="F28" s="70">
        <v>85.662026311858796</v>
      </c>
      <c r="G28" s="69">
        <v>674605.30070000002</v>
      </c>
      <c r="H28" s="70">
        <v>-0.36711072347492801</v>
      </c>
      <c r="I28" s="69">
        <v>29285.994200000001</v>
      </c>
      <c r="J28" s="70">
        <v>4.3572000304680296</v>
      </c>
      <c r="K28" s="69">
        <v>59999.386200000001</v>
      </c>
      <c r="L28" s="70">
        <v>8.8939986296790199</v>
      </c>
      <c r="M28" s="70">
        <v>-0.51189510335357402</v>
      </c>
      <c r="N28" s="69">
        <v>5843166.4650999997</v>
      </c>
      <c r="O28" s="69">
        <v>101782321.6215</v>
      </c>
      <c r="P28" s="69">
        <v>39288</v>
      </c>
      <c r="Q28" s="69">
        <v>37414</v>
      </c>
      <c r="R28" s="70">
        <v>5.0088202277222402</v>
      </c>
      <c r="S28" s="69">
        <v>17.1077365175117</v>
      </c>
      <c r="T28" s="69">
        <v>17.3113499946544</v>
      </c>
      <c r="U28" s="71">
        <v>-1.1901836162503301</v>
      </c>
    </row>
    <row r="29" spans="1:21" ht="12" thickBot="1" x14ac:dyDescent="0.2">
      <c r="A29" s="52"/>
      <c r="B29" s="54" t="s">
        <v>27</v>
      </c>
      <c r="C29" s="55"/>
      <c r="D29" s="69">
        <v>786667.04920000001</v>
      </c>
      <c r="E29" s="69">
        <v>672033.57059999998</v>
      </c>
      <c r="F29" s="70">
        <v>117.057701224308</v>
      </c>
      <c r="G29" s="69">
        <v>622283.52029999997</v>
      </c>
      <c r="H29" s="70">
        <v>26.416179046610701</v>
      </c>
      <c r="I29" s="69">
        <v>109566.8763</v>
      </c>
      <c r="J29" s="70">
        <v>13.927985977221701</v>
      </c>
      <c r="K29" s="69">
        <v>97215.451199999996</v>
      </c>
      <c r="L29" s="70">
        <v>15.6223727655736</v>
      </c>
      <c r="M29" s="70">
        <v>0.12705207811656999</v>
      </c>
      <c r="N29" s="69">
        <v>5639110.1001000004</v>
      </c>
      <c r="O29" s="69">
        <v>71378190.323599994</v>
      </c>
      <c r="P29" s="69">
        <v>115316</v>
      </c>
      <c r="Q29" s="69">
        <v>105358</v>
      </c>
      <c r="R29" s="70">
        <v>9.4515841227054391</v>
      </c>
      <c r="S29" s="69">
        <v>6.8218378126192398</v>
      </c>
      <c r="T29" s="69">
        <v>6.89589029879079</v>
      </c>
      <c r="U29" s="71">
        <v>-1.08552106053544</v>
      </c>
    </row>
    <row r="30" spans="1:21" ht="12" thickBot="1" x14ac:dyDescent="0.2">
      <c r="A30" s="52"/>
      <c r="B30" s="54" t="s">
        <v>28</v>
      </c>
      <c r="C30" s="55"/>
      <c r="D30" s="69">
        <v>1187573.5481</v>
      </c>
      <c r="E30" s="69">
        <v>1102071.1214000001</v>
      </c>
      <c r="F30" s="70">
        <v>107.758340186919</v>
      </c>
      <c r="G30" s="69">
        <v>955327.30660000001</v>
      </c>
      <c r="H30" s="70">
        <v>24.3106461937702</v>
      </c>
      <c r="I30" s="69">
        <v>100717.19070000001</v>
      </c>
      <c r="J30" s="70">
        <v>8.4809223699144791</v>
      </c>
      <c r="K30" s="69">
        <v>140505.7378</v>
      </c>
      <c r="L30" s="70">
        <v>14.707601973616599</v>
      </c>
      <c r="M30" s="70">
        <v>-0.28318094138359101</v>
      </c>
      <c r="N30" s="69">
        <v>11585496.644400001</v>
      </c>
      <c r="O30" s="69">
        <v>126701581.0372</v>
      </c>
      <c r="P30" s="69">
        <v>74254</v>
      </c>
      <c r="Q30" s="69">
        <v>70722</v>
      </c>
      <c r="R30" s="70">
        <v>4.9942026526399204</v>
      </c>
      <c r="S30" s="69">
        <v>15.993394943033399</v>
      </c>
      <c r="T30" s="69">
        <v>15.9994644155991</v>
      </c>
      <c r="U30" s="71">
        <v>-3.7949869851604E-2</v>
      </c>
    </row>
    <row r="31" spans="1:21" ht="12" thickBot="1" x14ac:dyDescent="0.2">
      <c r="A31" s="52"/>
      <c r="B31" s="54" t="s">
        <v>29</v>
      </c>
      <c r="C31" s="55"/>
      <c r="D31" s="69">
        <v>798098.21620000002</v>
      </c>
      <c r="E31" s="69">
        <v>739356.40639999998</v>
      </c>
      <c r="F31" s="70">
        <v>107.944992332726</v>
      </c>
      <c r="G31" s="69">
        <v>896311.18319999997</v>
      </c>
      <c r="H31" s="70">
        <v>-10.957463082114099</v>
      </c>
      <c r="I31" s="69">
        <v>30664.4663</v>
      </c>
      <c r="J31" s="70">
        <v>3.8421920607720801</v>
      </c>
      <c r="K31" s="69">
        <v>641.07190000000003</v>
      </c>
      <c r="L31" s="70">
        <v>7.1523362869494997E-2</v>
      </c>
      <c r="M31" s="70">
        <v>46.833115599045897</v>
      </c>
      <c r="N31" s="69">
        <v>6241215.3370000003</v>
      </c>
      <c r="O31" s="69">
        <v>136345814.00909999</v>
      </c>
      <c r="P31" s="69">
        <v>30112</v>
      </c>
      <c r="Q31" s="69">
        <v>25106</v>
      </c>
      <c r="R31" s="70">
        <v>19.939456703576798</v>
      </c>
      <c r="S31" s="69">
        <v>26.504324395589801</v>
      </c>
      <c r="T31" s="69">
        <v>25.345350979845499</v>
      </c>
      <c r="U31" s="71">
        <v>4.3727710182161399</v>
      </c>
    </row>
    <row r="32" spans="1:21" ht="12" thickBot="1" x14ac:dyDescent="0.2">
      <c r="A32" s="52"/>
      <c r="B32" s="54" t="s">
        <v>30</v>
      </c>
      <c r="C32" s="55"/>
      <c r="D32" s="69">
        <v>116969.56020000001</v>
      </c>
      <c r="E32" s="69">
        <v>143670.4613</v>
      </c>
      <c r="F32" s="70">
        <v>81.415176885772297</v>
      </c>
      <c r="G32" s="69">
        <v>121646.8798</v>
      </c>
      <c r="H32" s="70">
        <v>-3.8449975927783702</v>
      </c>
      <c r="I32" s="69">
        <v>34197.760600000001</v>
      </c>
      <c r="J32" s="70">
        <v>29.236461641410902</v>
      </c>
      <c r="K32" s="69">
        <v>36107.3658</v>
      </c>
      <c r="L32" s="70">
        <v>29.682114213997298</v>
      </c>
      <c r="M32" s="70">
        <v>-5.2886859999074998E-2</v>
      </c>
      <c r="N32" s="69">
        <v>922240.23840000003</v>
      </c>
      <c r="O32" s="69">
        <v>14155149.6524</v>
      </c>
      <c r="P32" s="69">
        <v>25684</v>
      </c>
      <c r="Q32" s="69">
        <v>23376</v>
      </c>
      <c r="R32" s="70">
        <v>9.8733744010951501</v>
      </c>
      <c r="S32" s="69">
        <v>4.5541800420495298</v>
      </c>
      <c r="T32" s="69">
        <v>4.8567559719370301</v>
      </c>
      <c r="U32" s="71">
        <v>-6.6439167335012801</v>
      </c>
    </row>
    <row r="33" spans="1:21" ht="12" thickBot="1" x14ac:dyDescent="0.2">
      <c r="A33" s="52"/>
      <c r="B33" s="54" t="s">
        <v>31</v>
      </c>
      <c r="C33" s="55"/>
      <c r="D33" s="72"/>
      <c r="E33" s="72"/>
      <c r="F33" s="72"/>
      <c r="G33" s="69">
        <v>34.615699999999997</v>
      </c>
      <c r="H33" s="72"/>
      <c r="I33" s="72"/>
      <c r="J33" s="72"/>
      <c r="K33" s="69">
        <v>6.74</v>
      </c>
      <c r="L33" s="70">
        <v>19.4709337092707</v>
      </c>
      <c r="M33" s="72"/>
      <c r="N33" s="72"/>
      <c r="O33" s="69">
        <v>138.37620000000001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52"/>
      <c r="B34" s="54" t="s">
        <v>32</v>
      </c>
      <c r="C34" s="55"/>
      <c r="D34" s="69">
        <v>107029.44650000001</v>
      </c>
      <c r="E34" s="69">
        <v>93847.850900000005</v>
      </c>
      <c r="F34" s="70">
        <v>114.045708530977</v>
      </c>
      <c r="G34" s="69">
        <v>72844.9182</v>
      </c>
      <c r="H34" s="70">
        <v>46.927814794361304</v>
      </c>
      <c r="I34" s="69">
        <v>11707.050300000001</v>
      </c>
      <c r="J34" s="70">
        <v>10.9381583132825</v>
      </c>
      <c r="K34" s="69">
        <v>8578.0002999999997</v>
      </c>
      <c r="L34" s="70">
        <v>11.7757017400289</v>
      </c>
      <c r="M34" s="70">
        <v>0.36477615884438702</v>
      </c>
      <c r="N34" s="69">
        <v>901978.91330000001</v>
      </c>
      <c r="O34" s="69">
        <v>23407780.6129</v>
      </c>
      <c r="P34" s="69">
        <v>7620</v>
      </c>
      <c r="Q34" s="69">
        <v>6862</v>
      </c>
      <c r="R34" s="70">
        <v>11.0463421742932</v>
      </c>
      <c r="S34" s="69">
        <v>14.0458591207349</v>
      </c>
      <c r="T34" s="69">
        <v>13.8497627513844</v>
      </c>
      <c r="U34" s="71">
        <v>1.3961151657928099</v>
      </c>
    </row>
    <row r="35" spans="1:21" ht="12" customHeight="1" thickBot="1" x14ac:dyDescent="0.2">
      <c r="A35" s="52"/>
      <c r="B35" s="54" t="s">
        <v>70</v>
      </c>
      <c r="C35" s="55"/>
      <c r="D35" s="69">
        <v>8256.41</v>
      </c>
      <c r="E35" s="72"/>
      <c r="F35" s="72"/>
      <c r="G35" s="72"/>
      <c r="H35" s="72"/>
      <c r="I35" s="69">
        <v>-51.28</v>
      </c>
      <c r="J35" s="70">
        <v>-0.621093186990472</v>
      </c>
      <c r="K35" s="72"/>
      <c r="L35" s="72"/>
      <c r="M35" s="72"/>
      <c r="N35" s="69">
        <v>66600.87</v>
      </c>
      <c r="O35" s="69">
        <v>702081.29</v>
      </c>
      <c r="P35" s="69">
        <v>2</v>
      </c>
      <c r="Q35" s="69">
        <v>4</v>
      </c>
      <c r="R35" s="70">
        <v>-50</v>
      </c>
      <c r="S35" s="69">
        <v>4128.2049999999999</v>
      </c>
      <c r="T35" s="69">
        <v>4676.9250000000002</v>
      </c>
      <c r="U35" s="71">
        <v>-13.2919755680738</v>
      </c>
    </row>
    <row r="36" spans="1:21" ht="12" thickBot="1" x14ac:dyDescent="0.2">
      <c r="A36" s="52"/>
      <c r="B36" s="54" t="s">
        <v>36</v>
      </c>
      <c r="C36" s="55"/>
      <c r="D36" s="69">
        <v>111657.47</v>
      </c>
      <c r="E36" s="69">
        <v>89044.945800000001</v>
      </c>
      <c r="F36" s="70">
        <v>125.394506107948</v>
      </c>
      <c r="G36" s="72"/>
      <c r="H36" s="72"/>
      <c r="I36" s="69">
        <v>-1776.95</v>
      </c>
      <c r="J36" s="70">
        <v>-1.5914295747521401</v>
      </c>
      <c r="K36" s="72"/>
      <c r="L36" s="72"/>
      <c r="M36" s="72"/>
      <c r="N36" s="69">
        <v>1416343.52</v>
      </c>
      <c r="O36" s="69">
        <v>19489020.489999998</v>
      </c>
      <c r="P36" s="69">
        <v>60</v>
      </c>
      <c r="Q36" s="69">
        <v>62</v>
      </c>
      <c r="R36" s="70">
        <v>-3.2258064516128999</v>
      </c>
      <c r="S36" s="69">
        <v>1860.95783333333</v>
      </c>
      <c r="T36" s="69">
        <v>2860.2337096774199</v>
      </c>
      <c r="U36" s="71">
        <v>-53.696857523858597</v>
      </c>
    </row>
    <row r="37" spans="1:21" ht="12" customHeight="1" thickBot="1" x14ac:dyDescent="0.2">
      <c r="A37" s="52"/>
      <c r="B37" s="54" t="s">
        <v>37</v>
      </c>
      <c r="C37" s="55"/>
      <c r="D37" s="69">
        <v>77927.44</v>
      </c>
      <c r="E37" s="69">
        <v>65368.091099999998</v>
      </c>
      <c r="F37" s="70">
        <v>119.213271626346</v>
      </c>
      <c r="G37" s="72"/>
      <c r="H37" s="72"/>
      <c r="I37" s="69">
        <v>2827.94</v>
      </c>
      <c r="J37" s="70">
        <v>3.6289399472124302</v>
      </c>
      <c r="K37" s="72"/>
      <c r="L37" s="72"/>
      <c r="M37" s="72"/>
      <c r="N37" s="69">
        <v>557952.07999999996</v>
      </c>
      <c r="O37" s="69">
        <v>24015517.219999999</v>
      </c>
      <c r="P37" s="69">
        <v>49</v>
      </c>
      <c r="Q37" s="69">
        <v>109</v>
      </c>
      <c r="R37" s="70">
        <v>-55.045871559632999</v>
      </c>
      <c r="S37" s="69">
        <v>1590.3559183673499</v>
      </c>
      <c r="T37" s="69">
        <v>191.11844036697201</v>
      </c>
      <c r="U37" s="71">
        <v>87.982662361317594</v>
      </c>
    </row>
    <row r="38" spans="1:21" ht="12" customHeight="1" thickBot="1" x14ac:dyDescent="0.2">
      <c r="A38" s="52"/>
      <c r="B38" s="54" t="s">
        <v>38</v>
      </c>
      <c r="C38" s="55"/>
      <c r="D38" s="69">
        <v>153492.32</v>
      </c>
      <c r="E38" s="69">
        <v>54607.338600000003</v>
      </c>
      <c r="F38" s="70">
        <v>281.08368570080802</v>
      </c>
      <c r="G38" s="72"/>
      <c r="H38" s="72"/>
      <c r="I38" s="69">
        <v>4044.66</v>
      </c>
      <c r="J38" s="70">
        <v>2.6350894950314099</v>
      </c>
      <c r="K38" s="72"/>
      <c r="L38" s="72"/>
      <c r="M38" s="72"/>
      <c r="N38" s="69">
        <v>1688053.39</v>
      </c>
      <c r="O38" s="69">
        <v>14562762.91</v>
      </c>
      <c r="P38" s="69">
        <v>85</v>
      </c>
      <c r="Q38" s="69">
        <v>90</v>
      </c>
      <c r="R38" s="70">
        <v>-5.5555555555555598</v>
      </c>
      <c r="S38" s="69">
        <v>1805.7919999999999</v>
      </c>
      <c r="T38" s="69">
        <v>1897.4808888888899</v>
      </c>
      <c r="U38" s="71">
        <v>-5.0774889294497196</v>
      </c>
    </row>
    <row r="39" spans="1:21" ht="12" thickBot="1" x14ac:dyDescent="0.2">
      <c r="A39" s="52"/>
      <c r="B39" s="54" t="s">
        <v>71</v>
      </c>
      <c r="C39" s="55"/>
      <c r="D39" s="69">
        <v>6.84</v>
      </c>
      <c r="E39" s="72"/>
      <c r="F39" s="72"/>
      <c r="G39" s="72"/>
      <c r="H39" s="72"/>
      <c r="I39" s="69">
        <v>6.16</v>
      </c>
      <c r="J39" s="70">
        <v>90.058479532163702</v>
      </c>
      <c r="K39" s="72"/>
      <c r="L39" s="72"/>
      <c r="M39" s="72"/>
      <c r="N39" s="69">
        <v>139.46</v>
      </c>
      <c r="O39" s="69">
        <v>1351.46</v>
      </c>
      <c r="P39" s="69">
        <v>1</v>
      </c>
      <c r="Q39" s="72"/>
      <c r="R39" s="72"/>
      <c r="S39" s="69">
        <v>6.84</v>
      </c>
      <c r="T39" s="72"/>
      <c r="U39" s="73"/>
    </row>
    <row r="40" spans="1:21" ht="12" customHeight="1" thickBot="1" x14ac:dyDescent="0.2">
      <c r="A40" s="52"/>
      <c r="B40" s="54" t="s">
        <v>33</v>
      </c>
      <c r="C40" s="55"/>
      <c r="D40" s="69">
        <v>152266.666</v>
      </c>
      <c r="E40" s="69">
        <v>101032.8567</v>
      </c>
      <c r="F40" s="70">
        <v>150.71004718012699</v>
      </c>
      <c r="G40" s="69">
        <v>195111.10990000001</v>
      </c>
      <c r="H40" s="70">
        <v>-21.9589975793583</v>
      </c>
      <c r="I40" s="69">
        <v>8943.6304999999993</v>
      </c>
      <c r="J40" s="70">
        <v>5.8736627884135899</v>
      </c>
      <c r="K40" s="69">
        <v>10092.028200000001</v>
      </c>
      <c r="L40" s="70">
        <v>5.1724518430408502</v>
      </c>
      <c r="M40" s="70">
        <v>-0.11379255757529499</v>
      </c>
      <c r="N40" s="69">
        <v>1293231.1932000001</v>
      </c>
      <c r="O40" s="69">
        <v>27610196.626200002</v>
      </c>
      <c r="P40" s="69">
        <v>271</v>
      </c>
      <c r="Q40" s="69">
        <v>240</v>
      </c>
      <c r="R40" s="70">
        <v>12.9166666666667</v>
      </c>
      <c r="S40" s="69">
        <v>561.86961623616196</v>
      </c>
      <c r="T40" s="69">
        <v>605.27065166666705</v>
      </c>
      <c r="U40" s="71">
        <v>-7.7243962258073404</v>
      </c>
    </row>
    <row r="41" spans="1:21" ht="12" thickBot="1" x14ac:dyDescent="0.2">
      <c r="A41" s="52"/>
      <c r="B41" s="54" t="s">
        <v>34</v>
      </c>
      <c r="C41" s="55"/>
      <c r="D41" s="69">
        <v>376544.54200000002</v>
      </c>
      <c r="E41" s="69">
        <v>303715.63780000003</v>
      </c>
      <c r="F41" s="70">
        <v>123.979306672368</v>
      </c>
      <c r="G41" s="69">
        <v>313081.1238</v>
      </c>
      <c r="H41" s="70">
        <v>20.2705986965031</v>
      </c>
      <c r="I41" s="69">
        <v>24998.030699999999</v>
      </c>
      <c r="J41" s="70">
        <v>6.6387977813259598</v>
      </c>
      <c r="K41" s="69">
        <v>23066.642</v>
      </c>
      <c r="L41" s="70">
        <v>7.3676246335231799</v>
      </c>
      <c r="M41" s="70">
        <v>8.3730813527171002E-2</v>
      </c>
      <c r="N41" s="69">
        <v>2723790.9525000001</v>
      </c>
      <c r="O41" s="69">
        <v>62370190.809600003</v>
      </c>
      <c r="P41" s="69">
        <v>1908</v>
      </c>
      <c r="Q41" s="69">
        <v>1794</v>
      </c>
      <c r="R41" s="70">
        <v>6.3545150501672198</v>
      </c>
      <c r="S41" s="69">
        <v>197.350388888889</v>
      </c>
      <c r="T41" s="69">
        <v>178.98027402452601</v>
      </c>
      <c r="U41" s="71">
        <v>9.3083753053586893</v>
      </c>
    </row>
    <row r="42" spans="1:21" ht="12" thickBot="1" x14ac:dyDescent="0.2">
      <c r="A42" s="52"/>
      <c r="B42" s="54" t="s">
        <v>39</v>
      </c>
      <c r="C42" s="55"/>
      <c r="D42" s="69">
        <v>79901.55</v>
      </c>
      <c r="E42" s="69">
        <v>37308.045299999998</v>
      </c>
      <c r="F42" s="70">
        <v>214.167076718972</v>
      </c>
      <c r="G42" s="72"/>
      <c r="H42" s="72"/>
      <c r="I42" s="69">
        <v>-1639.29</v>
      </c>
      <c r="J42" s="70">
        <v>-2.05163729614757</v>
      </c>
      <c r="K42" s="72"/>
      <c r="L42" s="72"/>
      <c r="M42" s="72"/>
      <c r="N42" s="69">
        <v>1134510.6399999999</v>
      </c>
      <c r="O42" s="69">
        <v>10831115.220000001</v>
      </c>
      <c r="P42" s="69">
        <v>65</v>
      </c>
      <c r="Q42" s="69">
        <v>57</v>
      </c>
      <c r="R42" s="70">
        <v>14.0350877192982</v>
      </c>
      <c r="S42" s="69">
        <v>1229.2546153846199</v>
      </c>
      <c r="T42" s="69">
        <v>1696.14631578947</v>
      </c>
      <c r="U42" s="71">
        <v>-37.981691877461401</v>
      </c>
    </row>
    <row r="43" spans="1:21" ht="12" thickBot="1" x14ac:dyDescent="0.2">
      <c r="A43" s="52"/>
      <c r="B43" s="54" t="s">
        <v>40</v>
      </c>
      <c r="C43" s="55"/>
      <c r="D43" s="69">
        <v>35506.04</v>
      </c>
      <c r="E43" s="69">
        <v>7590.1863000000003</v>
      </c>
      <c r="F43" s="70">
        <v>467.78878141633999</v>
      </c>
      <c r="G43" s="72"/>
      <c r="H43" s="72"/>
      <c r="I43" s="69">
        <v>4863.57</v>
      </c>
      <c r="J43" s="70">
        <v>13.6978666164968</v>
      </c>
      <c r="K43" s="72"/>
      <c r="L43" s="72"/>
      <c r="M43" s="72"/>
      <c r="N43" s="69">
        <v>369376.59</v>
      </c>
      <c r="O43" s="69">
        <v>3204559.08</v>
      </c>
      <c r="P43" s="69">
        <v>40</v>
      </c>
      <c r="Q43" s="69">
        <v>25</v>
      </c>
      <c r="R43" s="70">
        <v>60</v>
      </c>
      <c r="S43" s="69">
        <v>887.65099999999995</v>
      </c>
      <c r="T43" s="69">
        <v>999.30280000000005</v>
      </c>
      <c r="U43" s="71">
        <v>-12.5783444168936</v>
      </c>
    </row>
    <row r="44" spans="1:21" ht="12" thickBot="1" x14ac:dyDescent="0.2">
      <c r="A44" s="53"/>
      <c r="B44" s="54" t="s">
        <v>35</v>
      </c>
      <c r="C44" s="55"/>
      <c r="D44" s="74">
        <v>12341.3251</v>
      </c>
      <c r="E44" s="75"/>
      <c r="F44" s="75"/>
      <c r="G44" s="74">
        <v>24522.003799999999</v>
      </c>
      <c r="H44" s="76">
        <v>-49.672444386457499</v>
      </c>
      <c r="I44" s="74">
        <v>2137.2759000000001</v>
      </c>
      <c r="J44" s="76">
        <v>17.318042290288599</v>
      </c>
      <c r="K44" s="74">
        <v>2036.1437000000001</v>
      </c>
      <c r="L44" s="76">
        <v>8.3033332700160507</v>
      </c>
      <c r="M44" s="76">
        <v>4.9668498348126998E-2</v>
      </c>
      <c r="N44" s="74">
        <v>72252.222099999999</v>
      </c>
      <c r="O44" s="74">
        <v>2951816.1307999999</v>
      </c>
      <c r="P44" s="74">
        <v>16</v>
      </c>
      <c r="Q44" s="74">
        <v>18</v>
      </c>
      <c r="R44" s="76">
        <v>-11.1111111111111</v>
      </c>
      <c r="S44" s="74">
        <v>771.33281875</v>
      </c>
      <c r="T44" s="74">
        <v>303.46124444444399</v>
      </c>
      <c r="U44" s="77">
        <v>60.657547939393403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98692</v>
      </c>
      <c r="D2" s="32">
        <v>678865.96933504299</v>
      </c>
      <c r="E2" s="32">
        <v>544829.96342307702</v>
      </c>
      <c r="F2" s="32">
        <v>134036.005911966</v>
      </c>
      <c r="G2" s="32">
        <v>544829.96342307702</v>
      </c>
      <c r="H2" s="32">
        <v>0.19744104428044301</v>
      </c>
    </row>
    <row r="3" spans="1:8" ht="14.25" x14ac:dyDescent="0.2">
      <c r="A3" s="32">
        <v>2</v>
      </c>
      <c r="B3" s="33">
        <v>13</v>
      </c>
      <c r="C3" s="32">
        <v>8519</v>
      </c>
      <c r="D3" s="32">
        <v>80141.688040458394</v>
      </c>
      <c r="E3" s="32">
        <v>61865.954813251599</v>
      </c>
      <c r="F3" s="32">
        <v>18275.7332272067</v>
      </c>
      <c r="G3" s="32">
        <v>61865.954813251599</v>
      </c>
      <c r="H3" s="32">
        <v>0.22804277865947201</v>
      </c>
    </row>
    <row r="4" spans="1:8" ht="14.25" x14ac:dyDescent="0.2">
      <c r="A4" s="32">
        <v>3</v>
      </c>
      <c r="B4" s="33">
        <v>14</v>
      </c>
      <c r="C4" s="32">
        <v>111097</v>
      </c>
      <c r="D4" s="32">
        <v>115992.29781453</v>
      </c>
      <c r="E4" s="32">
        <v>88203.616070085496</v>
      </c>
      <c r="F4" s="32">
        <v>27788.681744444399</v>
      </c>
      <c r="G4" s="32">
        <v>88203.616070085496</v>
      </c>
      <c r="H4" s="32">
        <v>0.23957350848310799</v>
      </c>
    </row>
    <row r="5" spans="1:8" ht="14.25" x14ac:dyDescent="0.2">
      <c r="A5" s="32">
        <v>4</v>
      </c>
      <c r="B5" s="33">
        <v>15</v>
      </c>
      <c r="C5" s="32">
        <v>3999</v>
      </c>
      <c r="D5" s="32">
        <v>48217.470565812</v>
      </c>
      <c r="E5" s="32">
        <v>38110.053187179503</v>
      </c>
      <c r="F5" s="32">
        <v>10107.417378632499</v>
      </c>
      <c r="G5" s="32">
        <v>38110.053187179503</v>
      </c>
      <c r="H5" s="32">
        <v>0.20962147661472399</v>
      </c>
    </row>
    <row r="6" spans="1:8" ht="14.25" x14ac:dyDescent="0.2">
      <c r="A6" s="32">
        <v>5</v>
      </c>
      <c r="B6" s="33">
        <v>16</v>
      </c>
      <c r="C6" s="32">
        <v>2376</v>
      </c>
      <c r="D6" s="32">
        <v>115559.361077778</v>
      </c>
      <c r="E6" s="32">
        <v>96721.276913675203</v>
      </c>
      <c r="F6" s="32">
        <v>18838.084164102602</v>
      </c>
      <c r="G6" s="32">
        <v>96721.276913675203</v>
      </c>
      <c r="H6" s="32">
        <v>0.163016513663688</v>
      </c>
    </row>
    <row r="7" spans="1:8" ht="14.25" x14ac:dyDescent="0.2">
      <c r="A7" s="32">
        <v>6</v>
      </c>
      <c r="B7" s="33">
        <v>17</v>
      </c>
      <c r="C7" s="32">
        <v>40967</v>
      </c>
      <c r="D7" s="32">
        <v>250686.978578632</v>
      </c>
      <c r="E7" s="32">
        <v>196070.93248461501</v>
      </c>
      <c r="F7" s="32">
        <v>54616.046094017103</v>
      </c>
      <c r="G7" s="32">
        <v>196070.93248461501</v>
      </c>
      <c r="H7" s="32">
        <v>0.21786550862627199</v>
      </c>
    </row>
    <row r="8" spans="1:8" ht="14.25" x14ac:dyDescent="0.2">
      <c r="A8" s="32">
        <v>7</v>
      </c>
      <c r="B8" s="33">
        <v>18</v>
      </c>
      <c r="C8" s="32">
        <v>64662</v>
      </c>
      <c r="D8" s="32">
        <v>124896.58990341899</v>
      </c>
      <c r="E8" s="32">
        <v>102562.26114700901</v>
      </c>
      <c r="F8" s="32">
        <v>22334.328756410301</v>
      </c>
      <c r="G8" s="32">
        <v>102562.26114700901</v>
      </c>
      <c r="H8" s="32">
        <v>0.17882256652228201</v>
      </c>
    </row>
    <row r="9" spans="1:8" ht="14.25" x14ac:dyDescent="0.2">
      <c r="A9" s="32">
        <v>8</v>
      </c>
      <c r="B9" s="33">
        <v>19</v>
      </c>
      <c r="C9" s="32">
        <v>15342</v>
      </c>
      <c r="D9" s="32">
        <v>92782.708807692296</v>
      </c>
      <c r="E9" s="32">
        <v>75820.275160683799</v>
      </c>
      <c r="F9" s="32">
        <v>16962.4336470085</v>
      </c>
      <c r="G9" s="32">
        <v>75820.275160683799</v>
      </c>
      <c r="H9" s="32">
        <v>0.18281890952511501</v>
      </c>
    </row>
    <row r="10" spans="1:8" ht="14.25" x14ac:dyDescent="0.2">
      <c r="A10" s="32">
        <v>9</v>
      </c>
      <c r="B10" s="33">
        <v>21</v>
      </c>
      <c r="C10" s="32">
        <v>207605</v>
      </c>
      <c r="D10" s="32">
        <v>709142.70081709395</v>
      </c>
      <c r="E10" s="32">
        <v>653960.25984358997</v>
      </c>
      <c r="F10" s="32">
        <v>55182.440973504301</v>
      </c>
      <c r="G10" s="32">
        <v>653960.25984358997</v>
      </c>
      <c r="H10" s="35">
        <v>7.7815707487253999E-2</v>
      </c>
    </row>
    <row r="11" spans="1:8" ht="14.25" x14ac:dyDescent="0.2">
      <c r="A11" s="32">
        <v>10</v>
      </c>
      <c r="B11" s="33">
        <v>22</v>
      </c>
      <c r="C11" s="32">
        <v>43903</v>
      </c>
      <c r="D11" s="32">
        <v>470086.25690598303</v>
      </c>
      <c r="E11" s="32">
        <v>422377.766003419</v>
      </c>
      <c r="F11" s="32">
        <v>47708.490902564103</v>
      </c>
      <c r="G11" s="32">
        <v>422377.766003419</v>
      </c>
      <c r="H11" s="32">
        <v>0.101488801686253</v>
      </c>
    </row>
    <row r="12" spans="1:8" ht="14.25" x14ac:dyDescent="0.2">
      <c r="A12" s="32">
        <v>11</v>
      </c>
      <c r="B12" s="33">
        <v>23</v>
      </c>
      <c r="C12" s="32">
        <v>210495.435</v>
      </c>
      <c r="D12" s="32">
        <v>1523016.58269592</v>
      </c>
      <c r="E12" s="32">
        <v>1330673.2054329</v>
      </c>
      <c r="F12" s="32">
        <v>192343.37726302099</v>
      </c>
      <c r="G12" s="32">
        <v>1330673.2054329</v>
      </c>
      <c r="H12" s="32">
        <v>0.126291059104918</v>
      </c>
    </row>
    <row r="13" spans="1:8" ht="14.25" x14ac:dyDescent="0.2">
      <c r="A13" s="32">
        <v>12</v>
      </c>
      <c r="B13" s="33">
        <v>24</v>
      </c>
      <c r="C13" s="32">
        <v>24763.748</v>
      </c>
      <c r="D13" s="32">
        <v>627623.580446154</v>
      </c>
      <c r="E13" s="32">
        <v>574461.193548718</v>
      </c>
      <c r="F13" s="32">
        <v>53162.386897435899</v>
      </c>
      <c r="G13" s="32">
        <v>574461.193548718</v>
      </c>
      <c r="H13" s="32">
        <v>8.4704253558549797E-2</v>
      </c>
    </row>
    <row r="14" spans="1:8" ht="14.25" x14ac:dyDescent="0.2">
      <c r="A14" s="32">
        <v>13</v>
      </c>
      <c r="B14" s="33">
        <v>25</v>
      </c>
      <c r="C14" s="32">
        <v>100426</v>
      </c>
      <c r="D14" s="32">
        <v>995024.29090000002</v>
      </c>
      <c r="E14" s="32">
        <v>927565.97530000005</v>
      </c>
      <c r="F14" s="32">
        <v>67458.315600000002</v>
      </c>
      <c r="G14" s="32">
        <v>927565.97530000005</v>
      </c>
      <c r="H14" s="32">
        <v>6.7795647017806895E-2</v>
      </c>
    </row>
    <row r="15" spans="1:8" ht="14.25" x14ac:dyDescent="0.2">
      <c r="A15" s="32">
        <v>14</v>
      </c>
      <c r="B15" s="33">
        <v>26</v>
      </c>
      <c r="C15" s="32">
        <v>101232</v>
      </c>
      <c r="D15" s="32">
        <v>405021.72293354501</v>
      </c>
      <c r="E15" s="32">
        <v>372731.41657537298</v>
      </c>
      <c r="F15" s="32">
        <v>32290.306358172598</v>
      </c>
      <c r="G15" s="32">
        <v>372731.41657537298</v>
      </c>
      <c r="H15" s="32">
        <v>7.9724875308652798E-2</v>
      </c>
    </row>
    <row r="16" spans="1:8" ht="14.25" x14ac:dyDescent="0.2">
      <c r="A16" s="32">
        <v>15</v>
      </c>
      <c r="B16" s="33">
        <v>27</v>
      </c>
      <c r="C16" s="32">
        <v>149185.13</v>
      </c>
      <c r="D16" s="32">
        <v>1066825.96133333</v>
      </c>
      <c r="E16" s="32">
        <v>938264.9963</v>
      </c>
      <c r="F16" s="32">
        <v>128560.96503333301</v>
      </c>
      <c r="G16" s="32">
        <v>938264.9963</v>
      </c>
      <c r="H16" s="32">
        <v>0.120507908218372</v>
      </c>
    </row>
    <row r="17" spans="1:8" ht="14.25" x14ac:dyDescent="0.2">
      <c r="A17" s="32">
        <v>16</v>
      </c>
      <c r="B17" s="33">
        <v>29</v>
      </c>
      <c r="C17" s="32">
        <v>206244</v>
      </c>
      <c r="D17" s="32">
        <v>2473449.3268504301</v>
      </c>
      <c r="E17" s="32">
        <v>2256256.09886496</v>
      </c>
      <c r="F17" s="32">
        <v>217193.22798547</v>
      </c>
      <c r="G17" s="32">
        <v>2256256.09886496</v>
      </c>
      <c r="H17" s="32">
        <v>8.7809855503299797E-2</v>
      </c>
    </row>
    <row r="18" spans="1:8" ht="14.25" x14ac:dyDescent="0.2">
      <c r="A18" s="32">
        <v>17</v>
      </c>
      <c r="B18" s="33">
        <v>31</v>
      </c>
      <c r="C18" s="32">
        <v>32392.571</v>
      </c>
      <c r="D18" s="32">
        <v>216359.173579903</v>
      </c>
      <c r="E18" s="32">
        <v>183806.42565618301</v>
      </c>
      <c r="F18" s="32">
        <v>32552.7479237199</v>
      </c>
      <c r="G18" s="32">
        <v>183806.42565618301</v>
      </c>
      <c r="H18" s="32">
        <v>0.150456980330893</v>
      </c>
    </row>
    <row r="19" spans="1:8" ht="14.25" x14ac:dyDescent="0.2">
      <c r="A19" s="32">
        <v>18</v>
      </c>
      <c r="B19" s="33">
        <v>32</v>
      </c>
      <c r="C19" s="32">
        <v>11748.92</v>
      </c>
      <c r="D19" s="32">
        <v>191001.413128432</v>
      </c>
      <c r="E19" s="32">
        <v>171455.46538654401</v>
      </c>
      <c r="F19" s="32">
        <v>19545.9477418879</v>
      </c>
      <c r="G19" s="32">
        <v>171455.46538654401</v>
      </c>
      <c r="H19" s="32">
        <v>0.10233404780489699</v>
      </c>
    </row>
    <row r="20" spans="1:8" ht="14.25" x14ac:dyDescent="0.2">
      <c r="A20" s="32">
        <v>19</v>
      </c>
      <c r="B20" s="33">
        <v>33</v>
      </c>
      <c r="C20" s="32">
        <v>46125.288</v>
      </c>
      <c r="D20" s="32">
        <v>558020.54992104205</v>
      </c>
      <c r="E20" s="32">
        <v>439320.65792749298</v>
      </c>
      <c r="F20" s="32">
        <v>118699.89199355</v>
      </c>
      <c r="G20" s="32">
        <v>439320.65792749298</v>
      </c>
      <c r="H20" s="32">
        <v>0.212715986911854</v>
      </c>
    </row>
    <row r="21" spans="1:8" ht="14.25" x14ac:dyDescent="0.2">
      <c r="A21" s="32">
        <v>20</v>
      </c>
      <c r="B21" s="33">
        <v>34</v>
      </c>
      <c r="C21" s="32">
        <v>40783.828999999998</v>
      </c>
      <c r="D21" s="32">
        <v>252545.662841971</v>
      </c>
      <c r="E21" s="32">
        <v>184322.74641968799</v>
      </c>
      <c r="F21" s="32">
        <v>68222.916422283495</v>
      </c>
      <c r="G21" s="32">
        <v>184322.74641968799</v>
      </c>
      <c r="H21" s="32">
        <v>0.27014091493217801</v>
      </c>
    </row>
    <row r="22" spans="1:8" ht="14.25" x14ac:dyDescent="0.2">
      <c r="A22" s="32">
        <v>21</v>
      </c>
      <c r="B22" s="33">
        <v>35</v>
      </c>
      <c r="C22" s="32">
        <v>31804.794000000002</v>
      </c>
      <c r="D22" s="32">
        <v>672128.74578053097</v>
      </c>
      <c r="E22" s="32">
        <v>642842.758162832</v>
      </c>
      <c r="F22" s="32">
        <v>29285.987617699098</v>
      </c>
      <c r="G22" s="32">
        <v>642842.758162832</v>
      </c>
      <c r="H22" s="32">
        <v>4.3571990934102703E-2</v>
      </c>
    </row>
    <row r="23" spans="1:8" ht="14.25" x14ac:dyDescent="0.2">
      <c r="A23" s="32">
        <v>22</v>
      </c>
      <c r="B23" s="33">
        <v>36</v>
      </c>
      <c r="C23" s="32">
        <v>174922.54</v>
      </c>
      <c r="D23" s="32">
        <v>786667.04969469004</v>
      </c>
      <c r="E23" s="32">
        <v>677100.15797751094</v>
      </c>
      <c r="F23" s="32">
        <v>109566.89171717899</v>
      </c>
      <c r="G23" s="32">
        <v>677100.15797751094</v>
      </c>
      <c r="H23" s="32">
        <v>0.139279879282731</v>
      </c>
    </row>
    <row r="24" spans="1:8" ht="14.25" x14ac:dyDescent="0.2">
      <c r="A24" s="32">
        <v>23</v>
      </c>
      <c r="B24" s="33">
        <v>37</v>
      </c>
      <c r="C24" s="32">
        <v>121725.133</v>
      </c>
      <c r="D24" s="32">
        <v>1187573.54904717</v>
      </c>
      <c r="E24" s="32">
        <v>1086856.32744326</v>
      </c>
      <c r="F24" s="32">
        <v>100717.221603913</v>
      </c>
      <c r="G24" s="32">
        <v>1086856.32744326</v>
      </c>
      <c r="H24" s="32">
        <v>8.4809249654239499E-2</v>
      </c>
    </row>
    <row r="25" spans="1:8" ht="14.25" x14ac:dyDescent="0.2">
      <c r="A25" s="32">
        <v>24</v>
      </c>
      <c r="B25" s="33">
        <v>38</v>
      </c>
      <c r="C25" s="32">
        <v>171343.33900000001</v>
      </c>
      <c r="D25" s="32">
        <v>798098.12992831902</v>
      </c>
      <c r="E25" s="32">
        <v>767433.74958407099</v>
      </c>
      <c r="F25" s="32">
        <v>30664.380344247798</v>
      </c>
      <c r="G25" s="32">
        <v>767433.74958407099</v>
      </c>
      <c r="H25" s="32">
        <v>3.8421817060267899E-2</v>
      </c>
    </row>
    <row r="26" spans="1:8" ht="14.25" x14ac:dyDescent="0.2">
      <c r="A26" s="32">
        <v>25</v>
      </c>
      <c r="B26" s="33">
        <v>39</v>
      </c>
      <c r="C26" s="32">
        <v>83358.861999999994</v>
      </c>
      <c r="D26" s="32">
        <v>116969.53140366101</v>
      </c>
      <c r="E26" s="32">
        <v>82771.806981205504</v>
      </c>
      <c r="F26" s="32">
        <v>34197.7244224553</v>
      </c>
      <c r="G26" s="32">
        <v>82771.806981205504</v>
      </c>
      <c r="H26" s="32">
        <v>0.29236437910005197</v>
      </c>
    </row>
    <row r="27" spans="1:8" ht="14.25" x14ac:dyDescent="0.2">
      <c r="A27" s="32">
        <v>26</v>
      </c>
      <c r="B27" s="33">
        <v>42</v>
      </c>
      <c r="C27" s="32">
        <v>8006.3280000000004</v>
      </c>
      <c r="D27" s="32">
        <v>107029.4469</v>
      </c>
      <c r="E27" s="32">
        <v>95322.395300000004</v>
      </c>
      <c r="F27" s="32">
        <v>11707.051600000001</v>
      </c>
      <c r="G27" s="32">
        <v>95322.395300000004</v>
      </c>
      <c r="H27" s="32">
        <v>0.109381594870224</v>
      </c>
    </row>
    <row r="28" spans="1:8" ht="14.25" x14ac:dyDescent="0.2">
      <c r="A28" s="32">
        <v>27</v>
      </c>
      <c r="B28" s="33">
        <v>75</v>
      </c>
      <c r="C28" s="32">
        <v>272</v>
      </c>
      <c r="D28" s="32">
        <v>152266.66666666701</v>
      </c>
      <c r="E28" s="32">
        <v>143323.03418803401</v>
      </c>
      <c r="F28" s="32">
        <v>8943.6324786324803</v>
      </c>
      <c r="G28" s="32">
        <v>143323.03418803401</v>
      </c>
      <c r="H28" s="32">
        <v>5.8736640621491802E-2</v>
      </c>
    </row>
    <row r="29" spans="1:8" ht="14.25" x14ac:dyDescent="0.2">
      <c r="A29" s="32">
        <v>28</v>
      </c>
      <c r="B29" s="33">
        <v>76</v>
      </c>
      <c r="C29" s="32">
        <v>1973</v>
      </c>
      <c r="D29" s="32">
        <v>376544.533338462</v>
      </c>
      <c r="E29" s="32">
        <v>351546.50889658101</v>
      </c>
      <c r="F29" s="32">
        <v>24998.024441880301</v>
      </c>
      <c r="G29" s="32">
        <v>351546.50889658101</v>
      </c>
      <c r="H29" s="32">
        <v>6.6387962720496005E-2</v>
      </c>
    </row>
    <row r="30" spans="1:8" ht="14.25" x14ac:dyDescent="0.2">
      <c r="A30" s="32">
        <v>29</v>
      </c>
      <c r="B30" s="33">
        <v>99</v>
      </c>
      <c r="C30" s="32">
        <v>16</v>
      </c>
      <c r="D30" s="32">
        <v>12341.325164510999</v>
      </c>
      <c r="E30" s="32">
        <v>10204.049028061399</v>
      </c>
      <c r="F30" s="32">
        <v>2137.27613644959</v>
      </c>
      <c r="G30" s="32">
        <v>10204.049028061399</v>
      </c>
      <c r="H30" s="32">
        <v>0.173180441156804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2</v>
      </c>
      <c r="D32" s="38">
        <v>8256.41</v>
      </c>
      <c r="E32" s="38">
        <v>8307.69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50</v>
      </c>
      <c r="D33" s="38">
        <v>111657.47</v>
      </c>
      <c r="E33" s="38">
        <v>113434.42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29</v>
      </c>
      <c r="D34" s="38">
        <v>77927.44</v>
      </c>
      <c r="E34" s="38">
        <v>75099.5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85</v>
      </c>
      <c r="D35" s="38">
        <v>153492.32</v>
      </c>
      <c r="E35" s="38">
        <v>149447.66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8</v>
      </c>
      <c r="D36" s="38">
        <v>6.84</v>
      </c>
      <c r="E36" s="38">
        <v>0.68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53</v>
      </c>
      <c r="D37" s="38">
        <v>79901.55</v>
      </c>
      <c r="E37" s="38">
        <v>81540.84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40</v>
      </c>
      <c r="D38" s="38">
        <v>35506.04</v>
      </c>
      <c r="E38" s="38">
        <v>30642.47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2015-04-09T05:43:10Z</dcterms:modified>
</cp:coreProperties>
</file>