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E4" i="2"/>
  <c r="J35" l="1"/>
  <c r="I35"/>
  <c r="H35"/>
  <c r="F35"/>
  <c r="E35"/>
  <c r="J31"/>
  <c r="I31"/>
  <c r="H31"/>
  <c r="F31"/>
  <c r="E31"/>
  <c r="K31" l="1"/>
  <c r="K35"/>
  <c r="G35"/>
  <c r="L35" s="1"/>
  <c r="G31"/>
  <c r="L31" s="1"/>
  <c r="J38"/>
  <c r="J39"/>
  <c r="J32"/>
  <c r="J33"/>
  <c r="J34"/>
  <c r="I38"/>
  <c r="I39"/>
  <c r="I32"/>
  <c r="I33"/>
  <c r="I34"/>
  <c r="H30" l="1"/>
  <c r="H32"/>
  <c r="H40" l="1"/>
  <c r="J8" l="1"/>
  <c r="F38" l="1"/>
  <c r="F39"/>
  <c r="F33"/>
  <c r="F34"/>
  <c r="E38"/>
  <c r="K38" s="1"/>
  <c r="E39"/>
  <c r="K39" s="1"/>
  <c r="E34"/>
  <c r="K34" s="1"/>
  <c r="E33"/>
  <c r="K33" s="1"/>
  <c r="F40"/>
  <c r="E13"/>
  <c r="F37"/>
  <c r="F36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2"/>
  <c r="F4"/>
  <c r="E40"/>
  <c r="E37"/>
  <c r="E36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2"/>
  <c r="K32" s="1"/>
  <c r="E5"/>
  <c r="I30"/>
  <c r="I36"/>
  <c r="I37"/>
  <c r="I40"/>
  <c r="J4"/>
  <c r="J5"/>
  <c r="J6"/>
  <c r="J7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6"/>
  <c r="J37"/>
  <c r="J40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3"/>
  <c r="H34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15" l="1"/>
  <c r="K6"/>
  <c r="E3"/>
  <c r="K19"/>
  <c r="G36"/>
  <c r="L36" s="1"/>
  <c r="G37"/>
  <c r="L37" s="1"/>
  <c r="G30"/>
  <c r="L30" s="1"/>
  <c r="G40"/>
  <c r="L40" s="1"/>
  <c r="G38"/>
  <c r="L38" s="1"/>
  <c r="G33"/>
  <c r="L33" s="1"/>
  <c r="G39"/>
  <c r="L39" s="1"/>
  <c r="G34"/>
  <c r="L34" s="1"/>
  <c r="G29"/>
  <c r="L29" s="1"/>
  <c r="G32"/>
  <c r="L32" s="1"/>
  <c r="I3"/>
  <c r="K5"/>
  <c r="K7"/>
  <c r="K40"/>
  <c r="G19"/>
  <c r="L19" s="1"/>
  <c r="G11"/>
  <c r="L11" s="1"/>
  <c r="G7"/>
  <c r="L7" s="1"/>
  <c r="G5"/>
  <c r="L5" s="1"/>
  <c r="K37"/>
  <c r="K28"/>
  <c r="K26"/>
  <c r="K24"/>
  <c r="K22"/>
  <c r="K20"/>
  <c r="K18"/>
  <c r="K16"/>
  <c r="K14"/>
  <c r="K12"/>
  <c r="K10"/>
  <c r="K8"/>
  <c r="K4"/>
  <c r="K23"/>
  <c r="K21"/>
  <c r="G27"/>
  <c r="L27" s="1"/>
  <c r="G23"/>
  <c r="L23" s="1"/>
  <c r="G21"/>
  <c r="L21" s="1"/>
  <c r="G18"/>
  <c r="L18" s="1"/>
  <c r="K29"/>
  <c r="K13"/>
  <c r="G26"/>
  <c r="L26" s="1"/>
  <c r="G15"/>
  <c r="L15" s="1"/>
  <c r="G13"/>
  <c r="L13" s="1"/>
  <c r="G10"/>
  <c r="L10" s="1"/>
  <c r="G4"/>
  <c r="K36"/>
  <c r="K30"/>
  <c r="K27"/>
  <c r="K25"/>
  <c r="K17"/>
  <c r="K11"/>
  <c r="K9"/>
  <c r="G25"/>
  <c r="L25" s="1"/>
  <c r="G22"/>
  <c r="L22" s="1"/>
  <c r="G17"/>
  <c r="L17" s="1"/>
  <c r="G14"/>
  <c r="L14" s="1"/>
  <c r="G9"/>
  <c r="L9" s="1"/>
  <c r="G6"/>
  <c r="L6" s="1"/>
  <c r="G28"/>
  <c r="L28" s="1"/>
  <c r="G24"/>
  <c r="L24" s="1"/>
  <c r="G20"/>
  <c r="L20" s="1"/>
  <c r="G16"/>
  <c r="L16" s="1"/>
  <c r="G12"/>
  <c r="L12" s="1"/>
  <c r="G8"/>
  <c r="L8" s="1"/>
  <c r="J3"/>
  <c r="K3" l="1"/>
  <c r="L4"/>
  <c r="G3"/>
  <c r="L3" s="1"/>
</calcChain>
</file>

<file path=xl/sharedStrings.xml><?xml version="1.0" encoding="utf-8"?>
<sst xmlns="http://schemas.openxmlformats.org/spreadsheetml/2006/main" count="117" uniqueCount="75">
  <si>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</si>
  <si>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</si>
  <si>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</si>
  <si>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</si>
  <si>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</si>
  <si>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</si>
  <si>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</si>
  <si>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</si>
  <si>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</si>
  <si>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</si>
  <si>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</si>
  <si>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</si>
  <si>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</si>
  <si>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</si>
  <si>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</si>
  <si>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</si>
  <si>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</si>
  <si>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</si>
  <si>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</si>
  <si>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</si>
  <si>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</si>
  <si>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</si>
  <si>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</si>
  <si>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</si>
  <si>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</si>
  <si>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</si>
  <si>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</si>
  <si>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</si>
  <si>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</si>
  <si>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</si>
  <si>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</si>
  <si>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</si>
  <si>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</si>
  <si>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</si>
  <si>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</si>
  <si>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</si>
  <si>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</si>
  <si>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</si>
  <si>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</si>
  <si>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</si>
  <si>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</si>
  <si>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</si>
  <si>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</si>
  <si>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</si>
  <si>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</si>
  <si>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</si>
  <si>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</si>
  <si>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</si>
  <si>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</si>
  <si>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</si>
  <si>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</si>
  <si>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</si>
  <si>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</si>
  <si>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</si>
  <si>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</si>
  <si>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</si>
  <si>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</si>
  <si>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</si>
  <si>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</si>
  <si>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</si>
  <si>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</si>
  <si>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</si>
  <si>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</si>
  <si>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>DEPT</t>
  </si>
  <si>
    <t>QTY</t>
  </si>
  <si>
    <t>AMT</t>
  </si>
  <si>
    <t>COST</t>
  </si>
  <si>
    <t>PROFIT</t>
  </si>
  <si>
    <t>PROFIT_RATE</t>
  </si>
  <si>
    <t>70-手机通信自营</t>
  </si>
  <si>
    <t>41-周转筐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</si>
  <si>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3" type="noConversion"/>
  </si>
  <si>
    <t>74-赠品</t>
  </si>
  <si>
    <r>
      <t>37-</t>
    </r>
    <r>
      <rPr>
        <sz val="8"/>
        <color rgb="FF000000"/>
        <rFont val="宋体"/>
        <family val="3"/>
        <charset val="134"/>
      </rPr>
      <t>水果</t>
    </r>
    <phoneticPr fontId="23" type="noConversion"/>
  </si>
  <si>
    <t xml:space="preserve">   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</si>
</sst>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3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43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9" fontId="34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" applyNumberFormat="0" applyFill="0" applyAlignment="0" applyProtection="0"/>
    <xf numFmtId="0" fontId="40" fillId="0" borderId="2" applyNumberFormat="0" applyFill="0" applyAlignment="0" applyProtection="0"/>
    <xf numFmtId="0" fontId="41" fillId="0" borderId="3" applyNumberFormat="0" applyFill="0" applyAlignment="0" applyProtection="0"/>
    <xf numFmtId="0" fontId="41" fillId="0" borderId="0" applyNumberFormat="0" applyFill="0" applyBorder="0" applyAlignment="0" applyProtection="0"/>
    <xf numFmtId="0" fontId="44" fillId="2" borderId="0" applyNumberFormat="0" applyBorder="0" applyAlignment="0" applyProtection="0"/>
    <xf numFmtId="0" fontId="42" fillId="3" borderId="0" applyNumberFormat="0" applyBorder="0" applyAlignment="0" applyProtection="0"/>
    <xf numFmtId="0" fontId="51" fillId="4" borderId="0" applyNumberFormat="0" applyBorder="0" applyAlignment="0" applyProtection="0"/>
    <xf numFmtId="0" fontId="53" fillId="5" borderId="4" applyNumberFormat="0" applyAlignment="0" applyProtection="0"/>
    <xf numFmtId="0" fontId="52" fillId="6" borderId="5" applyNumberFormat="0" applyAlignment="0" applyProtection="0"/>
    <xf numFmtId="0" fontId="46" fillId="6" borderId="4" applyNumberFormat="0" applyAlignment="0" applyProtection="0"/>
    <xf numFmtId="0" fontId="50" fillId="0" borderId="6" applyNumberFormat="0" applyFill="0" applyAlignment="0" applyProtection="0"/>
    <xf numFmtId="0" fontId="47" fillId="7" borderId="7" applyNumberFormat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5" fillId="0" borderId="9" applyNumberFormat="0" applyFill="0" applyAlignment="0" applyProtection="0"/>
    <xf numFmtId="0" fontId="36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1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6" fillId="32" borderId="0" applyNumberFormat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37" fillId="38" borderId="21">
      <alignment vertical="center"/>
    </xf>
    <xf numFmtId="0" fontId="56" fillId="0" borderId="0"/>
  </cellStyleXfs>
  <cellXfs count="77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20" fillId="0" borderId="0" xfId="0" applyFont="1">
      <alignment vertical="center"/>
    </xf>
    <xf numFmtId="1" fontId="55" fillId="0" borderId="0" xfId="0" applyNumberFormat="1" applyFont="1" applyAlignment="1"/>
    <xf numFmtId="0" fontId="55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56" fillId="0" borderId="0" xfId="110"/>
    <xf numFmtId="0" fontId="57" fillId="0" borderId="0" xfId="110" applyNumberFormat="1" applyFont="1"/>
    <xf numFmtId="0" fontId="26" fillId="0" borderId="0" xfId="0" applyFont="1" applyAlignment="1">
      <alignment horizontal="left" wrapText="1"/>
    </xf>
    <xf numFmtId="0" fontId="32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</cellXfs>
  <cellStyles count="111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20% - 着色 1 2" xfId="84"/>
    <cellStyle name="20% - 着色 2 2" xfId="88"/>
    <cellStyle name="20% - 着色 3 2" xfId="92"/>
    <cellStyle name="20% - 着色 4 2" xfId="96"/>
    <cellStyle name="20% - 着色 5 2" xfId="100"/>
    <cellStyle name="20% - 着色 6 2" xfId="104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40% - 着色 1 2" xfId="85"/>
    <cellStyle name="40% - 着色 2 2" xfId="89"/>
    <cellStyle name="40% - 着色 3 2" xfId="93"/>
    <cellStyle name="40% - 着色 4 2" xfId="97"/>
    <cellStyle name="40% - 着色 5 2" xfId="101"/>
    <cellStyle name="40% - 着色 6 2" xfId="105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60% - 着色 1 2" xfId="86"/>
    <cellStyle name="60% - 着色 2 2" xfId="90"/>
    <cellStyle name="60% - 着色 3 2" xfId="94"/>
    <cellStyle name="60% - 着色 4 2" xfId="98"/>
    <cellStyle name="60% - 着色 5 2" xfId="102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12" xfId="110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 2" xfId="83"/>
    <cellStyle name="着色 2 2" xfId="87"/>
    <cellStyle name="着色 3 2" xfId="91"/>
    <cellStyle name="着色 4 2" xfId="95"/>
    <cellStyle name="着色 5 2" xfId="99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475" Type="http://schemas.openxmlformats.org/officeDocument/2006/relationships/hyperlink" Target="cid:cfe0643d2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477" Type="http://schemas.openxmlformats.org/officeDocument/2006/relationships/hyperlink" Target="cid:d507c8292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281" Type="http://schemas.openxmlformats.org/officeDocument/2006/relationships/hyperlink" Target="cid:c547f7a92" TargetMode="External"/><Relationship Id="rId316" Type="http://schemas.openxmlformats.org/officeDocument/2006/relationships/image" Target="cid:5586102e13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141" Type="http://schemas.openxmlformats.org/officeDocument/2006/relationships/hyperlink" Target="cid:e12978772" TargetMode="External"/><Relationship Id="rId358" Type="http://schemas.openxmlformats.org/officeDocument/2006/relationships/image" Target="cid:db6b853c13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18" Type="http://schemas.openxmlformats.org/officeDocument/2006/relationships/image" Target="cid:dd85b63513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25" Type="http://schemas.openxmlformats.org/officeDocument/2006/relationships/hyperlink" Target="cid:964fe8f22" TargetMode="External"/><Relationship Id="rId446" Type="http://schemas.openxmlformats.org/officeDocument/2006/relationships/image" Target="cid:edd0fa3b13" TargetMode="External"/><Relationship Id="rId467" Type="http://schemas.openxmlformats.org/officeDocument/2006/relationships/hyperlink" Target="cid:f70f25d62" TargetMode="External"/><Relationship Id="rId250" Type="http://schemas.openxmlformats.org/officeDocument/2006/relationships/image" Target="cid:4fda174d13" TargetMode="External"/><Relationship Id="rId271" Type="http://schemas.openxmlformats.org/officeDocument/2006/relationships/hyperlink" Target="cid:bb0725832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24" Type="http://schemas.openxmlformats.org/officeDocument/2006/relationships/image" Target="cid:97a883f9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48" Type="http://schemas.openxmlformats.org/officeDocument/2006/relationships/image" Target="cid:c1af07a713" TargetMode="External"/><Relationship Id="rId369" Type="http://schemas.openxmlformats.org/officeDocument/2006/relationships/hyperlink" Target="cid:2dd545122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15" Type="http://schemas.openxmlformats.org/officeDocument/2006/relationships/hyperlink" Target="cid:723deda52" TargetMode="External"/><Relationship Id="rId436" Type="http://schemas.openxmlformats.org/officeDocument/2006/relationships/image" Target="cid:c9d21daa13" TargetMode="External"/><Relationship Id="rId457" Type="http://schemas.openxmlformats.org/officeDocument/2006/relationships/hyperlink" Target="cid:9ab5e2f82" TargetMode="External"/><Relationship Id="rId240" Type="http://schemas.openxmlformats.org/officeDocument/2006/relationships/image" Target="cid:25a2b89113" TargetMode="External"/><Relationship Id="rId261" Type="http://schemas.openxmlformats.org/officeDocument/2006/relationships/hyperlink" Target="cid:7804080e2" TargetMode="External"/><Relationship Id="rId478" Type="http://schemas.openxmlformats.org/officeDocument/2006/relationships/image" Target="cid:d507c84813" TargetMode="External"/><Relationship Id="rId14" Type="http://schemas.openxmlformats.org/officeDocument/2006/relationships/image" Target="cid:78c0f480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17" Type="http://schemas.openxmlformats.org/officeDocument/2006/relationships/hyperlink" Target="cid:5588ec4e2" TargetMode="External"/><Relationship Id="rId338" Type="http://schemas.openxmlformats.org/officeDocument/2006/relationships/image" Target="cid:9d975cd113" TargetMode="External"/><Relationship Id="rId359" Type="http://schemas.openxmlformats.org/officeDocument/2006/relationships/hyperlink" Target="cid:9d9111c2" TargetMode="External"/><Relationship Id="rId8" Type="http://schemas.openxmlformats.org/officeDocument/2006/relationships/image" Target="cid:7393133f13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26" Type="http://schemas.openxmlformats.org/officeDocument/2006/relationships/image" Target="cid:964fe90e13" TargetMode="External"/><Relationship Id="rId447" Type="http://schemas.openxmlformats.org/officeDocument/2006/relationships/hyperlink" Target="cid:f3fbabf82" TargetMode="External"/><Relationship Id="rId230" Type="http://schemas.openxmlformats.org/officeDocument/2006/relationships/image" Target="cid:196d9a913" TargetMode="External"/><Relationship Id="rId251" Type="http://schemas.openxmlformats.org/officeDocument/2006/relationships/hyperlink" Target="cid:53f9d4bf2" TargetMode="External"/><Relationship Id="rId468" Type="http://schemas.openxmlformats.org/officeDocument/2006/relationships/image" Target="cid:f70f260213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28" Type="http://schemas.openxmlformats.org/officeDocument/2006/relationships/image" Target="cid:88fc8e9d13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381" Type="http://schemas.openxmlformats.org/officeDocument/2006/relationships/hyperlink" Target="cid:b9568b732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458" Type="http://schemas.openxmlformats.org/officeDocument/2006/relationships/image" Target="cid:9ab5e32213" TargetMode="External"/><Relationship Id="rId479" Type="http://schemas.openxmlformats.org/officeDocument/2006/relationships/hyperlink" Target="cid:db19d21f2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283" Type="http://schemas.openxmlformats.org/officeDocument/2006/relationships/hyperlink" Target="cid:d51f220c2" TargetMode="External"/><Relationship Id="rId318" Type="http://schemas.openxmlformats.org/officeDocument/2006/relationships/image" Target="cid:5588ec7013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64" Type="http://schemas.openxmlformats.org/officeDocument/2006/relationships/image" Target="cid:a6fd2fd13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371" Type="http://schemas.openxmlformats.org/officeDocument/2006/relationships/hyperlink" Target="cid:4276af462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27" Type="http://schemas.openxmlformats.org/officeDocument/2006/relationships/hyperlink" Target="cid:a5bfde7a2" TargetMode="External"/><Relationship Id="rId448" Type="http://schemas.openxmlformats.org/officeDocument/2006/relationships/image" Target="cid:f3fbac1e13" TargetMode="External"/><Relationship Id="rId469" Type="http://schemas.openxmlformats.org/officeDocument/2006/relationships/hyperlink" Target="cid:1643af6f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52" Type="http://schemas.openxmlformats.org/officeDocument/2006/relationships/image" Target="cid:53f9d4e613" TargetMode="External"/><Relationship Id="rId273" Type="http://schemas.openxmlformats.org/officeDocument/2006/relationships/hyperlink" Target="cid:bb0832652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329" Type="http://schemas.openxmlformats.org/officeDocument/2006/relationships/hyperlink" Target="cid:89df9e5f2" TargetMode="External"/><Relationship Id="rId480" Type="http://schemas.openxmlformats.org/officeDocument/2006/relationships/image" Target="cid:db19d24313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17" Type="http://schemas.openxmlformats.org/officeDocument/2006/relationships/hyperlink" Target="cid:81b7b20d2" TargetMode="External"/><Relationship Id="rId438" Type="http://schemas.openxmlformats.org/officeDocument/2006/relationships/image" Target="cid:cef11cb313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42" Type="http://schemas.openxmlformats.org/officeDocument/2006/relationships/image" Target="cid:2accc0ec13" TargetMode="External"/><Relationship Id="rId263" Type="http://schemas.openxmlformats.org/officeDocument/2006/relationships/hyperlink" Target="cid:7d2b2ff72" TargetMode="External"/><Relationship Id="rId284" Type="http://schemas.openxmlformats.org/officeDocument/2006/relationships/image" Target="cid:d51f223613" TargetMode="External"/><Relationship Id="rId319" Type="http://schemas.openxmlformats.org/officeDocument/2006/relationships/hyperlink" Target="cid:64f5efd42" TargetMode="External"/><Relationship Id="rId470" Type="http://schemas.openxmlformats.org/officeDocument/2006/relationships/image" Target="cid:1643af9513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330" Type="http://schemas.openxmlformats.org/officeDocument/2006/relationships/image" Target="cid:89dfa1d4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72" Type="http://schemas.openxmlformats.org/officeDocument/2006/relationships/image" Target="cid:4276af6213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28" Type="http://schemas.openxmlformats.org/officeDocument/2006/relationships/image" Target="cid:a5bfdea013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53" Type="http://schemas.openxmlformats.org/officeDocument/2006/relationships/hyperlink" Target="cid:592330e12" TargetMode="External"/><Relationship Id="rId274" Type="http://schemas.openxmlformats.org/officeDocument/2006/relationships/image" Target="cid:bb08328813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Relationship Id="rId320" Type="http://schemas.openxmlformats.org/officeDocument/2006/relationships/image" Target="cid:64f5effa13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341" Type="http://schemas.openxmlformats.org/officeDocument/2006/relationships/hyperlink" Target="cid:b23869842" TargetMode="External"/><Relationship Id="rId362" Type="http://schemas.openxmlformats.org/officeDocument/2006/relationships/image" Target="cid:193e37f713" TargetMode="External"/><Relationship Id="rId383" Type="http://schemas.openxmlformats.org/officeDocument/2006/relationships/hyperlink" Target="cid:cd6ed5c92" TargetMode="External"/><Relationship Id="rId418" Type="http://schemas.openxmlformats.org/officeDocument/2006/relationships/image" Target="cid:81b7b22f13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471" Type="http://schemas.openxmlformats.org/officeDocument/2006/relationships/hyperlink" Target="cid:c5b52bce2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310" Type="http://schemas.openxmlformats.org/officeDocument/2006/relationships/image" Target="cid:2c472238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331" Type="http://schemas.openxmlformats.org/officeDocument/2006/relationships/hyperlink" Target="cid:8e511c9c2" TargetMode="External"/><Relationship Id="rId352" Type="http://schemas.openxmlformats.org/officeDocument/2006/relationships/image" Target="cid:cd2d50ae13" TargetMode="External"/><Relationship Id="rId373" Type="http://schemas.openxmlformats.org/officeDocument/2006/relationships/hyperlink" Target="cid:488d1aa72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300" Type="http://schemas.openxmlformats.org/officeDocument/2006/relationships/image" Target="cid:fe112e9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42" Type="http://schemas.openxmlformats.org/officeDocument/2006/relationships/image" Target="cid:b23869a713" TargetMode="External"/><Relationship Id="rId363" Type="http://schemas.openxmlformats.org/officeDocument/2006/relationships/hyperlink" Target="cid:1e6ccfd42" TargetMode="External"/><Relationship Id="rId384" Type="http://schemas.openxmlformats.org/officeDocument/2006/relationships/image" Target="cid:cd6ed5f013" TargetMode="External"/><Relationship Id="rId419" Type="http://schemas.openxmlformats.org/officeDocument/2006/relationships/hyperlink" Target="cid:87b1650d2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472" Type="http://schemas.openxmlformats.org/officeDocument/2006/relationships/image" Target="cid:c5b52bf3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32" Type="http://schemas.openxmlformats.org/officeDocument/2006/relationships/image" Target="cid:8e511cc513" TargetMode="External"/><Relationship Id="rId353" Type="http://schemas.openxmlformats.org/officeDocument/2006/relationships/hyperlink" Target="cid:d12328e62" TargetMode="External"/><Relationship Id="rId374" Type="http://schemas.openxmlformats.org/officeDocument/2006/relationships/image" Target="cid:488d1ad013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62" Type="http://schemas.openxmlformats.org/officeDocument/2006/relationships/image" Target="cid:c6f2114013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473" Type="http://schemas.openxmlformats.org/officeDocument/2006/relationships/hyperlink" Target="cid:cac018a42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474" Type="http://schemas.openxmlformats.org/officeDocument/2006/relationships/image" Target="cid:cac018c913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476" Type="http://schemas.openxmlformats.org/officeDocument/2006/relationships/image" Target="cid:cfe06461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9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1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3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5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7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9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40"/>
  <sheetViews>
    <sheetView showGridLines="0" tabSelected="1" workbookViewId="0">
      <pane xSplit="1" ySplit="3" topLeftCell="B10" activePane="bottomRight" state="frozen"/>
      <selection pane="topRight" activeCell="B1" sqref="B1"/>
      <selection pane="bottomLeft" activeCell="A4" sqref="A4"/>
      <selection pane="bottomRight" activeCell="K31" sqref="K31"/>
    </sheetView>
  </sheetViews>
  <sheetFormatPr defaultRowHeight="11.2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>
      <c r="A2" s="11" t="s">
        <v>3</v>
      </c>
      <c r="B2" s="12"/>
      <c r="C2" s="61" t="s">
        <v>4</v>
      </c>
      <c r="D2" s="61"/>
      <c r="E2" s="13"/>
      <c r="F2" s="24"/>
      <c r="G2" s="14"/>
      <c r="H2" s="24"/>
      <c r="I2" s="20"/>
      <c r="J2" s="21"/>
      <c r="K2" s="22"/>
      <c r="L2" s="22"/>
    </row>
    <row r="3" spans="1:13">
      <c r="A3" s="62" t="s">
        <v>5</v>
      </c>
      <c r="B3" s="62"/>
      <c r="C3" s="62"/>
      <c r="D3" s="62"/>
      <c r="E3" s="15">
        <f>SUM(E4:E40)</f>
        <v>29440507.639399998</v>
      </c>
      <c r="F3" s="25">
        <f>RA!I7</f>
        <v>-162593.37030000001</v>
      </c>
      <c r="G3" s="16">
        <f>SUM(G4:G40)</f>
        <v>29603101.0097</v>
      </c>
      <c r="H3" s="27">
        <f>RA!J7</f>
        <v>-0.55227774021940701</v>
      </c>
      <c r="I3" s="20">
        <f>SUM(I4:I40)</f>
        <v>29440506.258829135</v>
      </c>
      <c r="J3" s="21">
        <f>SUM(J4:J40)</f>
        <v>29603100.564108498</v>
      </c>
      <c r="K3" s="22">
        <f>E3-I3</f>
        <v>1.380570862442255</v>
      </c>
      <c r="L3" s="22">
        <f>G3-J3</f>
        <v>0.44559150189161301</v>
      </c>
    </row>
    <row r="4" spans="1:13">
      <c r="A4" s="63">
        <f>RA!A8</f>
        <v>42313</v>
      </c>
      <c r="B4" s="12">
        <v>12</v>
      </c>
      <c r="C4" s="60" t="s">
        <v>6</v>
      </c>
      <c r="D4" s="60"/>
      <c r="E4" s="15">
        <f>VLOOKUP(C4,RA!B8:D36,3,0)</f>
        <v>535079.39839999995</v>
      </c>
      <c r="F4" s="25">
        <f>VLOOKUP(C4,RA!B8:I39,8,0)</f>
        <v>121003.1142</v>
      </c>
      <c r="G4" s="16">
        <f t="shared" ref="G4:G40" si="0">E4-F4</f>
        <v>414076.28419999994</v>
      </c>
      <c r="H4" s="27">
        <f>RA!J8</f>
        <v>22.614048412595402</v>
      </c>
      <c r="I4" s="20">
        <f>VLOOKUP(B4,RMS!B:D,3,FALSE)</f>
        <v>535080.08723333303</v>
      </c>
      <c r="J4" s="21">
        <f>VLOOKUP(B4,RMS!B:E,4,FALSE)</f>
        <v>414076.29583162401</v>
      </c>
      <c r="K4" s="22">
        <f t="shared" ref="K4:K40" si="1">E4-I4</f>
        <v>-0.68883333308622241</v>
      </c>
      <c r="L4" s="22">
        <f t="shared" ref="L4:L40" si="2">G4-J4</f>
        <v>-1.1631624074652791E-2</v>
      </c>
    </row>
    <row r="5" spans="1:13">
      <c r="A5" s="63"/>
      <c r="B5" s="12">
        <v>13</v>
      </c>
      <c r="C5" s="60" t="s">
        <v>7</v>
      </c>
      <c r="D5" s="60"/>
      <c r="E5" s="15">
        <f>VLOOKUP(C5,RA!B8:D37,3,0)</f>
        <v>54419.224800000004</v>
      </c>
      <c r="F5" s="25">
        <f>VLOOKUP(C5,RA!B9:I40,8,0)</f>
        <v>13315.380999999999</v>
      </c>
      <c r="G5" s="16">
        <f t="shared" si="0"/>
        <v>41103.843800000002</v>
      </c>
      <c r="H5" s="27">
        <f>RA!J9</f>
        <v>24.468156334340101</v>
      </c>
      <c r="I5" s="20">
        <f>VLOOKUP(B5,RMS!B:D,3,FALSE)</f>
        <v>54419.249637644702</v>
      </c>
      <c r="J5" s="21">
        <f>VLOOKUP(B5,RMS!B:E,4,FALSE)</f>
        <v>41103.847863921001</v>
      </c>
      <c r="K5" s="22">
        <f t="shared" si="1"/>
        <v>-2.4837644697981887E-2</v>
      </c>
      <c r="L5" s="22">
        <f t="shared" si="2"/>
        <v>-4.063920998305548E-3</v>
      </c>
      <c r="M5" s="32"/>
    </row>
    <row r="6" spans="1:13">
      <c r="A6" s="63"/>
      <c r="B6" s="12">
        <v>14</v>
      </c>
      <c r="C6" s="60" t="s">
        <v>8</v>
      </c>
      <c r="D6" s="60"/>
      <c r="E6" s="15">
        <f>VLOOKUP(C6,RA!B10:D38,3,0)</f>
        <v>95090.963900000002</v>
      </c>
      <c r="F6" s="25">
        <f>VLOOKUP(C6,RA!B10:I41,8,0)</f>
        <v>28214.785100000001</v>
      </c>
      <c r="G6" s="16">
        <f t="shared" si="0"/>
        <v>66876.178799999994</v>
      </c>
      <c r="H6" s="27">
        <f>RA!J10</f>
        <v>29.671363022117799</v>
      </c>
      <c r="I6" s="20">
        <f>VLOOKUP(B6,RMS!B:D,3,FALSE)</f>
        <v>95092.834901996801</v>
      </c>
      <c r="J6" s="21">
        <f>VLOOKUP(B6,RMS!B:E,4,FALSE)</f>
        <v>66876.178958008706</v>
      </c>
      <c r="K6" s="22">
        <f>E6-I6</f>
        <v>-1.8710019967984408</v>
      </c>
      <c r="L6" s="22">
        <f t="shared" si="2"/>
        <v>-1.5800871187821031E-4</v>
      </c>
      <c r="M6" s="32"/>
    </row>
    <row r="7" spans="1:13">
      <c r="A7" s="63"/>
      <c r="B7" s="12">
        <v>15</v>
      </c>
      <c r="C7" s="60" t="s">
        <v>9</v>
      </c>
      <c r="D7" s="60"/>
      <c r="E7" s="15">
        <f>VLOOKUP(C7,RA!B10:D39,3,0)</f>
        <v>43080.132700000002</v>
      </c>
      <c r="F7" s="25">
        <f>VLOOKUP(C7,RA!B11:I42,8,0)</f>
        <v>10648.5969</v>
      </c>
      <c r="G7" s="16">
        <f t="shared" si="0"/>
        <v>32431.535800000001</v>
      </c>
      <c r="H7" s="27">
        <f>RA!J11</f>
        <v>24.718115364579599</v>
      </c>
      <c r="I7" s="20">
        <f>VLOOKUP(B7,RMS!B:D,3,FALSE)</f>
        <v>43080.162261538499</v>
      </c>
      <c r="J7" s="21">
        <f>VLOOKUP(B7,RMS!B:E,4,FALSE)</f>
        <v>32431.535494871801</v>
      </c>
      <c r="K7" s="22">
        <f t="shared" si="1"/>
        <v>-2.9561538496636786E-2</v>
      </c>
      <c r="L7" s="22">
        <f t="shared" si="2"/>
        <v>3.0512820012518205E-4</v>
      </c>
      <c r="M7" s="32"/>
    </row>
    <row r="8" spans="1:13">
      <c r="A8" s="63"/>
      <c r="B8" s="12">
        <v>16</v>
      </c>
      <c r="C8" s="60" t="s">
        <v>10</v>
      </c>
      <c r="D8" s="60"/>
      <c r="E8" s="15">
        <f>VLOOKUP(C8,RA!B12:D39,3,0)</f>
        <v>315353.92499999999</v>
      </c>
      <c r="F8" s="25">
        <f>VLOOKUP(C8,RA!B12:I43,8,0)</f>
        <v>44841.5844</v>
      </c>
      <c r="G8" s="16">
        <f t="shared" si="0"/>
        <v>270512.3406</v>
      </c>
      <c r="H8" s="27">
        <f>RA!J12</f>
        <v>14.219447054607</v>
      </c>
      <c r="I8" s="20">
        <f>VLOOKUP(B8,RMS!B:D,3,FALSE)</f>
        <v>315354.026755556</v>
      </c>
      <c r="J8" s="21">
        <f>VLOOKUP(B8,RMS!B:E,4,FALSE)</f>
        <v>270512.34157777799</v>
      </c>
      <c r="K8" s="22">
        <f t="shared" si="1"/>
        <v>-0.1017555560101755</v>
      </c>
      <c r="L8" s="22">
        <f t="shared" si="2"/>
        <v>-9.7777799237519503E-4</v>
      </c>
      <c r="M8" s="32"/>
    </row>
    <row r="9" spans="1:13">
      <c r="A9" s="63"/>
      <c r="B9" s="12">
        <v>17</v>
      </c>
      <c r="C9" s="60" t="s">
        <v>11</v>
      </c>
      <c r="D9" s="60"/>
      <c r="E9" s="15">
        <f>VLOOKUP(C9,RA!B12:D40,3,0)</f>
        <v>365774.17320000002</v>
      </c>
      <c r="F9" s="25">
        <f>VLOOKUP(C9,RA!B13:I44,8,0)</f>
        <v>61765.722199999997</v>
      </c>
      <c r="G9" s="16">
        <f t="shared" si="0"/>
        <v>304008.451</v>
      </c>
      <c r="H9" s="27">
        <f>RA!J13</f>
        <v>16.886299450734398</v>
      </c>
      <c r="I9" s="20">
        <f>VLOOKUP(B9,RMS!B:D,3,FALSE)</f>
        <v>365774.29960000003</v>
      </c>
      <c r="J9" s="21">
        <f>VLOOKUP(B9,RMS!B:E,4,FALSE)</f>
        <v>304008.44916666701</v>
      </c>
      <c r="K9" s="22">
        <f t="shared" si="1"/>
        <v>-0.12640000000828877</v>
      </c>
      <c r="L9" s="22">
        <f t="shared" si="2"/>
        <v>1.833332993555814E-3</v>
      </c>
      <c r="M9" s="32"/>
    </row>
    <row r="10" spans="1:13">
      <c r="A10" s="63"/>
      <c r="B10" s="12">
        <v>18</v>
      </c>
      <c r="C10" s="60" t="s">
        <v>12</v>
      </c>
      <c r="D10" s="60"/>
      <c r="E10" s="15">
        <f>VLOOKUP(C10,RA!B14:D41,3,0)</f>
        <v>114126.2911</v>
      </c>
      <c r="F10" s="25">
        <f>VLOOKUP(C10,RA!B14:I45,8,0)</f>
        <v>24293.205300000001</v>
      </c>
      <c r="G10" s="16">
        <f t="shared" si="0"/>
        <v>89833.085800000001</v>
      </c>
      <c r="H10" s="27">
        <f>RA!J14</f>
        <v>21.286247950276199</v>
      </c>
      <c r="I10" s="20">
        <f>VLOOKUP(B10,RMS!B:D,3,FALSE)</f>
        <v>114126.286902564</v>
      </c>
      <c r="J10" s="21">
        <f>VLOOKUP(B10,RMS!B:E,4,FALSE)</f>
        <v>89833.085928205095</v>
      </c>
      <c r="K10" s="22">
        <f t="shared" si="1"/>
        <v>4.197436006506905E-3</v>
      </c>
      <c r="L10" s="22">
        <f t="shared" si="2"/>
        <v>-1.2820509437005967E-4</v>
      </c>
      <c r="M10" s="32"/>
    </row>
    <row r="11" spans="1:13">
      <c r="A11" s="63"/>
      <c r="B11" s="12">
        <v>19</v>
      </c>
      <c r="C11" s="60" t="s">
        <v>13</v>
      </c>
      <c r="D11" s="60"/>
      <c r="E11" s="15">
        <f>VLOOKUP(C11,RA!B14:D42,3,0)</f>
        <v>375954.2953</v>
      </c>
      <c r="F11" s="25">
        <f>VLOOKUP(C11,RA!B15:I46,8,0)</f>
        <v>-237965.11679999999</v>
      </c>
      <c r="G11" s="16">
        <f t="shared" si="0"/>
        <v>613919.41209999996</v>
      </c>
      <c r="H11" s="27">
        <f>RA!J15</f>
        <v>-63.296288877378302</v>
      </c>
      <c r="I11" s="20">
        <f>VLOOKUP(B11,RMS!B:D,3,FALSE)</f>
        <v>375955.56304786302</v>
      </c>
      <c r="J11" s="21">
        <f>VLOOKUP(B11,RMS!B:E,4,FALSE)</f>
        <v>613919.41289145302</v>
      </c>
      <c r="K11" s="22">
        <f t="shared" si="1"/>
        <v>-1.2677478630212136</v>
      </c>
      <c r="L11" s="22">
        <f t="shared" si="2"/>
        <v>-7.9145305790007114E-4</v>
      </c>
      <c r="M11" s="32"/>
    </row>
    <row r="12" spans="1:13">
      <c r="A12" s="63"/>
      <c r="B12" s="12">
        <v>21</v>
      </c>
      <c r="C12" s="60" t="s">
        <v>14</v>
      </c>
      <c r="D12" s="60"/>
      <c r="E12" s="15">
        <f>VLOOKUP(C12,RA!B16:D43,3,0)</f>
        <v>927506.04099999997</v>
      </c>
      <c r="F12" s="25">
        <f>VLOOKUP(C12,RA!B16:I47,8,0)</f>
        <v>-31160.897300000001</v>
      </c>
      <c r="G12" s="16">
        <f t="shared" si="0"/>
        <v>958666.93829999992</v>
      </c>
      <c r="H12" s="27">
        <f>RA!J16</f>
        <v>-3.3596435950329302</v>
      </c>
      <c r="I12" s="20">
        <f>VLOOKUP(B12,RMS!B:D,3,FALSE)</f>
        <v>927505.77190683805</v>
      </c>
      <c r="J12" s="21">
        <f>VLOOKUP(B12,RMS!B:E,4,FALSE)</f>
        <v>958666.93810940196</v>
      </c>
      <c r="K12" s="22">
        <f t="shared" si="1"/>
        <v>0.26909316191449761</v>
      </c>
      <c r="L12" s="22">
        <f t="shared" si="2"/>
        <v>1.9059795886278152E-4</v>
      </c>
      <c r="M12" s="32"/>
    </row>
    <row r="13" spans="1:13">
      <c r="A13" s="63"/>
      <c r="B13" s="12">
        <v>22</v>
      </c>
      <c r="C13" s="60" t="s">
        <v>15</v>
      </c>
      <c r="D13" s="60"/>
      <c r="E13" s="15">
        <f>VLOOKUP(C13,RA!B16:D44,3,0)</f>
        <v>407811.76559999998</v>
      </c>
      <c r="F13" s="25">
        <f>VLOOKUP(C13,RA!B17:I48,8,0)</f>
        <v>45311.5389</v>
      </c>
      <c r="G13" s="16">
        <f t="shared" si="0"/>
        <v>362500.2267</v>
      </c>
      <c r="H13" s="27">
        <f>RA!J17</f>
        <v>11.110895447887501</v>
      </c>
      <c r="I13" s="20">
        <f>VLOOKUP(B13,RMS!B:D,3,FALSE)</f>
        <v>407811.70439487201</v>
      </c>
      <c r="J13" s="21">
        <f>VLOOKUP(B13,RMS!B:E,4,FALSE)</f>
        <v>362500.22677435901</v>
      </c>
      <c r="K13" s="22">
        <f t="shared" si="1"/>
        <v>6.1205127974972129E-2</v>
      </c>
      <c r="L13" s="22">
        <f t="shared" si="2"/>
        <v>-7.4359006248414516E-5</v>
      </c>
      <c r="M13" s="32"/>
    </row>
    <row r="14" spans="1:13">
      <c r="A14" s="63"/>
      <c r="B14" s="12">
        <v>23</v>
      </c>
      <c r="C14" s="60" t="s">
        <v>16</v>
      </c>
      <c r="D14" s="60"/>
      <c r="E14" s="15">
        <f>VLOOKUP(C14,RA!B18:D45,3,0)</f>
        <v>1333351.7196</v>
      </c>
      <c r="F14" s="25">
        <f>VLOOKUP(C14,RA!B18:I49,8,0)</f>
        <v>138998.1868</v>
      </c>
      <c r="G14" s="16">
        <f t="shared" si="0"/>
        <v>1194353.5327999999</v>
      </c>
      <c r="H14" s="27">
        <f>RA!J18</f>
        <v>10.4247202562351</v>
      </c>
      <c r="I14" s="20">
        <f>VLOOKUP(B14,RMS!B:D,3,FALSE)</f>
        <v>1333352.00804359</v>
      </c>
      <c r="J14" s="21">
        <f>VLOOKUP(B14,RMS!B:E,4,FALSE)</f>
        <v>1194353.5261709399</v>
      </c>
      <c r="K14" s="22">
        <f t="shared" si="1"/>
        <v>-0.28844359004870057</v>
      </c>
      <c r="L14" s="22">
        <f t="shared" si="2"/>
        <v>6.6290600225329399E-3</v>
      </c>
      <c r="M14" s="32"/>
    </row>
    <row r="15" spans="1:13">
      <c r="A15" s="63"/>
      <c r="B15" s="12">
        <v>24</v>
      </c>
      <c r="C15" s="60" t="s">
        <v>17</v>
      </c>
      <c r="D15" s="60"/>
      <c r="E15" s="15">
        <f>VLOOKUP(C15,RA!B18:D46,3,0)</f>
        <v>642146.38910000003</v>
      </c>
      <c r="F15" s="25">
        <f>VLOOKUP(C15,RA!B19:I50,8,0)</f>
        <v>29701.4342</v>
      </c>
      <c r="G15" s="16">
        <f t="shared" si="0"/>
        <v>612444.95490000001</v>
      </c>
      <c r="H15" s="27">
        <f>RA!J19</f>
        <v>4.6253369487334499</v>
      </c>
      <c r="I15" s="20">
        <f>VLOOKUP(B15,RMS!B:D,3,FALSE)</f>
        <v>642146.58534529898</v>
      </c>
      <c r="J15" s="21">
        <f>VLOOKUP(B15,RMS!B:E,4,FALSE)</f>
        <v>612444.95422307705</v>
      </c>
      <c r="K15" s="22">
        <f t="shared" si="1"/>
        <v>-0.19624529895372689</v>
      </c>
      <c r="L15" s="22">
        <f t="shared" si="2"/>
        <v>6.7692296579480171E-4</v>
      </c>
      <c r="M15" s="32"/>
    </row>
    <row r="16" spans="1:13">
      <c r="A16" s="63"/>
      <c r="B16" s="12">
        <v>25</v>
      </c>
      <c r="C16" s="60" t="s">
        <v>18</v>
      </c>
      <c r="D16" s="60"/>
      <c r="E16" s="15">
        <f>VLOOKUP(C16,RA!B20:D47,3,0)</f>
        <v>2334721.5907000001</v>
      </c>
      <c r="F16" s="25">
        <f>VLOOKUP(C16,RA!B20:I51,8,0)</f>
        <v>-3003.0985999999998</v>
      </c>
      <c r="G16" s="16">
        <f t="shared" si="0"/>
        <v>2337724.6893000002</v>
      </c>
      <c r="H16" s="27">
        <f>RA!J20</f>
        <v>-0.128627696422665</v>
      </c>
      <c r="I16" s="20">
        <f>VLOOKUP(B16,RMS!B:D,3,FALSE)</f>
        <v>2334719.7872000001</v>
      </c>
      <c r="J16" s="21">
        <f>VLOOKUP(B16,RMS!B:E,4,FALSE)</f>
        <v>2337724.6893000002</v>
      </c>
      <c r="K16" s="22">
        <f t="shared" si="1"/>
        <v>1.8034999999217689</v>
      </c>
      <c r="L16" s="22">
        <f t="shared" si="2"/>
        <v>0</v>
      </c>
      <c r="M16" s="32"/>
    </row>
    <row r="17" spans="1:13">
      <c r="A17" s="63"/>
      <c r="B17" s="12">
        <v>26</v>
      </c>
      <c r="C17" s="60" t="s">
        <v>19</v>
      </c>
      <c r="D17" s="60"/>
      <c r="E17" s="15">
        <f>VLOOKUP(C17,RA!B20:D48,3,0)</f>
        <v>673324.83570000005</v>
      </c>
      <c r="F17" s="25">
        <f>VLOOKUP(C17,RA!B21:I52,8,0)</f>
        <v>41150.715900000003</v>
      </c>
      <c r="G17" s="16">
        <f t="shared" si="0"/>
        <v>632174.1198000001</v>
      </c>
      <c r="H17" s="27">
        <f>RA!J21</f>
        <v>6.1115695899170301</v>
      </c>
      <c r="I17" s="20">
        <f>VLOOKUP(B17,RMS!B:D,3,FALSE)</f>
        <v>673322.43524557096</v>
      </c>
      <c r="J17" s="21">
        <f>VLOOKUP(B17,RMS!B:E,4,FALSE)</f>
        <v>632174.11985917902</v>
      </c>
      <c r="K17" s="22">
        <f t="shared" si="1"/>
        <v>2.4004544290946797</v>
      </c>
      <c r="L17" s="22">
        <f t="shared" si="2"/>
        <v>-5.9178913943469524E-5</v>
      </c>
      <c r="M17" s="32"/>
    </row>
    <row r="18" spans="1:13">
      <c r="A18" s="63"/>
      <c r="B18" s="12">
        <v>27</v>
      </c>
      <c r="C18" s="60" t="s">
        <v>20</v>
      </c>
      <c r="D18" s="60"/>
      <c r="E18" s="15">
        <f>VLOOKUP(C18,RA!B22:D49,3,0)</f>
        <v>981773.505</v>
      </c>
      <c r="F18" s="25">
        <f>VLOOKUP(C18,RA!B22:I53,8,0)</f>
        <v>113303.8045</v>
      </c>
      <c r="G18" s="16">
        <f t="shared" si="0"/>
        <v>868469.70050000004</v>
      </c>
      <c r="H18" s="27">
        <f>RA!J22</f>
        <v>11.540727461371</v>
      </c>
      <c r="I18" s="20">
        <f>VLOOKUP(B18,RMS!B:D,3,FALSE)</f>
        <v>981774.94880000001</v>
      </c>
      <c r="J18" s="21">
        <f>VLOOKUP(B18,RMS!B:E,4,FALSE)</f>
        <v>868469.70189999999</v>
      </c>
      <c r="K18" s="22">
        <f t="shared" si="1"/>
        <v>-1.4438000000081956</v>
      </c>
      <c r="L18" s="22">
        <f t="shared" si="2"/>
        <v>-1.39999995008111E-3</v>
      </c>
      <c r="M18" s="32"/>
    </row>
    <row r="19" spans="1:13">
      <c r="A19" s="63"/>
      <c r="B19" s="12">
        <v>29</v>
      </c>
      <c r="C19" s="60" t="s">
        <v>21</v>
      </c>
      <c r="D19" s="60"/>
      <c r="E19" s="15">
        <f>VLOOKUP(C19,RA!B22:D50,3,0)</f>
        <v>4892112.1721000001</v>
      </c>
      <c r="F19" s="25">
        <f>VLOOKUP(C19,RA!B23:I54,8,0)</f>
        <v>131169.53469999999</v>
      </c>
      <c r="G19" s="16">
        <f t="shared" si="0"/>
        <v>4760942.6374000004</v>
      </c>
      <c r="H19" s="27">
        <f>RA!J23</f>
        <v>2.6812454433908401</v>
      </c>
      <c r="I19" s="20">
        <f>VLOOKUP(B19,RMS!B:D,3,FALSE)</f>
        <v>4892110.4611948701</v>
      </c>
      <c r="J19" s="21">
        <f>VLOOKUP(B19,RMS!B:E,4,FALSE)</f>
        <v>4760942.66227521</v>
      </c>
      <c r="K19" s="22">
        <f t="shared" si="1"/>
        <v>1.7109051300212741</v>
      </c>
      <c r="L19" s="22">
        <f t="shared" si="2"/>
        <v>-2.4875209666788578E-2</v>
      </c>
      <c r="M19" s="32"/>
    </row>
    <row r="20" spans="1:13">
      <c r="A20" s="63"/>
      <c r="B20" s="12">
        <v>31</v>
      </c>
      <c r="C20" s="60" t="s">
        <v>22</v>
      </c>
      <c r="D20" s="60"/>
      <c r="E20" s="15">
        <f>VLOOKUP(C20,RA!B24:D51,3,0)</f>
        <v>269861.33020000003</v>
      </c>
      <c r="F20" s="25">
        <f>VLOOKUP(C20,RA!B24:I55,8,0)</f>
        <v>31691.452300000001</v>
      </c>
      <c r="G20" s="16">
        <f t="shared" si="0"/>
        <v>238169.87790000002</v>
      </c>
      <c r="H20" s="27">
        <f>RA!J24</f>
        <v>11.743606346456801</v>
      </c>
      <c r="I20" s="20">
        <f>VLOOKUP(B20,RMS!B:D,3,FALSE)</f>
        <v>269861.46312414302</v>
      </c>
      <c r="J20" s="21">
        <f>VLOOKUP(B20,RMS!B:E,4,FALSE)</f>
        <v>238169.85923243201</v>
      </c>
      <c r="K20" s="22">
        <f t="shared" si="1"/>
        <v>-0.13292414299212396</v>
      </c>
      <c r="L20" s="22">
        <f t="shared" si="2"/>
        <v>1.8667568016098812E-2</v>
      </c>
      <c r="M20" s="32"/>
    </row>
    <row r="21" spans="1:13">
      <c r="A21" s="63"/>
      <c r="B21" s="12">
        <v>32</v>
      </c>
      <c r="C21" s="60" t="s">
        <v>23</v>
      </c>
      <c r="D21" s="60"/>
      <c r="E21" s="15">
        <f>VLOOKUP(C21,RA!B24:D52,3,0)</f>
        <v>359571.70809999999</v>
      </c>
      <c r="F21" s="25">
        <f>VLOOKUP(C21,RA!B25:I56,8,0)</f>
        <v>12507.930700000001</v>
      </c>
      <c r="G21" s="16">
        <f t="shared" si="0"/>
        <v>347063.77739999996</v>
      </c>
      <c r="H21" s="27">
        <f>RA!J25</f>
        <v>3.47856364064145</v>
      </c>
      <c r="I21" s="20">
        <f>VLOOKUP(B21,RMS!B:D,3,FALSE)</f>
        <v>359571.68516886001</v>
      </c>
      <c r="J21" s="21">
        <f>VLOOKUP(B21,RMS!B:E,4,FALSE)</f>
        <v>347063.77695305803</v>
      </c>
      <c r="K21" s="22">
        <f t="shared" si="1"/>
        <v>2.2931139974389225E-2</v>
      </c>
      <c r="L21" s="22">
        <f t="shared" si="2"/>
        <v>4.4694193638861179E-4</v>
      </c>
      <c r="M21" s="32"/>
    </row>
    <row r="22" spans="1:13">
      <c r="A22" s="63"/>
      <c r="B22" s="12">
        <v>33</v>
      </c>
      <c r="C22" s="60" t="s">
        <v>24</v>
      </c>
      <c r="D22" s="60"/>
      <c r="E22" s="15">
        <f>VLOOKUP(C22,RA!B26:D53,3,0)</f>
        <v>573023.64809999999</v>
      </c>
      <c r="F22" s="25">
        <f>VLOOKUP(C22,RA!B26:I57,8,0)</f>
        <v>102910.51790000001</v>
      </c>
      <c r="G22" s="16">
        <f t="shared" si="0"/>
        <v>470113.13020000001</v>
      </c>
      <c r="H22" s="27">
        <f>RA!J26</f>
        <v>17.9592095790854</v>
      </c>
      <c r="I22" s="20">
        <f>VLOOKUP(B22,RMS!B:D,3,FALSE)</f>
        <v>573023.59385578195</v>
      </c>
      <c r="J22" s="21">
        <f>VLOOKUP(B22,RMS!B:E,4,FALSE)</f>
        <v>470113.01447065698</v>
      </c>
      <c r="K22" s="22">
        <f t="shared" si="1"/>
        <v>5.4244218044914305E-2</v>
      </c>
      <c r="L22" s="22">
        <f t="shared" si="2"/>
        <v>0.11572934302967042</v>
      </c>
      <c r="M22" s="32"/>
    </row>
    <row r="23" spans="1:13">
      <c r="A23" s="63"/>
      <c r="B23" s="12">
        <v>34</v>
      </c>
      <c r="C23" s="60" t="s">
        <v>25</v>
      </c>
      <c r="D23" s="60"/>
      <c r="E23" s="15">
        <f>VLOOKUP(C23,RA!B26:D54,3,0)</f>
        <v>237944.39629999999</v>
      </c>
      <c r="F23" s="25">
        <f>VLOOKUP(C23,RA!B27:I58,8,0)</f>
        <v>46309.471400000002</v>
      </c>
      <c r="G23" s="16">
        <f t="shared" si="0"/>
        <v>191634.92489999998</v>
      </c>
      <c r="H23" s="27">
        <f>RA!J27</f>
        <v>19.462308051841301</v>
      </c>
      <c r="I23" s="20">
        <f>VLOOKUP(B23,RMS!B:D,3,FALSE)</f>
        <v>237944.268065971</v>
      </c>
      <c r="J23" s="21">
        <f>VLOOKUP(B23,RMS!B:E,4,FALSE)</f>
        <v>191634.935205955</v>
      </c>
      <c r="K23" s="22">
        <f t="shared" si="1"/>
        <v>0.12823402899084613</v>
      </c>
      <c r="L23" s="22">
        <f t="shared" si="2"/>
        <v>-1.0305955016519874E-2</v>
      </c>
      <c r="M23" s="32"/>
    </row>
    <row r="24" spans="1:13">
      <c r="A24" s="63"/>
      <c r="B24" s="12">
        <v>35</v>
      </c>
      <c r="C24" s="60" t="s">
        <v>26</v>
      </c>
      <c r="D24" s="60"/>
      <c r="E24" s="15">
        <f>VLOOKUP(C24,RA!B28:D55,3,0)</f>
        <v>2021306.8126999999</v>
      </c>
      <c r="F24" s="25">
        <f>VLOOKUP(C24,RA!B28:I59,8,0)</f>
        <v>-97912.524099999995</v>
      </c>
      <c r="G24" s="16">
        <f t="shared" si="0"/>
        <v>2119219.3367999997</v>
      </c>
      <c r="H24" s="27">
        <f>RA!J28</f>
        <v>-4.84402088217431</v>
      </c>
      <c r="I24" s="20">
        <f>VLOOKUP(B24,RMS!B:D,3,FALSE)</f>
        <v>2021306.8125044201</v>
      </c>
      <c r="J24" s="21">
        <f>VLOOKUP(B24,RMS!B:E,4,FALSE)</f>
        <v>2119219.3912513298</v>
      </c>
      <c r="K24" s="22">
        <f t="shared" si="1"/>
        <v>1.9557983614504337E-4</v>
      </c>
      <c r="L24" s="22">
        <f t="shared" si="2"/>
        <v>-5.4451330099254847E-2</v>
      </c>
      <c r="M24" s="32"/>
    </row>
    <row r="25" spans="1:13">
      <c r="A25" s="63"/>
      <c r="B25" s="12">
        <v>36</v>
      </c>
      <c r="C25" s="60" t="s">
        <v>27</v>
      </c>
      <c r="D25" s="60"/>
      <c r="E25" s="15">
        <f>VLOOKUP(C25,RA!B28:D56,3,0)</f>
        <v>667788.68000000005</v>
      </c>
      <c r="F25" s="25">
        <f>VLOOKUP(C25,RA!B29:I60,8,0)</f>
        <v>77719.743400000007</v>
      </c>
      <c r="G25" s="16">
        <f t="shared" si="0"/>
        <v>590068.93660000002</v>
      </c>
      <c r="H25" s="27">
        <f>RA!J29</f>
        <v>11.638373893969</v>
      </c>
      <c r="I25" s="20">
        <f>VLOOKUP(B25,RMS!B:D,3,FALSE)</f>
        <v>667788.68049557495</v>
      </c>
      <c r="J25" s="21">
        <f>VLOOKUP(B25,RMS!B:E,4,FALSE)</f>
        <v>590068.92475425405</v>
      </c>
      <c r="K25" s="22">
        <f t="shared" si="1"/>
        <v>-4.9557490274310112E-4</v>
      </c>
      <c r="L25" s="22">
        <f t="shared" si="2"/>
        <v>1.1845745961181819E-2</v>
      </c>
      <c r="M25" s="32"/>
    </row>
    <row r="26" spans="1:13">
      <c r="A26" s="63"/>
      <c r="B26" s="12">
        <v>37</v>
      </c>
      <c r="C26" s="60" t="s">
        <v>73</v>
      </c>
      <c r="D26" s="60"/>
      <c r="E26" s="15">
        <f>VLOOKUP(C26,RA!B30:D57,3,0)</f>
        <v>1069823.1406</v>
      </c>
      <c r="F26" s="25">
        <f>VLOOKUP(C26,RA!B30:I61,8,0)</f>
        <v>104769.8535</v>
      </c>
      <c r="G26" s="16">
        <f t="shared" si="0"/>
        <v>965053.28710000007</v>
      </c>
      <c r="H26" s="27">
        <f>RA!J30</f>
        <v>9.7931938022242502</v>
      </c>
      <c r="I26" s="20">
        <f>VLOOKUP(B26,RMS!B:D,3,FALSE)</f>
        <v>1069823.1387168099</v>
      </c>
      <c r="J26" s="21">
        <f>VLOOKUP(B26,RMS!B:E,4,FALSE)</f>
        <v>965053.51862392097</v>
      </c>
      <c r="K26" s="22">
        <f t="shared" si="1"/>
        <v>1.8831901252269745E-3</v>
      </c>
      <c r="L26" s="22">
        <f t="shared" si="2"/>
        <v>-0.23152392089832574</v>
      </c>
      <c r="M26" s="32"/>
    </row>
    <row r="27" spans="1:13">
      <c r="A27" s="63"/>
      <c r="B27" s="12">
        <v>38</v>
      </c>
      <c r="C27" s="60" t="s">
        <v>29</v>
      </c>
      <c r="D27" s="60"/>
      <c r="E27" s="15">
        <f>VLOOKUP(C27,RA!B30:D58,3,0)</f>
        <v>8968392.3749000002</v>
      </c>
      <c r="F27" s="25">
        <f>VLOOKUP(C27,RA!B31:I62,8,0)</f>
        <v>-970653.72770000005</v>
      </c>
      <c r="G27" s="16">
        <f t="shared" si="0"/>
        <v>9939046.1026000008</v>
      </c>
      <c r="H27" s="27">
        <f>RA!J31</f>
        <v>-10.8230515250045</v>
      </c>
      <c r="I27" s="20">
        <f>VLOOKUP(B27,RMS!B:D,3,FALSE)</f>
        <v>8968391.2897336297</v>
      </c>
      <c r="J27" s="21">
        <f>VLOOKUP(B27,RMS!B:E,4,FALSE)</f>
        <v>9939045.48131858</v>
      </c>
      <c r="K27" s="22">
        <f t="shared" si="1"/>
        <v>1.0851663704961538</v>
      </c>
      <c r="L27" s="22">
        <f t="shared" si="2"/>
        <v>0.62128142081201077</v>
      </c>
      <c r="M27" s="32"/>
    </row>
    <row r="28" spans="1:13">
      <c r="A28" s="63"/>
      <c r="B28" s="12">
        <v>39</v>
      </c>
      <c r="C28" s="60" t="s">
        <v>30</v>
      </c>
      <c r="D28" s="60"/>
      <c r="E28" s="15">
        <f>VLOOKUP(C28,RA!B32:D59,3,0)</f>
        <v>91207.765899999999</v>
      </c>
      <c r="F28" s="25">
        <f>VLOOKUP(C28,RA!B32:I63,8,0)</f>
        <v>22583.769899999999</v>
      </c>
      <c r="G28" s="16">
        <f t="shared" si="0"/>
        <v>68623.995999999999</v>
      </c>
      <c r="H28" s="27">
        <f>RA!J32</f>
        <v>24.760797150497901</v>
      </c>
      <c r="I28" s="20">
        <f>VLOOKUP(B28,RMS!B:D,3,FALSE)</f>
        <v>91207.761609220193</v>
      </c>
      <c r="J28" s="21">
        <f>VLOOKUP(B28,RMS!B:E,4,FALSE)</f>
        <v>68624.000724075799</v>
      </c>
      <c r="K28" s="22">
        <f t="shared" si="1"/>
        <v>4.2907798051601276E-3</v>
      </c>
      <c r="L28" s="22">
        <f t="shared" si="2"/>
        <v>-4.7240757994586602E-3</v>
      </c>
      <c r="M28" s="32"/>
    </row>
    <row r="29" spans="1:13">
      <c r="A29" s="63"/>
      <c r="B29" s="12">
        <v>40</v>
      </c>
      <c r="C29" s="60" t="s">
        <v>31</v>
      </c>
      <c r="D29" s="60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2"/>
    </row>
    <row r="30" spans="1:13" ht="12" thickBot="1">
      <c r="A30" s="63"/>
      <c r="B30" s="12">
        <v>42</v>
      </c>
      <c r="C30" s="60" t="s">
        <v>32</v>
      </c>
      <c r="D30" s="60"/>
      <c r="E30" s="15">
        <f>VLOOKUP(C30,RA!B34:D62,3,0)</f>
        <v>402169.46679999999</v>
      </c>
      <c r="F30" s="25">
        <f>VLOOKUP(C30,RA!B34:I66,8,0)</f>
        <v>-35051.688600000001</v>
      </c>
      <c r="G30" s="16">
        <f t="shared" si="0"/>
        <v>437221.15539999999</v>
      </c>
      <c r="H30" s="27">
        <f>RA!J34</f>
        <v>0</v>
      </c>
      <c r="I30" s="20">
        <f>VLOOKUP(B30,RMS!B:D,3,FALSE)</f>
        <v>402169.46620000002</v>
      </c>
      <c r="J30" s="21">
        <f>VLOOKUP(B30,RMS!B:E,4,FALSE)</f>
        <v>437221.14529999997</v>
      </c>
      <c r="K30" s="22">
        <f t="shared" si="1"/>
        <v>5.9999997029080987E-4</v>
      </c>
      <c r="L30" s="22">
        <f t="shared" si="2"/>
        <v>1.0100000014062971E-2</v>
      </c>
      <c r="M30" s="32"/>
    </row>
    <row r="31" spans="1:13" s="35" customFormat="1" ht="12" thickBot="1">
      <c r="A31" s="63"/>
      <c r="B31" s="12">
        <v>70</v>
      </c>
      <c r="C31" s="64" t="s">
        <v>69</v>
      </c>
      <c r="D31" s="65"/>
      <c r="E31" s="15">
        <f>VLOOKUP(C31,RA!B35:D63,3,0)</f>
        <v>77482.95</v>
      </c>
      <c r="F31" s="25">
        <f>VLOOKUP(C31,RA!B35:I67,8,0)</f>
        <v>2817.43</v>
      </c>
      <c r="G31" s="16">
        <f t="shared" si="0"/>
        <v>74665.52</v>
      </c>
      <c r="H31" s="27">
        <f>RA!J35</f>
        <v>-8.7156513593388496</v>
      </c>
      <c r="I31" s="20">
        <f>VLOOKUP(B31,RMS!B:D,3,FALSE)</f>
        <v>77482.95</v>
      </c>
      <c r="J31" s="21">
        <f>VLOOKUP(B31,RMS!B:E,4,FALSE)</f>
        <v>74665.52</v>
      </c>
      <c r="K31" s="22">
        <f t="shared" si="1"/>
        <v>0</v>
      </c>
      <c r="L31" s="22">
        <f t="shared" si="2"/>
        <v>0</v>
      </c>
    </row>
    <row r="32" spans="1:13">
      <c r="A32" s="63"/>
      <c r="B32" s="12">
        <v>71</v>
      </c>
      <c r="C32" s="60" t="s">
        <v>36</v>
      </c>
      <c r="D32" s="60"/>
      <c r="E32" s="15">
        <f>VLOOKUP(C32,RA!B34:D63,3,0)</f>
        <v>97165.84</v>
      </c>
      <c r="F32" s="25">
        <f>VLOOKUP(C32,RA!B34:I67,8,0)</f>
        <v>-9264.18</v>
      </c>
      <c r="G32" s="16">
        <f t="shared" si="0"/>
        <v>106430.01999999999</v>
      </c>
      <c r="H32" s="27">
        <f>RA!J35</f>
        <v>-8.7156513593388496</v>
      </c>
      <c r="I32" s="20">
        <f>VLOOKUP(B32,RMS!B:D,3,FALSE)</f>
        <v>97165.84</v>
      </c>
      <c r="J32" s="21">
        <f>VLOOKUP(B32,RMS!B:E,4,FALSE)</f>
        <v>106430.02</v>
      </c>
      <c r="K32" s="22">
        <f t="shared" si="1"/>
        <v>0</v>
      </c>
      <c r="L32" s="22">
        <f t="shared" si="2"/>
        <v>0</v>
      </c>
      <c r="M32" s="32"/>
    </row>
    <row r="33" spans="1:13">
      <c r="A33" s="63"/>
      <c r="B33" s="12">
        <v>72</v>
      </c>
      <c r="C33" s="60" t="s">
        <v>37</v>
      </c>
      <c r="D33" s="60"/>
      <c r="E33" s="15">
        <f>VLOOKUP(C33,RA!B34:D64,3,0)</f>
        <v>61785.56</v>
      </c>
      <c r="F33" s="25">
        <f>VLOOKUP(C33,RA!B34:I68,8,0)</f>
        <v>-679.39</v>
      </c>
      <c r="G33" s="16">
        <f t="shared" si="0"/>
        <v>62464.95</v>
      </c>
      <c r="H33" s="27">
        <f>RA!J34</f>
        <v>0</v>
      </c>
      <c r="I33" s="20">
        <f>VLOOKUP(B33,RMS!B:D,3,FALSE)</f>
        <v>61785.56</v>
      </c>
      <c r="J33" s="21">
        <f>VLOOKUP(B33,RMS!B:E,4,FALSE)</f>
        <v>62464.95</v>
      </c>
      <c r="K33" s="22">
        <f t="shared" si="1"/>
        <v>0</v>
      </c>
      <c r="L33" s="22">
        <f t="shared" si="2"/>
        <v>0</v>
      </c>
      <c r="M33" s="32"/>
    </row>
    <row r="34" spans="1:13">
      <c r="A34" s="63"/>
      <c r="B34" s="12">
        <v>73</v>
      </c>
      <c r="C34" s="60" t="s">
        <v>38</v>
      </c>
      <c r="D34" s="60"/>
      <c r="E34" s="15">
        <f>VLOOKUP(C34,RA!B35:D65,3,0)</f>
        <v>40453.9</v>
      </c>
      <c r="F34" s="25">
        <f>VLOOKUP(C34,RA!B35:I69,8,0)</f>
        <v>-4778.74</v>
      </c>
      <c r="G34" s="16">
        <f t="shared" si="0"/>
        <v>45232.639999999999</v>
      </c>
      <c r="H34" s="27">
        <f>RA!J35</f>
        <v>-8.7156513593388496</v>
      </c>
      <c r="I34" s="20">
        <f>VLOOKUP(B34,RMS!B:D,3,FALSE)</f>
        <v>40453.9</v>
      </c>
      <c r="J34" s="21">
        <f>VLOOKUP(B34,RMS!B:E,4,FALSE)</f>
        <v>45232.639999999999</v>
      </c>
      <c r="K34" s="22">
        <f t="shared" si="1"/>
        <v>0</v>
      </c>
      <c r="L34" s="22">
        <f t="shared" si="2"/>
        <v>0</v>
      </c>
      <c r="M34" s="32"/>
    </row>
    <row r="35" spans="1:13" s="35" customFormat="1">
      <c r="A35" s="63"/>
      <c r="B35" s="12">
        <v>74</v>
      </c>
      <c r="C35" s="60" t="s">
        <v>71</v>
      </c>
      <c r="D35" s="60"/>
      <c r="E35" s="15">
        <f>VLOOKUP(C35,RA!B36:D66,3,0)</f>
        <v>0</v>
      </c>
      <c r="F35" s="25">
        <f>VLOOKUP(C35,RA!B36:I70,8,0)</f>
        <v>0</v>
      </c>
      <c r="G35" s="16">
        <f t="shared" si="0"/>
        <v>0</v>
      </c>
      <c r="H35" s="27">
        <f>RA!J36</f>
        <v>3.6361935109595098</v>
      </c>
      <c r="I35" s="20">
        <f>VLOOKUP(B35,RMS!B:D,3,FALSE)</f>
        <v>0</v>
      </c>
      <c r="J35" s="21">
        <f>VLOOKUP(B35,RMS!B:E,4,FALSE)</f>
        <v>0</v>
      </c>
      <c r="K35" s="22">
        <f t="shared" si="1"/>
        <v>0</v>
      </c>
      <c r="L35" s="22">
        <f t="shared" si="2"/>
        <v>0</v>
      </c>
    </row>
    <row r="36" spans="1:13" ht="11.25" customHeight="1">
      <c r="A36" s="63"/>
      <c r="B36" s="12">
        <v>75</v>
      </c>
      <c r="C36" s="60" t="s">
        <v>33</v>
      </c>
      <c r="D36" s="60"/>
      <c r="E36" s="15">
        <f>VLOOKUP(C36,RA!B8:D66,3,0)</f>
        <v>62340.170100000003</v>
      </c>
      <c r="F36" s="25">
        <f>VLOOKUP(C36,RA!B8:I70,8,0)</f>
        <v>3876.2854000000002</v>
      </c>
      <c r="G36" s="16">
        <f t="shared" si="0"/>
        <v>58463.884700000002</v>
      </c>
      <c r="H36" s="27">
        <f>RA!J36</f>
        <v>3.6361935109595098</v>
      </c>
      <c r="I36" s="20">
        <f>VLOOKUP(B36,RMS!B:D,3,FALSE)</f>
        <v>62340.170940170901</v>
      </c>
      <c r="J36" s="21">
        <f>VLOOKUP(B36,RMS!B:E,4,FALSE)</f>
        <v>58463.884615384603</v>
      </c>
      <c r="K36" s="22">
        <f t="shared" si="1"/>
        <v>-8.4017089830012992E-4</v>
      </c>
      <c r="L36" s="22">
        <f t="shared" si="2"/>
        <v>8.4615399828180671E-5</v>
      </c>
      <c r="M36" s="32"/>
    </row>
    <row r="37" spans="1:13">
      <c r="A37" s="63"/>
      <c r="B37" s="12">
        <v>76</v>
      </c>
      <c r="C37" s="60" t="s">
        <v>34</v>
      </c>
      <c r="D37" s="60"/>
      <c r="E37" s="15">
        <f>VLOOKUP(C37,RA!B8:D67,3,0)</f>
        <v>239683.34419999999</v>
      </c>
      <c r="F37" s="25">
        <f>VLOOKUP(C37,RA!B8:I71,8,0)</f>
        <v>16997.367099999999</v>
      </c>
      <c r="G37" s="16">
        <f t="shared" si="0"/>
        <v>222685.97709999999</v>
      </c>
      <c r="H37" s="27">
        <f>RA!J37</f>
        <v>-9.5344001554455797</v>
      </c>
      <c r="I37" s="20">
        <f>VLOOKUP(B37,RMS!B:D,3,FALSE)</f>
        <v>239683.33784529899</v>
      </c>
      <c r="J37" s="21">
        <f>VLOOKUP(B37,RMS!B:E,4,FALSE)</f>
        <v>222685.974321368</v>
      </c>
      <c r="K37" s="22">
        <f t="shared" si="1"/>
        <v>6.3547010067850351E-3</v>
      </c>
      <c r="L37" s="22">
        <f t="shared" si="2"/>
        <v>2.7786319842562079E-3</v>
      </c>
      <c r="M37" s="32"/>
    </row>
    <row r="38" spans="1:13">
      <c r="A38" s="63"/>
      <c r="B38" s="12">
        <v>77</v>
      </c>
      <c r="C38" s="60" t="s">
        <v>39</v>
      </c>
      <c r="D38" s="60"/>
      <c r="E38" s="15">
        <f>VLOOKUP(C38,RA!B9:D68,3,0)</f>
        <v>75716.259999999995</v>
      </c>
      <c r="F38" s="25">
        <f>VLOOKUP(C38,RA!B9:I72,8,0)</f>
        <v>-2184.6</v>
      </c>
      <c r="G38" s="16">
        <f t="shared" si="0"/>
        <v>77900.86</v>
      </c>
      <c r="H38" s="27">
        <f>RA!J38</f>
        <v>-1.0995934972508099</v>
      </c>
      <c r="I38" s="20">
        <f>VLOOKUP(B38,RMS!B:D,3,FALSE)</f>
        <v>75716.259999999995</v>
      </c>
      <c r="J38" s="21">
        <f>VLOOKUP(B38,RMS!B:E,4,FALSE)</f>
        <v>77900.86</v>
      </c>
      <c r="K38" s="22">
        <f t="shared" si="1"/>
        <v>0</v>
      </c>
      <c r="L38" s="22">
        <f t="shared" si="2"/>
        <v>0</v>
      </c>
      <c r="M38" s="32"/>
    </row>
    <row r="39" spans="1:13">
      <c r="A39" s="63"/>
      <c r="B39" s="12">
        <v>78</v>
      </c>
      <c r="C39" s="60" t="s">
        <v>40</v>
      </c>
      <c r="D39" s="60"/>
      <c r="E39" s="15">
        <f>VLOOKUP(C39,RA!B10:D69,3,0)</f>
        <v>28201.72</v>
      </c>
      <c r="F39" s="25">
        <f>VLOOKUP(C39,RA!B10:I73,8,0)</f>
        <v>3829.83</v>
      </c>
      <c r="G39" s="16">
        <f t="shared" si="0"/>
        <v>24371.89</v>
      </c>
      <c r="H39" s="27">
        <f>RA!J39</f>
        <v>-11.812804204291799</v>
      </c>
      <c r="I39" s="20">
        <f>VLOOKUP(B39,RMS!B:D,3,FALSE)</f>
        <v>28201.72</v>
      </c>
      <c r="J39" s="21">
        <f>VLOOKUP(B39,RMS!B:E,4,FALSE)</f>
        <v>24371.89</v>
      </c>
      <c r="K39" s="22">
        <f t="shared" si="1"/>
        <v>0</v>
      </c>
      <c r="L39" s="22">
        <f t="shared" si="2"/>
        <v>0</v>
      </c>
      <c r="M39" s="32"/>
    </row>
    <row r="40" spans="1:13">
      <c r="A40" s="63"/>
      <c r="B40" s="12">
        <v>99</v>
      </c>
      <c r="C40" s="60" t="s">
        <v>35</v>
      </c>
      <c r="D40" s="60"/>
      <c r="E40" s="15">
        <f>VLOOKUP(C40,RA!B8:D70,3,0)</f>
        <v>4962.1482999999998</v>
      </c>
      <c r="F40" s="25">
        <f>VLOOKUP(C40,RA!B8:I74,8,0)</f>
        <v>329.33710000000002</v>
      </c>
      <c r="G40" s="16">
        <f t="shared" si="0"/>
        <v>4632.8112000000001</v>
      </c>
      <c r="H40" s="27">
        <f>RA!J40</f>
        <v>0</v>
      </c>
      <c r="I40" s="20">
        <f>VLOOKUP(B40,RMS!B:D,3,FALSE)</f>
        <v>4962.1480977233196</v>
      </c>
      <c r="J40" s="21">
        <f>VLOOKUP(B40,RMS!B:E,4,FALSE)</f>
        <v>4632.8110127826903</v>
      </c>
      <c r="K40" s="22">
        <f t="shared" si="1"/>
        <v>2.022766802838305E-4</v>
      </c>
      <c r="L40" s="22">
        <f t="shared" si="2"/>
        <v>1.8721730975812534E-4</v>
      </c>
      <c r="M40" s="32"/>
    </row>
  </sheetData>
  <mergeCells count="40"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W45"/>
  <sheetViews>
    <sheetView workbookViewId="0">
      <selection sqref="A1:XFD1048576"/>
    </sheetView>
  </sheetViews>
  <sheetFormatPr defaultRowHeight="11.25"/>
  <cols>
    <col min="1" max="1" width="7.75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6" width="10.5" style="36" bestFit="1" customWidth="1"/>
    <col min="17" max="17" width="9.25" style="36" bestFit="1" customWidth="1"/>
    <col min="18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39" t="s">
        <v>46</v>
      </c>
      <c r="W1" s="68"/>
    </row>
    <row r="2" spans="1:23" ht="12.75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39"/>
      <c r="W2" s="68"/>
    </row>
    <row r="3" spans="1:23" ht="23.25" thickBot="1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40" t="s">
        <v>47</v>
      </c>
      <c r="W3" s="68"/>
    </row>
    <row r="4" spans="1:23" ht="12.75" thickTop="1" thickBot="1">
      <c r="A4" s="67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W4" s="68"/>
    </row>
    <row r="5" spans="1:23" ht="12.75" thickTop="1" thickBot="1">
      <c r="A5" s="41"/>
      <c r="B5" s="42"/>
      <c r="C5" s="43"/>
      <c r="D5" s="44" t="s">
        <v>0</v>
      </c>
      <c r="E5" s="44" t="s">
        <v>59</v>
      </c>
      <c r="F5" s="44" t="s">
        <v>60</v>
      </c>
      <c r="G5" s="44" t="s">
        <v>48</v>
      </c>
      <c r="H5" s="44" t="s">
        <v>49</v>
      </c>
      <c r="I5" s="44" t="s">
        <v>1</v>
      </c>
      <c r="J5" s="44" t="s">
        <v>2</v>
      </c>
      <c r="K5" s="44" t="s">
        <v>50</v>
      </c>
      <c r="L5" s="44" t="s">
        <v>51</v>
      </c>
      <c r="M5" s="44" t="s">
        <v>52</v>
      </c>
      <c r="N5" s="44" t="s">
        <v>53</v>
      </c>
      <c r="O5" s="44" t="s">
        <v>54</v>
      </c>
      <c r="P5" s="44" t="s">
        <v>61</v>
      </c>
      <c r="Q5" s="44" t="s">
        <v>62</v>
      </c>
      <c r="R5" s="44" t="s">
        <v>55</v>
      </c>
      <c r="S5" s="44" t="s">
        <v>56</v>
      </c>
      <c r="T5" s="44" t="s">
        <v>57</v>
      </c>
      <c r="U5" s="45" t="s">
        <v>58</v>
      </c>
    </row>
    <row r="6" spans="1:23" ht="12" thickBot="1">
      <c r="A6" s="46" t="s">
        <v>3</v>
      </c>
      <c r="B6" s="69" t="s">
        <v>4</v>
      </c>
      <c r="C6" s="70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7"/>
    </row>
    <row r="7" spans="1:23" ht="12" thickBot="1">
      <c r="A7" s="71" t="s">
        <v>5</v>
      </c>
      <c r="B7" s="72"/>
      <c r="C7" s="73"/>
      <c r="D7" s="48">
        <v>29440507.639400002</v>
      </c>
      <c r="E7" s="48">
        <v>18005570.379700001</v>
      </c>
      <c r="F7" s="49">
        <v>163.50777575250899</v>
      </c>
      <c r="G7" s="48">
        <v>13570552.367000001</v>
      </c>
      <c r="H7" s="49">
        <v>116.94406272652201</v>
      </c>
      <c r="I7" s="48">
        <v>-162593.37030000001</v>
      </c>
      <c r="J7" s="49">
        <v>-0.55227774021940701</v>
      </c>
      <c r="K7" s="48">
        <v>1821394.6061</v>
      </c>
      <c r="L7" s="49">
        <v>13.4216688963166</v>
      </c>
      <c r="M7" s="49">
        <v>-1.0892686130481899</v>
      </c>
      <c r="N7" s="48">
        <v>95412670.886899993</v>
      </c>
      <c r="O7" s="48">
        <v>6699299013.1001997</v>
      </c>
      <c r="P7" s="48">
        <v>1118206</v>
      </c>
      <c r="Q7" s="48">
        <v>782435</v>
      </c>
      <c r="R7" s="49">
        <v>42.913596656591302</v>
      </c>
      <c r="S7" s="48">
        <v>26.3283398939015</v>
      </c>
      <c r="T7" s="48">
        <v>16.5890483500866</v>
      </c>
      <c r="U7" s="50">
        <v>36.991665950312502</v>
      </c>
    </row>
    <row r="8" spans="1:23" ht="12" thickBot="1">
      <c r="A8" s="74">
        <v>42313</v>
      </c>
      <c r="B8" s="64" t="s">
        <v>6</v>
      </c>
      <c r="C8" s="65"/>
      <c r="D8" s="51">
        <v>535079.39839999995</v>
      </c>
      <c r="E8" s="51">
        <v>579243.34120000002</v>
      </c>
      <c r="F8" s="52">
        <v>92.375580406585797</v>
      </c>
      <c r="G8" s="51">
        <v>485357.98609999998</v>
      </c>
      <c r="H8" s="52">
        <v>10.244276126890799</v>
      </c>
      <c r="I8" s="51">
        <v>121003.1142</v>
      </c>
      <c r="J8" s="52">
        <v>22.614048412595402</v>
      </c>
      <c r="K8" s="51">
        <v>132701.39679999999</v>
      </c>
      <c r="L8" s="52">
        <v>27.3409319719443</v>
      </c>
      <c r="M8" s="52">
        <v>-8.8154931915532003E-2</v>
      </c>
      <c r="N8" s="51">
        <v>2852880.0724999998</v>
      </c>
      <c r="O8" s="51">
        <v>238910359.2789</v>
      </c>
      <c r="P8" s="51">
        <v>21882</v>
      </c>
      <c r="Q8" s="51">
        <v>19570</v>
      </c>
      <c r="R8" s="52">
        <v>11.8140010219724</v>
      </c>
      <c r="S8" s="51">
        <v>24.4529475550681</v>
      </c>
      <c r="T8" s="51">
        <v>25.037183929483898</v>
      </c>
      <c r="U8" s="53">
        <v>-2.3892267919853198</v>
      </c>
    </row>
    <row r="9" spans="1:23" ht="12" thickBot="1">
      <c r="A9" s="75"/>
      <c r="B9" s="64" t="s">
        <v>7</v>
      </c>
      <c r="C9" s="65"/>
      <c r="D9" s="51">
        <v>54419.224800000004</v>
      </c>
      <c r="E9" s="51">
        <v>69586.077099999995</v>
      </c>
      <c r="F9" s="52">
        <v>78.204185474913103</v>
      </c>
      <c r="G9" s="51">
        <v>66349.182199999996</v>
      </c>
      <c r="H9" s="52">
        <v>-17.980564348236999</v>
      </c>
      <c r="I9" s="51">
        <v>13315.380999999999</v>
      </c>
      <c r="J9" s="52">
        <v>24.468156334340101</v>
      </c>
      <c r="K9" s="51">
        <v>14992.936900000001</v>
      </c>
      <c r="L9" s="52">
        <v>22.597018384953099</v>
      </c>
      <c r="M9" s="52">
        <v>-0.11188974589761699</v>
      </c>
      <c r="N9" s="51">
        <v>363893.35060000001</v>
      </c>
      <c r="O9" s="51">
        <v>39035685.538900003</v>
      </c>
      <c r="P9" s="51">
        <v>3423</v>
      </c>
      <c r="Q9" s="51">
        <v>3442</v>
      </c>
      <c r="R9" s="52">
        <v>-0.55200464846020303</v>
      </c>
      <c r="S9" s="51">
        <v>15.898108326029799</v>
      </c>
      <c r="T9" s="51">
        <v>16.6059674898315</v>
      </c>
      <c r="U9" s="53">
        <v>-4.4524741515487296</v>
      </c>
    </row>
    <row r="10" spans="1:23" ht="12" thickBot="1">
      <c r="A10" s="75"/>
      <c r="B10" s="64" t="s">
        <v>8</v>
      </c>
      <c r="C10" s="65"/>
      <c r="D10" s="51">
        <v>95090.963900000002</v>
      </c>
      <c r="E10" s="51">
        <v>94647.176200000002</v>
      </c>
      <c r="F10" s="52">
        <v>100.468886360711</v>
      </c>
      <c r="G10" s="51">
        <v>84628.529899999994</v>
      </c>
      <c r="H10" s="52">
        <v>12.362774128728001</v>
      </c>
      <c r="I10" s="51">
        <v>28214.785100000001</v>
      </c>
      <c r="J10" s="52">
        <v>29.671363022117799</v>
      </c>
      <c r="K10" s="51">
        <v>24107.976699999999</v>
      </c>
      <c r="L10" s="52">
        <v>28.486819667654402</v>
      </c>
      <c r="M10" s="52">
        <v>0.17035060432922999</v>
      </c>
      <c r="N10" s="51">
        <v>525978.55920000002</v>
      </c>
      <c r="O10" s="51">
        <v>59658963.340899996</v>
      </c>
      <c r="P10" s="51">
        <v>83764</v>
      </c>
      <c r="Q10" s="51">
        <v>70490</v>
      </c>
      <c r="R10" s="52">
        <v>18.831039863810499</v>
      </c>
      <c r="S10" s="51">
        <v>1.13522472541903</v>
      </c>
      <c r="T10" s="51">
        <v>1.1641490424173599</v>
      </c>
      <c r="U10" s="53">
        <v>-2.54789350079152</v>
      </c>
    </row>
    <row r="11" spans="1:23" ht="12" thickBot="1">
      <c r="A11" s="75"/>
      <c r="B11" s="64" t="s">
        <v>9</v>
      </c>
      <c r="C11" s="65"/>
      <c r="D11" s="51">
        <v>43080.132700000002</v>
      </c>
      <c r="E11" s="51">
        <v>63732.666100000002</v>
      </c>
      <c r="F11" s="52">
        <v>67.5950581329909</v>
      </c>
      <c r="G11" s="51">
        <v>48206.023099999999</v>
      </c>
      <c r="H11" s="52">
        <v>-10.633298642716699</v>
      </c>
      <c r="I11" s="51">
        <v>10648.5969</v>
      </c>
      <c r="J11" s="52">
        <v>24.718115364579599</v>
      </c>
      <c r="K11" s="51">
        <v>11807.389499999999</v>
      </c>
      <c r="L11" s="52">
        <v>24.493597979460802</v>
      </c>
      <c r="M11" s="52">
        <v>-9.8141303799625004E-2</v>
      </c>
      <c r="N11" s="51">
        <v>264778.3947</v>
      </c>
      <c r="O11" s="51">
        <v>19603225.8642</v>
      </c>
      <c r="P11" s="51">
        <v>2034</v>
      </c>
      <c r="Q11" s="51">
        <v>2180</v>
      </c>
      <c r="R11" s="52">
        <v>-6.6972477064220204</v>
      </c>
      <c r="S11" s="51">
        <v>21.1800062438545</v>
      </c>
      <c r="T11" s="51">
        <v>21.291121834862398</v>
      </c>
      <c r="U11" s="53">
        <v>-0.524624920921134</v>
      </c>
    </row>
    <row r="12" spans="1:23" ht="12" thickBot="1">
      <c r="A12" s="75"/>
      <c r="B12" s="64" t="s">
        <v>10</v>
      </c>
      <c r="C12" s="65"/>
      <c r="D12" s="51">
        <v>315353.92499999999</v>
      </c>
      <c r="E12" s="51">
        <v>220978.0036</v>
      </c>
      <c r="F12" s="52">
        <v>142.708287640626</v>
      </c>
      <c r="G12" s="51">
        <v>177567.19260000001</v>
      </c>
      <c r="H12" s="52">
        <v>77.596953796745396</v>
      </c>
      <c r="I12" s="51">
        <v>44841.5844</v>
      </c>
      <c r="J12" s="52">
        <v>14.219447054607</v>
      </c>
      <c r="K12" s="51">
        <v>33540.518700000001</v>
      </c>
      <c r="L12" s="52">
        <v>18.888916476567601</v>
      </c>
      <c r="M12" s="52">
        <v>0.33693771408490503</v>
      </c>
      <c r="N12" s="51">
        <v>1351897.7119</v>
      </c>
      <c r="O12" s="51">
        <v>72399975.262199998</v>
      </c>
      <c r="P12" s="51">
        <v>4094</v>
      </c>
      <c r="Q12" s="51">
        <v>1922</v>
      </c>
      <c r="R12" s="52">
        <v>113.007284079084</v>
      </c>
      <c r="S12" s="51">
        <v>77.028315828041002</v>
      </c>
      <c r="T12" s="51">
        <v>92.697189906347603</v>
      </c>
      <c r="U12" s="53">
        <v>-20.341706695607801</v>
      </c>
    </row>
    <row r="13" spans="1:23" ht="12" thickBot="1">
      <c r="A13" s="75"/>
      <c r="B13" s="64" t="s">
        <v>11</v>
      </c>
      <c r="C13" s="65"/>
      <c r="D13" s="51">
        <v>365774.17320000002</v>
      </c>
      <c r="E13" s="51">
        <v>361797.53830000001</v>
      </c>
      <c r="F13" s="52">
        <v>101.099132658195</v>
      </c>
      <c r="G13" s="51">
        <v>305881.44760000001</v>
      </c>
      <c r="H13" s="52">
        <v>19.580372091844399</v>
      </c>
      <c r="I13" s="51">
        <v>61765.722199999997</v>
      </c>
      <c r="J13" s="52">
        <v>16.886299450734398</v>
      </c>
      <c r="K13" s="51">
        <v>87057.101999999999</v>
      </c>
      <c r="L13" s="52">
        <v>28.461059892015498</v>
      </c>
      <c r="M13" s="52">
        <v>-0.290514837031906</v>
      </c>
      <c r="N13" s="51">
        <v>1754558.4609000001</v>
      </c>
      <c r="O13" s="51">
        <v>110090863.58400001</v>
      </c>
      <c r="P13" s="51">
        <v>10844</v>
      </c>
      <c r="Q13" s="51">
        <v>8559</v>
      </c>
      <c r="R13" s="52">
        <v>26.6970440472018</v>
      </c>
      <c r="S13" s="51">
        <v>33.730558207303602</v>
      </c>
      <c r="T13" s="51">
        <v>30.709654644234099</v>
      </c>
      <c r="U13" s="53">
        <v>8.9559844948410401</v>
      </c>
    </row>
    <row r="14" spans="1:23" ht="12" thickBot="1">
      <c r="A14" s="75"/>
      <c r="B14" s="64" t="s">
        <v>12</v>
      </c>
      <c r="C14" s="65"/>
      <c r="D14" s="51">
        <v>114126.2911</v>
      </c>
      <c r="E14" s="51">
        <v>171623.85250000001</v>
      </c>
      <c r="F14" s="52">
        <v>66.497919396139906</v>
      </c>
      <c r="G14" s="51">
        <v>185912.3928</v>
      </c>
      <c r="H14" s="52">
        <v>-38.612865241977602</v>
      </c>
      <c r="I14" s="51">
        <v>24293.205300000001</v>
      </c>
      <c r="J14" s="52">
        <v>21.286247950276199</v>
      </c>
      <c r="K14" s="51">
        <v>27997.508600000001</v>
      </c>
      <c r="L14" s="52">
        <v>15.0595171082108</v>
      </c>
      <c r="M14" s="52">
        <v>-0.13230831903378701</v>
      </c>
      <c r="N14" s="51">
        <v>706113.22320000001</v>
      </c>
      <c r="O14" s="51">
        <v>56042298.045100003</v>
      </c>
      <c r="P14" s="51">
        <v>1939</v>
      </c>
      <c r="Q14" s="51">
        <v>1850</v>
      </c>
      <c r="R14" s="52">
        <v>4.8108108108108096</v>
      </c>
      <c r="S14" s="51">
        <v>58.858324445590497</v>
      </c>
      <c r="T14" s="51">
        <v>64.475397189189195</v>
      </c>
      <c r="U14" s="53">
        <v>-9.5433786070332101</v>
      </c>
    </row>
    <row r="15" spans="1:23" ht="12" thickBot="1">
      <c r="A15" s="75"/>
      <c r="B15" s="64" t="s">
        <v>13</v>
      </c>
      <c r="C15" s="65"/>
      <c r="D15" s="51">
        <v>375954.2953</v>
      </c>
      <c r="E15" s="51">
        <v>181895.0361</v>
      </c>
      <c r="F15" s="52">
        <v>206.68749591017601</v>
      </c>
      <c r="G15" s="51">
        <v>129865.05009999999</v>
      </c>
      <c r="H15" s="52">
        <v>189.49613079924401</v>
      </c>
      <c r="I15" s="51">
        <v>-237965.11679999999</v>
      </c>
      <c r="J15" s="52">
        <v>-63.296288877378302</v>
      </c>
      <c r="K15" s="51">
        <v>31992.375100000001</v>
      </c>
      <c r="L15" s="52">
        <v>24.635092409670602</v>
      </c>
      <c r="M15" s="52">
        <v>-8.4381822561214008</v>
      </c>
      <c r="N15" s="51">
        <v>1057202.0884</v>
      </c>
      <c r="O15" s="51">
        <v>43421105.453500003</v>
      </c>
      <c r="P15" s="51">
        <v>16662</v>
      </c>
      <c r="Q15" s="51">
        <v>3225</v>
      </c>
      <c r="R15" s="52">
        <v>416.65116279069798</v>
      </c>
      <c r="S15" s="51">
        <v>22.563575519145399</v>
      </c>
      <c r="T15" s="51">
        <v>34.962094480620202</v>
      </c>
      <c r="U15" s="53">
        <v>-54.949265248118898</v>
      </c>
    </row>
    <row r="16" spans="1:23" ht="12" thickBot="1">
      <c r="A16" s="75"/>
      <c r="B16" s="64" t="s">
        <v>14</v>
      </c>
      <c r="C16" s="65"/>
      <c r="D16" s="51">
        <v>927506.04099999997</v>
      </c>
      <c r="E16" s="51">
        <v>558526.24170000001</v>
      </c>
      <c r="F16" s="52">
        <v>166.06310890190699</v>
      </c>
      <c r="G16" s="51">
        <v>474172.96189999999</v>
      </c>
      <c r="H16" s="52">
        <v>95.605003980721506</v>
      </c>
      <c r="I16" s="51">
        <v>-31160.897300000001</v>
      </c>
      <c r="J16" s="52">
        <v>-3.3596435950329302</v>
      </c>
      <c r="K16" s="51">
        <v>46997.2808</v>
      </c>
      <c r="L16" s="52">
        <v>9.9114214803988396</v>
      </c>
      <c r="M16" s="52">
        <v>-1.66303617506313</v>
      </c>
      <c r="N16" s="51">
        <v>3712687.0189999999</v>
      </c>
      <c r="O16" s="51">
        <v>335879151.35939997</v>
      </c>
      <c r="P16" s="51">
        <v>35673</v>
      </c>
      <c r="Q16" s="51">
        <v>29000</v>
      </c>
      <c r="R16" s="52">
        <v>23.010344827586199</v>
      </c>
      <c r="S16" s="51">
        <v>26.000225408572302</v>
      </c>
      <c r="T16" s="51">
        <v>19.1002804724138</v>
      </c>
      <c r="U16" s="53">
        <v>26.538019681489398</v>
      </c>
    </row>
    <row r="17" spans="1:21" ht="12" thickBot="1">
      <c r="A17" s="75"/>
      <c r="B17" s="64" t="s">
        <v>15</v>
      </c>
      <c r="C17" s="65"/>
      <c r="D17" s="51">
        <v>407811.76559999998</v>
      </c>
      <c r="E17" s="51">
        <v>496872.06660000002</v>
      </c>
      <c r="F17" s="52">
        <v>82.075808445135095</v>
      </c>
      <c r="G17" s="51">
        <v>435953.36349999998</v>
      </c>
      <c r="H17" s="52">
        <v>-6.4551854065463496</v>
      </c>
      <c r="I17" s="51">
        <v>45311.5389</v>
      </c>
      <c r="J17" s="52">
        <v>11.110895447887501</v>
      </c>
      <c r="K17" s="51">
        <v>61666.197800000002</v>
      </c>
      <c r="L17" s="52">
        <v>14.1451363753499</v>
      </c>
      <c r="M17" s="52">
        <v>-0.26521270134154401</v>
      </c>
      <c r="N17" s="51">
        <v>1862635.8393000001</v>
      </c>
      <c r="O17" s="51">
        <v>323709819.62470001</v>
      </c>
      <c r="P17" s="51">
        <v>8082</v>
      </c>
      <c r="Q17" s="51">
        <v>7852</v>
      </c>
      <c r="R17" s="52">
        <v>2.9291900152827299</v>
      </c>
      <c r="S17" s="51">
        <v>50.4592632516704</v>
      </c>
      <c r="T17" s="51">
        <v>44.070793199184898</v>
      </c>
      <c r="U17" s="53">
        <v>12.6606486912469</v>
      </c>
    </row>
    <row r="18" spans="1:21" ht="12" thickBot="1">
      <c r="A18" s="75"/>
      <c r="B18" s="64" t="s">
        <v>16</v>
      </c>
      <c r="C18" s="65"/>
      <c r="D18" s="51">
        <v>1333351.7196</v>
      </c>
      <c r="E18" s="51">
        <v>1613284.7615</v>
      </c>
      <c r="F18" s="52">
        <v>82.648255994203794</v>
      </c>
      <c r="G18" s="51">
        <v>1172898.3481000001</v>
      </c>
      <c r="H18" s="52">
        <v>13.680074812955599</v>
      </c>
      <c r="I18" s="51">
        <v>138998.1868</v>
      </c>
      <c r="J18" s="52">
        <v>10.4247202562351</v>
      </c>
      <c r="K18" s="51">
        <v>215712.41329999999</v>
      </c>
      <c r="L18" s="52">
        <v>18.3913988496477</v>
      </c>
      <c r="M18" s="52">
        <v>-0.35563195147842702</v>
      </c>
      <c r="N18" s="51">
        <v>7315613.7895999998</v>
      </c>
      <c r="O18" s="51">
        <v>690901807.92089999</v>
      </c>
      <c r="P18" s="51">
        <v>65769</v>
      </c>
      <c r="Q18" s="51">
        <v>57081</v>
      </c>
      <c r="R18" s="52">
        <v>15.220476165449099</v>
      </c>
      <c r="S18" s="51">
        <v>20.273255174930402</v>
      </c>
      <c r="T18" s="51">
        <v>20.241211257686398</v>
      </c>
      <c r="U18" s="53">
        <v>0.15806004989084099</v>
      </c>
    </row>
    <row r="19" spans="1:21" ht="12" thickBot="1">
      <c r="A19" s="75"/>
      <c r="B19" s="64" t="s">
        <v>17</v>
      </c>
      <c r="C19" s="65"/>
      <c r="D19" s="51">
        <v>642146.38910000003</v>
      </c>
      <c r="E19" s="51">
        <v>666357.38419999997</v>
      </c>
      <c r="F19" s="52">
        <v>96.3666651448507</v>
      </c>
      <c r="G19" s="51">
        <v>718676.50490000006</v>
      </c>
      <c r="H19" s="52">
        <v>-10.648757163788</v>
      </c>
      <c r="I19" s="51">
        <v>29701.4342</v>
      </c>
      <c r="J19" s="52">
        <v>4.6253369487334499</v>
      </c>
      <c r="K19" s="51">
        <v>50682.146000000001</v>
      </c>
      <c r="L19" s="52">
        <v>7.0521501196219196</v>
      </c>
      <c r="M19" s="52">
        <v>-0.41396652383267302</v>
      </c>
      <c r="N19" s="51">
        <v>2920055.7700999998</v>
      </c>
      <c r="O19" s="51">
        <v>215943807.08149999</v>
      </c>
      <c r="P19" s="51">
        <v>14917</v>
      </c>
      <c r="Q19" s="51">
        <v>11291</v>
      </c>
      <c r="R19" s="52">
        <v>32.114073155610697</v>
      </c>
      <c r="S19" s="51">
        <v>43.047957974123499</v>
      </c>
      <c r="T19" s="51">
        <v>46.413197086174797</v>
      </c>
      <c r="U19" s="53">
        <v>-7.8174186893469502</v>
      </c>
    </row>
    <row r="20" spans="1:21" ht="12" thickBot="1">
      <c r="A20" s="75"/>
      <c r="B20" s="64" t="s">
        <v>18</v>
      </c>
      <c r="C20" s="65"/>
      <c r="D20" s="51">
        <v>2334721.5907000001</v>
      </c>
      <c r="E20" s="51">
        <v>938238.77379999997</v>
      </c>
      <c r="F20" s="52">
        <v>248.84087674655001</v>
      </c>
      <c r="G20" s="51">
        <v>729303.05379999999</v>
      </c>
      <c r="H20" s="52">
        <v>220.13051070265499</v>
      </c>
      <c r="I20" s="51">
        <v>-3003.0985999999998</v>
      </c>
      <c r="J20" s="52">
        <v>-0.128627696422665</v>
      </c>
      <c r="K20" s="51">
        <v>81053.314100000003</v>
      </c>
      <c r="L20" s="52">
        <v>11.113804292697701</v>
      </c>
      <c r="M20" s="52">
        <v>-1.03705090449843</v>
      </c>
      <c r="N20" s="51">
        <v>6368066.4545</v>
      </c>
      <c r="O20" s="51">
        <v>366100970.28930002</v>
      </c>
      <c r="P20" s="51">
        <v>66353</v>
      </c>
      <c r="Q20" s="51">
        <v>35822</v>
      </c>
      <c r="R20" s="52">
        <v>85.229747082798298</v>
      </c>
      <c r="S20" s="51">
        <v>35.186375758443504</v>
      </c>
      <c r="T20" s="51">
        <v>22.8531052509631</v>
      </c>
      <c r="U20" s="53">
        <v>35.051266979438303</v>
      </c>
    </row>
    <row r="21" spans="1:21" ht="12" thickBot="1">
      <c r="A21" s="75"/>
      <c r="B21" s="64" t="s">
        <v>19</v>
      </c>
      <c r="C21" s="65"/>
      <c r="D21" s="51">
        <v>673324.83570000005</v>
      </c>
      <c r="E21" s="51">
        <v>334562.05040000001</v>
      </c>
      <c r="F21" s="52">
        <v>201.25559216742499</v>
      </c>
      <c r="G21" s="51">
        <v>312494.06390000001</v>
      </c>
      <c r="H21" s="52">
        <v>115.46804035146999</v>
      </c>
      <c r="I21" s="51">
        <v>41150.715900000003</v>
      </c>
      <c r="J21" s="52">
        <v>6.1115695899170301</v>
      </c>
      <c r="K21" s="51">
        <v>29793.690900000001</v>
      </c>
      <c r="L21" s="52">
        <v>9.5341621943686494</v>
      </c>
      <c r="M21" s="52">
        <v>0.38118892480018302</v>
      </c>
      <c r="N21" s="51">
        <v>2005810.2775999999</v>
      </c>
      <c r="O21" s="51">
        <v>132001036.92290001</v>
      </c>
      <c r="P21" s="51">
        <v>54985</v>
      </c>
      <c r="Q21" s="51">
        <v>23050</v>
      </c>
      <c r="R21" s="52">
        <v>138.546637744035</v>
      </c>
      <c r="S21" s="51">
        <v>12.245609451668599</v>
      </c>
      <c r="T21" s="51">
        <v>11.753730676789599</v>
      </c>
      <c r="U21" s="53">
        <v>4.0167765991591704</v>
      </c>
    </row>
    <row r="22" spans="1:21" ht="12" thickBot="1">
      <c r="A22" s="75"/>
      <c r="B22" s="64" t="s">
        <v>20</v>
      </c>
      <c r="C22" s="65"/>
      <c r="D22" s="51">
        <v>981773.505</v>
      </c>
      <c r="E22" s="51">
        <v>1009455.2632</v>
      </c>
      <c r="F22" s="52">
        <v>97.257752848576203</v>
      </c>
      <c r="G22" s="51">
        <v>864195.32</v>
      </c>
      <c r="H22" s="52">
        <v>13.6055104996403</v>
      </c>
      <c r="I22" s="51">
        <v>113303.8045</v>
      </c>
      <c r="J22" s="52">
        <v>11.540727461371</v>
      </c>
      <c r="K22" s="51">
        <v>78226.9755</v>
      </c>
      <c r="L22" s="52">
        <v>9.0520017511781905</v>
      </c>
      <c r="M22" s="52">
        <v>0.44839812322796502</v>
      </c>
      <c r="N22" s="51">
        <v>5082688.9445000002</v>
      </c>
      <c r="O22" s="51">
        <v>440531498.34820002</v>
      </c>
      <c r="P22" s="51">
        <v>60805</v>
      </c>
      <c r="Q22" s="51">
        <v>54487</v>
      </c>
      <c r="R22" s="52">
        <v>11.595426431992999</v>
      </c>
      <c r="S22" s="51">
        <v>16.146262725104801</v>
      </c>
      <c r="T22" s="51">
        <v>16.012302288619299</v>
      </c>
      <c r="U22" s="53">
        <v>0.82966838064173598</v>
      </c>
    </row>
    <row r="23" spans="1:21" ht="12" thickBot="1">
      <c r="A23" s="75"/>
      <c r="B23" s="64" t="s">
        <v>21</v>
      </c>
      <c r="C23" s="65"/>
      <c r="D23" s="51">
        <v>4892112.1721000001</v>
      </c>
      <c r="E23" s="51">
        <v>2462268.8056000001</v>
      </c>
      <c r="F23" s="52">
        <v>198.68310726163401</v>
      </c>
      <c r="G23" s="51">
        <v>2038592.3828</v>
      </c>
      <c r="H23" s="52">
        <v>139.97500497773399</v>
      </c>
      <c r="I23" s="51">
        <v>131169.53469999999</v>
      </c>
      <c r="J23" s="52">
        <v>2.6812454433908401</v>
      </c>
      <c r="K23" s="51">
        <v>311656.23950000003</v>
      </c>
      <c r="L23" s="52">
        <v>15.287815363655101</v>
      </c>
      <c r="M23" s="52">
        <v>-0.579121101793311</v>
      </c>
      <c r="N23" s="51">
        <v>15437981.6998</v>
      </c>
      <c r="O23" s="51">
        <v>971746169.56900001</v>
      </c>
      <c r="P23" s="51">
        <v>134927</v>
      </c>
      <c r="Q23" s="51">
        <v>70442</v>
      </c>
      <c r="R23" s="52">
        <v>91.543397404957304</v>
      </c>
      <c r="S23" s="51">
        <v>36.257473834740303</v>
      </c>
      <c r="T23" s="51">
        <v>29.7409336958065</v>
      </c>
      <c r="U23" s="53">
        <v>17.972956882312999</v>
      </c>
    </row>
    <row r="24" spans="1:21" ht="12" thickBot="1">
      <c r="A24" s="75"/>
      <c r="B24" s="64" t="s">
        <v>22</v>
      </c>
      <c r="C24" s="65"/>
      <c r="D24" s="51">
        <v>269861.33020000003</v>
      </c>
      <c r="E24" s="51">
        <v>244409.47</v>
      </c>
      <c r="F24" s="52">
        <v>110.41361457884599</v>
      </c>
      <c r="G24" s="51">
        <v>215543.40669999999</v>
      </c>
      <c r="H24" s="52">
        <v>25.200456989900601</v>
      </c>
      <c r="I24" s="51">
        <v>31691.452300000001</v>
      </c>
      <c r="J24" s="52">
        <v>11.743606346456801</v>
      </c>
      <c r="K24" s="51">
        <v>39900.817600000002</v>
      </c>
      <c r="L24" s="52">
        <v>18.511731910934898</v>
      </c>
      <c r="M24" s="52">
        <v>-0.20574428780627299</v>
      </c>
      <c r="N24" s="51">
        <v>1283976.0077</v>
      </c>
      <c r="O24" s="51">
        <v>90312402.961600006</v>
      </c>
      <c r="P24" s="51">
        <v>23775</v>
      </c>
      <c r="Q24" s="51">
        <v>23732</v>
      </c>
      <c r="R24" s="52">
        <v>0.181189954491834</v>
      </c>
      <c r="S24" s="51">
        <v>11.350634288117799</v>
      </c>
      <c r="T24" s="51">
        <v>9.2542780254508692</v>
      </c>
      <c r="U24" s="53">
        <v>18.4690670975228</v>
      </c>
    </row>
    <row r="25" spans="1:21" ht="12" thickBot="1">
      <c r="A25" s="75"/>
      <c r="B25" s="64" t="s">
        <v>23</v>
      </c>
      <c r="C25" s="65"/>
      <c r="D25" s="51">
        <v>359571.70809999999</v>
      </c>
      <c r="E25" s="51">
        <v>423320.01390000002</v>
      </c>
      <c r="F25" s="52">
        <v>84.940871277808498</v>
      </c>
      <c r="G25" s="51">
        <v>258181.38769999999</v>
      </c>
      <c r="H25" s="52">
        <v>39.270964225280601</v>
      </c>
      <c r="I25" s="51">
        <v>12507.930700000001</v>
      </c>
      <c r="J25" s="52">
        <v>3.47856364064145</v>
      </c>
      <c r="K25" s="51">
        <v>25102.873500000002</v>
      </c>
      <c r="L25" s="52">
        <v>9.7229601729342594</v>
      </c>
      <c r="M25" s="52">
        <v>-0.501733110354876</v>
      </c>
      <c r="N25" s="51">
        <v>1604902.4850000001</v>
      </c>
      <c r="O25" s="51">
        <v>99998089.098399997</v>
      </c>
      <c r="P25" s="51">
        <v>23756</v>
      </c>
      <c r="Q25" s="51">
        <v>18888</v>
      </c>
      <c r="R25" s="52">
        <v>25.7729775518848</v>
      </c>
      <c r="S25" s="51">
        <v>15.1360375526183</v>
      </c>
      <c r="T25" s="51">
        <v>14.3098204997882</v>
      </c>
      <c r="U25" s="53">
        <v>5.4586086349074803</v>
      </c>
    </row>
    <row r="26" spans="1:21" ht="12" thickBot="1">
      <c r="A26" s="75"/>
      <c r="B26" s="64" t="s">
        <v>24</v>
      </c>
      <c r="C26" s="65"/>
      <c r="D26" s="51">
        <v>573023.64809999999</v>
      </c>
      <c r="E26" s="51">
        <v>558522.36609999998</v>
      </c>
      <c r="F26" s="52">
        <v>102.59636549584501</v>
      </c>
      <c r="G26" s="51">
        <v>438667.76949999999</v>
      </c>
      <c r="H26" s="52">
        <v>30.628162801461499</v>
      </c>
      <c r="I26" s="51">
        <v>102910.51790000001</v>
      </c>
      <c r="J26" s="52">
        <v>17.9592095790854</v>
      </c>
      <c r="K26" s="51">
        <v>107939.5699</v>
      </c>
      <c r="L26" s="52">
        <v>24.606223070145099</v>
      </c>
      <c r="M26" s="52">
        <v>-4.6591365934283001E-2</v>
      </c>
      <c r="N26" s="51">
        <v>2872937.2807</v>
      </c>
      <c r="O26" s="51">
        <v>202770045.36919999</v>
      </c>
      <c r="P26" s="51">
        <v>40595</v>
      </c>
      <c r="Q26" s="51">
        <v>39031</v>
      </c>
      <c r="R26" s="52">
        <v>4.0070713022981801</v>
      </c>
      <c r="S26" s="51">
        <v>14.115621335139799</v>
      </c>
      <c r="T26" s="51">
        <v>13.1689651994568</v>
      </c>
      <c r="U26" s="53">
        <v>6.7064432603212696</v>
      </c>
    </row>
    <row r="27" spans="1:21" ht="12" thickBot="1">
      <c r="A27" s="75"/>
      <c r="B27" s="64" t="s">
        <v>25</v>
      </c>
      <c r="C27" s="65"/>
      <c r="D27" s="51">
        <v>237944.39629999999</v>
      </c>
      <c r="E27" s="51">
        <v>265621.19390000001</v>
      </c>
      <c r="F27" s="52">
        <v>89.580350425493705</v>
      </c>
      <c r="G27" s="51">
        <v>226176.94459999999</v>
      </c>
      <c r="H27" s="52">
        <v>5.2027635799975203</v>
      </c>
      <c r="I27" s="51">
        <v>46309.471400000002</v>
      </c>
      <c r="J27" s="52">
        <v>19.462308051841301</v>
      </c>
      <c r="K27" s="51">
        <v>63515.5429</v>
      </c>
      <c r="L27" s="52">
        <v>28.082235796548101</v>
      </c>
      <c r="M27" s="52">
        <v>-0.27089544880517702</v>
      </c>
      <c r="N27" s="51">
        <v>1167941.3770999999</v>
      </c>
      <c r="O27" s="51">
        <v>82010484.038599998</v>
      </c>
      <c r="P27" s="51">
        <v>32982</v>
      </c>
      <c r="Q27" s="51">
        <v>26916</v>
      </c>
      <c r="R27" s="52">
        <v>22.536781096745401</v>
      </c>
      <c r="S27" s="51">
        <v>7.2143713631677899</v>
      </c>
      <c r="T27" s="51">
        <v>7.2697543802942501</v>
      </c>
      <c r="U27" s="53">
        <v>-0.76767627196476695</v>
      </c>
    </row>
    <row r="28" spans="1:21" ht="12" thickBot="1">
      <c r="A28" s="75"/>
      <c r="B28" s="64" t="s">
        <v>26</v>
      </c>
      <c r="C28" s="65"/>
      <c r="D28" s="51">
        <v>2021306.8126999999</v>
      </c>
      <c r="E28" s="51">
        <v>1120654.1494</v>
      </c>
      <c r="F28" s="52">
        <v>180.368476195998</v>
      </c>
      <c r="G28" s="51">
        <v>978230.73529999994</v>
      </c>
      <c r="H28" s="52">
        <v>106.62883916442399</v>
      </c>
      <c r="I28" s="51">
        <v>-97912.524099999995</v>
      </c>
      <c r="J28" s="52">
        <v>-4.84402088217431</v>
      </c>
      <c r="K28" s="51">
        <v>61194.391499999998</v>
      </c>
      <c r="L28" s="52">
        <v>6.2556193842379297</v>
      </c>
      <c r="M28" s="52">
        <v>-2.6000244744651102</v>
      </c>
      <c r="N28" s="51">
        <v>6210710.7478</v>
      </c>
      <c r="O28" s="51">
        <v>300222319.3434</v>
      </c>
      <c r="P28" s="51">
        <v>61797</v>
      </c>
      <c r="Q28" s="51">
        <v>42879</v>
      </c>
      <c r="R28" s="52">
        <v>44.119499055481697</v>
      </c>
      <c r="S28" s="51">
        <v>32.708817785652997</v>
      </c>
      <c r="T28" s="51">
        <v>21.801840954779699</v>
      </c>
      <c r="U28" s="53">
        <v>33.345677310469497</v>
      </c>
    </row>
    <row r="29" spans="1:21" ht="12" thickBot="1">
      <c r="A29" s="75"/>
      <c r="B29" s="64" t="s">
        <v>27</v>
      </c>
      <c r="C29" s="65"/>
      <c r="D29" s="51">
        <v>667788.68000000005</v>
      </c>
      <c r="E29" s="51">
        <v>703281.67929999996</v>
      </c>
      <c r="F29" s="52">
        <v>94.9532313517213</v>
      </c>
      <c r="G29" s="51">
        <v>657676.5723</v>
      </c>
      <c r="H29" s="52">
        <v>1.5375502375941901</v>
      </c>
      <c r="I29" s="51">
        <v>77719.743400000007</v>
      </c>
      <c r="J29" s="52">
        <v>11.638373893969</v>
      </c>
      <c r="K29" s="51">
        <v>102390.1027</v>
      </c>
      <c r="L29" s="52">
        <v>15.5684582684655</v>
      </c>
      <c r="M29" s="52">
        <v>-0.24094476565067399</v>
      </c>
      <c r="N29" s="51">
        <v>3319055.4571000002</v>
      </c>
      <c r="O29" s="51">
        <v>216065831.33559999</v>
      </c>
      <c r="P29" s="51">
        <v>115420</v>
      </c>
      <c r="Q29" s="51">
        <v>103293</v>
      </c>
      <c r="R29" s="52">
        <v>11.740388990541501</v>
      </c>
      <c r="S29" s="51">
        <v>5.7857276035349203</v>
      </c>
      <c r="T29" s="51">
        <v>5.7632319721568699</v>
      </c>
      <c r="U29" s="53">
        <v>0.38881248685640502</v>
      </c>
    </row>
    <row r="30" spans="1:21" ht="12" thickBot="1">
      <c r="A30" s="75"/>
      <c r="B30" s="64" t="s">
        <v>28</v>
      </c>
      <c r="C30" s="65"/>
      <c r="D30" s="51">
        <v>1069823.1406</v>
      </c>
      <c r="E30" s="51">
        <v>930326.17579999997</v>
      </c>
      <c r="F30" s="52">
        <v>114.994414693325</v>
      </c>
      <c r="G30" s="51">
        <v>732037.81429999997</v>
      </c>
      <c r="H30" s="52">
        <v>46.1431526762046</v>
      </c>
      <c r="I30" s="51">
        <v>104769.8535</v>
      </c>
      <c r="J30" s="52">
        <v>9.7931938022242502</v>
      </c>
      <c r="K30" s="51">
        <v>89244.7693</v>
      </c>
      <c r="L30" s="52">
        <v>12.191278586522101</v>
      </c>
      <c r="M30" s="52">
        <v>0.173960718614351</v>
      </c>
      <c r="N30" s="51">
        <v>4394520.0935000004</v>
      </c>
      <c r="O30" s="51">
        <v>385439003.4192</v>
      </c>
      <c r="P30" s="51">
        <v>77524</v>
      </c>
      <c r="Q30" s="51">
        <v>64884</v>
      </c>
      <c r="R30" s="52">
        <v>19.480919795327001</v>
      </c>
      <c r="S30" s="51">
        <v>13.799896039936</v>
      </c>
      <c r="T30" s="51">
        <v>10.935827006658</v>
      </c>
      <c r="U30" s="53">
        <v>20.754279778554501</v>
      </c>
    </row>
    <row r="31" spans="1:21" ht="12" thickBot="1">
      <c r="A31" s="75"/>
      <c r="B31" s="64" t="s">
        <v>29</v>
      </c>
      <c r="C31" s="65"/>
      <c r="D31" s="51">
        <v>8968392.3749000002</v>
      </c>
      <c r="E31" s="51">
        <v>2952225.767</v>
      </c>
      <c r="F31" s="52">
        <v>303.784096567029</v>
      </c>
      <c r="G31" s="51">
        <v>681795.09649999999</v>
      </c>
      <c r="H31" s="52">
        <v>1215.4087527087399</v>
      </c>
      <c r="I31" s="51">
        <v>-970653.72770000005</v>
      </c>
      <c r="J31" s="52">
        <v>-10.8230515250045</v>
      </c>
      <c r="K31" s="51">
        <v>31427.183000000001</v>
      </c>
      <c r="L31" s="52">
        <v>4.6094762431310601</v>
      </c>
      <c r="M31" s="52">
        <v>-31.885801240919399</v>
      </c>
      <c r="N31" s="51">
        <v>12309654.330800001</v>
      </c>
      <c r="O31" s="51">
        <v>377567060.95319998</v>
      </c>
      <c r="P31" s="51">
        <v>104886</v>
      </c>
      <c r="Q31" s="51">
        <v>26863</v>
      </c>
      <c r="R31" s="52">
        <v>290.44782786732702</v>
      </c>
      <c r="S31" s="51">
        <v>85.506095903171101</v>
      </c>
      <c r="T31" s="51">
        <v>23.341320571045699</v>
      </c>
      <c r="U31" s="53">
        <v>72.702156115889196</v>
      </c>
    </row>
    <row r="32" spans="1:21" ht="12" thickBot="1">
      <c r="A32" s="75"/>
      <c r="B32" s="64" t="s">
        <v>30</v>
      </c>
      <c r="C32" s="65"/>
      <c r="D32" s="51">
        <v>91207.765899999999</v>
      </c>
      <c r="E32" s="51">
        <v>124702.29029999999</v>
      </c>
      <c r="F32" s="52">
        <v>73.140409595187705</v>
      </c>
      <c r="G32" s="51">
        <v>109495.20699999999</v>
      </c>
      <c r="H32" s="52">
        <v>-16.7015905088887</v>
      </c>
      <c r="I32" s="51">
        <v>22583.769899999999</v>
      </c>
      <c r="J32" s="52">
        <v>24.760797150497901</v>
      </c>
      <c r="K32" s="51">
        <v>31718.977900000002</v>
      </c>
      <c r="L32" s="52">
        <v>28.9683710995679</v>
      </c>
      <c r="M32" s="52">
        <v>-0.28800448831612602</v>
      </c>
      <c r="N32" s="51">
        <v>509767.16820000001</v>
      </c>
      <c r="O32" s="51">
        <v>38761751.143399999</v>
      </c>
      <c r="P32" s="51">
        <v>21152</v>
      </c>
      <c r="Q32" s="51">
        <v>22193</v>
      </c>
      <c r="R32" s="52">
        <v>-4.6906682287207602</v>
      </c>
      <c r="S32" s="51">
        <v>4.3120161639561303</v>
      </c>
      <c r="T32" s="51">
        <v>4.24877087369891</v>
      </c>
      <c r="U32" s="53">
        <v>1.4667220124515401</v>
      </c>
    </row>
    <row r="33" spans="1:21" ht="12" thickBot="1">
      <c r="A33" s="75"/>
      <c r="B33" s="64" t="s">
        <v>31</v>
      </c>
      <c r="C33" s="65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1">
        <v>6.3716999999999997</v>
      </c>
      <c r="O33" s="51">
        <v>279.99040000000002</v>
      </c>
      <c r="P33" s="54"/>
      <c r="Q33" s="54"/>
      <c r="R33" s="54"/>
      <c r="S33" s="54"/>
      <c r="T33" s="54"/>
      <c r="U33" s="55"/>
    </row>
    <row r="34" spans="1:21" ht="12" thickBot="1">
      <c r="A34" s="75"/>
      <c r="B34" s="64" t="s">
        <v>70</v>
      </c>
      <c r="C34" s="65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1">
        <v>1</v>
      </c>
      <c r="P34" s="54"/>
      <c r="Q34" s="54"/>
      <c r="R34" s="54"/>
      <c r="S34" s="54"/>
      <c r="T34" s="54"/>
      <c r="U34" s="55"/>
    </row>
    <row r="35" spans="1:21" ht="12" thickBot="1">
      <c r="A35" s="75"/>
      <c r="B35" s="64" t="s">
        <v>32</v>
      </c>
      <c r="C35" s="65"/>
      <c r="D35" s="51">
        <v>402169.46679999999</v>
      </c>
      <c r="E35" s="51">
        <v>236487.53320000001</v>
      </c>
      <c r="F35" s="52">
        <v>170.059478974683</v>
      </c>
      <c r="G35" s="51">
        <v>143845.20540000001</v>
      </c>
      <c r="H35" s="52">
        <v>179.584895222375</v>
      </c>
      <c r="I35" s="51">
        <v>-35051.688600000001</v>
      </c>
      <c r="J35" s="52">
        <v>-8.7156513593388496</v>
      </c>
      <c r="K35" s="51">
        <v>19685.1142</v>
      </c>
      <c r="L35" s="52">
        <v>13.684928979913</v>
      </c>
      <c r="M35" s="52">
        <v>-2.7806190121061101</v>
      </c>
      <c r="N35" s="51">
        <v>1249717.7339999999</v>
      </c>
      <c r="O35" s="51">
        <v>60023023.277800001</v>
      </c>
      <c r="P35" s="51">
        <v>28322</v>
      </c>
      <c r="Q35" s="51">
        <v>11588</v>
      </c>
      <c r="R35" s="52">
        <v>144.40800828443199</v>
      </c>
      <c r="S35" s="51">
        <v>14.1998964338677</v>
      </c>
      <c r="T35" s="51">
        <v>13.5702665688643</v>
      </c>
      <c r="U35" s="53">
        <v>4.43404547304735</v>
      </c>
    </row>
    <row r="36" spans="1:21" ht="12" customHeight="1" thickBot="1">
      <c r="A36" s="75"/>
      <c r="B36" s="64" t="s">
        <v>69</v>
      </c>
      <c r="C36" s="65"/>
      <c r="D36" s="51">
        <v>77482.95</v>
      </c>
      <c r="E36" s="54"/>
      <c r="F36" s="54"/>
      <c r="G36" s="51">
        <v>7767.52</v>
      </c>
      <c r="H36" s="52">
        <v>897.52495004840705</v>
      </c>
      <c r="I36" s="51">
        <v>2817.43</v>
      </c>
      <c r="J36" s="52">
        <v>3.6361935109595098</v>
      </c>
      <c r="K36" s="51">
        <v>117.95</v>
      </c>
      <c r="L36" s="52">
        <v>1.5185026881166701</v>
      </c>
      <c r="M36" s="52">
        <v>22.886646884272999</v>
      </c>
      <c r="N36" s="51">
        <v>847626.78</v>
      </c>
      <c r="O36" s="51">
        <v>28737637.18</v>
      </c>
      <c r="P36" s="51">
        <v>46</v>
      </c>
      <c r="Q36" s="51">
        <v>53</v>
      </c>
      <c r="R36" s="52">
        <v>-13.207547169811299</v>
      </c>
      <c r="S36" s="51">
        <v>1684.41195652174</v>
      </c>
      <c r="T36" s="51">
        <v>1812.7573584905699</v>
      </c>
      <c r="U36" s="53">
        <v>-7.6195969443161902</v>
      </c>
    </row>
    <row r="37" spans="1:21" ht="12" thickBot="1">
      <c r="A37" s="75"/>
      <c r="B37" s="64" t="s">
        <v>36</v>
      </c>
      <c r="C37" s="65"/>
      <c r="D37" s="51">
        <v>97165.84</v>
      </c>
      <c r="E37" s="51">
        <v>127887.3612</v>
      </c>
      <c r="F37" s="52">
        <v>75.977672139191796</v>
      </c>
      <c r="G37" s="51">
        <v>130662.164</v>
      </c>
      <c r="H37" s="52">
        <v>-25.635825226344799</v>
      </c>
      <c r="I37" s="51">
        <v>-9264.18</v>
      </c>
      <c r="J37" s="52">
        <v>-9.5344001554455797</v>
      </c>
      <c r="K37" s="51">
        <v>-14756</v>
      </c>
      <c r="L37" s="52">
        <v>-11.293246298905601</v>
      </c>
      <c r="M37" s="52">
        <v>-0.37217538628354602</v>
      </c>
      <c r="N37" s="51">
        <v>1136888.48</v>
      </c>
      <c r="O37" s="51">
        <v>149202443.22</v>
      </c>
      <c r="P37" s="51">
        <v>48</v>
      </c>
      <c r="Q37" s="51">
        <v>36</v>
      </c>
      <c r="R37" s="52">
        <v>33.3333333333333</v>
      </c>
      <c r="S37" s="51">
        <v>2024.28833333333</v>
      </c>
      <c r="T37" s="51">
        <v>1987.7505555555599</v>
      </c>
      <c r="U37" s="53">
        <v>1.80496904399049</v>
      </c>
    </row>
    <row r="38" spans="1:21" ht="12" thickBot="1">
      <c r="A38" s="75"/>
      <c r="B38" s="64" t="s">
        <v>37</v>
      </c>
      <c r="C38" s="65"/>
      <c r="D38" s="51">
        <v>61785.56</v>
      </c>
      <c r="E38" s="51">
        <v>71052.807100000005</v>
      </c>
      <c r="F38" s="52">
        <v>86.9572400046669</v>
      </c>
      <c r="G38" s="51">
        <v>53438.5</v>
      </c>
      <c r="H38" s="52">
        <v>15.619936936852699</v>
      </c>
      <c r="I38" s="51">
        <v>-679.39</v>
      </c>
      <c r="J38" s="52">
        <v>-1.0995934972508099</v>
      </c>
      <c r="K38" s="51">
        <v>-11866.63</v>
      </c>
      <c r="L38" s="52">
        <v>-22.206143510764701</v>
      </c>
      <c r="M38" s="52">
        <v>-0.94274785680517603</v>
      </c>
      <c r="N38" s="51">
        <v>645536.63</v>
      </c>
      <c r="O38" s="51">
        <v>134157721.64</v>
      </c>
      <c r="P38" s="51">
        <v>46</v>
      </c>
      <c r="Q38" s="51">
        <v>10</v>
      </c>
      <c r="R38" s="52">
        <v>360</v>
      </c>
      <c r="S38" s="51">
        <v>1343.1643478260901</v>
      </c>
      <c r="T38" s="51">
        <v>1876.068</v>
      </c>
      <c r="U38" s="53">
        <v>-39.675238032964302</v>
      </c>
    </row>
    <row r="39" spans="1:21" ht="12" thickBot="1">
      <c r="A39" s="75"/>
      <c r="B39" s="64" t="s">
        <v>38</v>
      </c>
      <c r="C39" s="65"/>
      <c r="D39" s="51">
        <v>40453.9</v>
      </c>
      <c r="E39" s="51">
        <v>66650.616699999999</v>
      </c>
      <c r="F39" s="52">
        <v>60.695462402225601</v>
      </c>
      <c r="G39" s="51">
        <v>23304.31</v>
      </c>
      <c r="H39" s="52">
        <v>73.589778028184497</v>
      </c>
      <c r="I39" s="51">
        <v>-4778.74</v>
      </c>
      <c r="J39" s="52">
        <v>-11.812804204291799</v>
      </c>
      <c r="K39" s="51">
        <v>-2689.79</v>
      </c>
      <c r="L39" s="52">
        <v>-11.542028062620201</v>
      </c>
      <c r="M39" s="52">
        <v>0.77662196677063999</v>
      </c>
      <c r="N39" s="51">
        <v>681337.07</v>
      </c>
      <c r="O39" s="51">
        <v>100710756.20999999</v>
      </c>
      <c r="P39" s="51">
        <v>30</v>
      </c>
      <c r="Q39" s="51">
        <v>33</v>
      </c>
      <c r="R39" s="52">
        <v>-9.0909090909090899</v>
      </c>
      <c r="S39" s="51">
        <v>1348.46333333333</v>
      </c>
      <c r="T39" s="51">
        <v>1431.02939393939</v>
      </c>
      <c r="U39" s="53">
        <v>-6.1229740968900801</v>
      </c>
    </row>
    <row r="40" spans="1:21" ht="12" thickBot="1">
      <c r="A40" s="75"/>
      <c r="B40" s="64" t="s">
        <v>72</v>
      </c>
      <c r="C40" s="65"/>
      <c r="D40" s="54"/>
      <c r="E40" s="54"/>
      <c r="F40" s="54"/>
      <c r="G40" s="51">
        <v>9.23</v>
      </c>
      <c r="H40" s="54"/>
      <c r="I40" s="54"/>
      <c r="J40" s="54"/>
      <c r="K40" s="51">
        <v>8.3699999999999992</v>
      </c>
      <c r="L40" s="52">
        <v>90.682556879740005</v>
      </c>
      <c r="M40" s="54"/>
      <c r="N40" s="51">
        <v>91.71</v>
      </c>
      <c r="O40" s="51">
        <v>4353.3100000000004</v>
      </c>
      <c r="P40" s="54"/>
      <c r="Q40" s="54"/>
      <c r="R40" s="54"/>
      <c r="S40" s="54"/>
      <c r="T40" s="54"/>
      <c r="U40" s="55"/>
    </row>
    <row r="41" spans="1:21" ht="12" customHeight="1" thickBot="1">
      <c r="A41" s="75"/>
      <c r="B41" s="64" t="s">
        <v>33</v>
      </c>
      <c r="C41" s="65"/>
      <c r="D41" s="51">
        <v>62340.170100000003</v>
      </c>
      <c r="E41" s="51">
        <v>69333.570200000002</v>
      </c>
      <c r="F41" s="52">
        <v>89.913399699702794</v>
      </c>
      <c r="G41" s="51">
        <v>161141.02559999999</v>
      </c>
      <c r="H41" s="52">
        <v>-61.313284517161499</v>
      </c>
      <c r="I41" s="51">
        <v>3876.2854000000002</v>
      </c>
      <c r="J41" s="52">
        <v>6.2179576888899097</v>
      </c>
      <c r="K41" s="51">
        <v>8338.9573</v>
      </c>
      <c r="L41" s="52">
        <v>5.1749436674803002</v>
      </c>
      <c r="M41" s="52">
        <v>-0.53515946172311002</v>
      </c>
      <c r="N41" s="51">
        <v>498515.80969999998</v>
      </c>
      <c r="O41" s="51">
        <v>60799154.935599998</v>
      </c>
      <c r="P41" s="51">
        <v>112</v>
      </c>
      <c r="Q41" s="51">
        <v>162</v>
      </c>
      <c r="R41" s="52">
        <v>-30.8641975308642</v>
      </c>
      <c r="S41" s="51">
        <v>556.60866160714295</v>
      </c>
      <c r="T41" s="51">
        <v>403.42407592592599</v>
      </c>
      <c r="U41" s="53">
        <v>27.521056758066699</v>
      </c>
    </row>
    <row r="42" spans="1:21" ht="12" thickBot="1">
      <c r="A42" s="75"/>
      <c r="B42" s="64" t="s">
        <v>34</v>
      </c>
      <c r="C42" s="65"/>
      <c r="D42" s="51">
        <v>239683.34419999999</v>
      </c>
      <c r="E42" s="51">
        <v>218638.87899999999</v>
      </c>
      <c r="F42" s="52">
        <v>109.62521638249</v>
      </c>
      <c r="G42" s="51">
        <v>342266.42420000001</v>
      </c>
      <c r="H42" s="52">
        <v>-29.9717041307144</v>
      </c>
      <c r="I42" s="51">
        <v>16997.367099999999</v>
      </c>
      <c r="J42" s="52">
        <v>7.0915929334734296</v>
      </c>
      <c r="K42" s="51">
        <v>24159.1309</v>
      </c>
      <c r="L42" s="52">
        <v>7.0585746049933498</v>
      </c>
      <c r="M42" s="52">
        <v>-0.29644128464902703</v>
      </c>
      <c r="N42" s="51">
        <v>1754266.5686999999</v>
      </c>
      <c r="O42" s="51">
        <v>151025362.6963</v>
      </c>
      <c r="P42" s="51">
        <v>1459</v>
      </c>
      <c r="Q42" s="51">
        <v>1482</v>
      </c>
      <c r="R42" s="52">
        <v>-1.5519568151147101</v>
      </c>
      <c r="S42" s="51">
        <v>164.27919410555199</v>
      </c>
      <c r="T42" s="51">
        <v>173.42209817813799</v>
      </c>
      <c r="U42" s="53">
        <v>-5.5654668397700204</v>
      </c>
    </row>
    <row r="43" spans="1:21" ht="12" thickBot="1">
      <c r="A43" s="75"/>
      <c r="B43" s="64" t="s">
        <v>39</v>
      </c>
      <c r="C43" s="65"/>
      <c r="D43" s="51">
        <v>75716.259999999995</v>
      </c>
      <c r="E43" s="51">
        <v>57474.996700000003</v>
      </c>
      <c r="F43" s="52">
        <v>131.73773701147499</v>
      </c>
      <c r="G43" s="51">
        <v>83832.555999999997</v>
      </c>
      <c r="H43" s="52">
        <v>-9.6815561725208603</v>
      </c>
      <c r="I43" s="51">
        <v>-2184.6</v>
      </c>
      <c r="J43" s="52">
        <v>-2.8852455205790699</v>
      </c>
      <c r="K43" s="51">
        <v>-6708.62</v>
      </c>
      <c r="L43" s="52">
        <v>-8.0024042210999706</v>
      </c>
      <c r="M43" s="52">
        <v>-0.67435925719447498</v>
      </c>
      <c r="N43" s="51">
        <v>848649.69</v>
      </c>
      <c r="O43" s="51">
        <v>69463781.840000004</v>
      </c>
      <c r="P43" s="51">
        <v>60</v>
      </c>
      <c r="Q43" s="51">
        <v>60</v>
      </c>
      <c r="R43" s="52">
        <v>0</v>
      </c>
      <c r="S43" s="51">
        <v>1261.9376666666701</v>
      </c>
      <c r="T43" s="51">
        <v>1053.0066666666701</v>
      </c>
      <c r="U43" s="53">
        <v>16.556364511400801</v>
      </c>
    </row>
    <row r="44" spans="1:21" ht="12" thickBot="1">
      <c r="A44" s="75"/>
      <c r="B44" s="64" t="s">
        <v>40</v>
      </c>
      <c r="C44" s="65"/>
      <c r="D44" s="51">
        <v>28201.72</v>
      </c>
      <c r="E44" s="51">
        <v>11912.471799999999</v>
      </c>
      <c r="F44" s="52">
        <v>236.741127059793</v>
      </c>
      <c r="G44" s="51">
        <v>50238.52</v>
      </c>
      <c r="H44" s="52">
        <v>-43.864349507111299</v>
      </c>
      <c r="I44" s="51">
        <v>3829.83</v>
      </c>
      <c r="J44" s="52">
        <v>13.580129155243</v>
      </c>
      <c r="K44" s="51">
        <v>6931.29</v>
      </c>
      <c r="L44" s="52">
        <v>13.7967639174084</v>
      </c>
      <c r="M44" s="52">
        <v>-0.44745783252468202</v>
      </c>
      <c r="N44" s="51">
        <v>421146.37</v>
      </c>
      <c r="O44" s="51">
        <v>27700043.43</v>
      </c>
      <c r="P44" s="51">
        <v>31</v>
      </c>
      <c r="Q44" s="51">
        <v>47</v>
      </c>
      <c r="R44" s="52">
        <v>-34.042553191489397</v>
      </c>
      <c r="S44" s="51">
        <v>909.73290322580704</v>
      </c>
      <c r="T44" s="51">
        <v>952.15531914893597</v>
      </c>
      <c r="U44" s="53">
        <v>-4.6631726491044603</v>
      </c>
    </row>
    <row r="45" spans="1:21" ht="12" thickBot="1">
      <c r="A45" s="76"/>
      <c r="B45" s="64" t="s">
        <v>35</v>
      </c>
      <c r="C45" s="65"/>
      <c r="D45" s="56">
        <v>4962.1482999999998</v>
      </c>
      <c r="E45" s="57"/>
      <c r="F45" s="57"/>
      <c r="G45" s="56">
        <v>46188.174599999998</v>
      </c>
      <c r="H45" s="58">
        <v>-89.256669390004404</v>
      </c>
      <c r="I45" s="56">
        <v>329.33710000000002</v>
      </c>
      <c r="J45" s="58">
        <v>6.6369862424305204</v>
      </c>
      <c r="K45" s="56">
        <v>5755.1432000000004</v>
      </c>
      <c r="L45" s="58">
        <v>12.460209241523</v>
      </c>
      <c r="M45" s="58">
        <v>-0.942775168478866</v>
      </c>
      <c r="N45" s="56">
        <v>72581.069099999993</v>
      </c>
      <c r="O45" s="56">
        <v>8350729.2238999996</v>
      </c>
      <c r="P45" s="56">
        <v>12</v>
      </c>
      <c r="Q45" s="56">
        <v>22</v>
      </c>
      <c r="R45" s="58">
        <v>-45.454545454545503</v>
      </c>
      <c r="S45" s="56">
        <v>413.512358333333</v>
      </c>
      <c r="T45" s="56">
        <v>591.25495000000001</v>
      </c>
      <c r="U45" s="59">
        <v>-42.983622637799797</v>
      </c>
    </row>
  </sheetData>
  <mergeCells count="43">
    <mergeCell ref="B22:C22"/>
    <mergeCell ref="B23:C23"/>
    <mergeCell ref="B43:C43"/>
    <mergeCell ref="B44:C44"/>
    <mergeCell ref="B45:C45"/>
    <mergeCell ref="B37:C37"/>
    <mergeCell ref="B38:C38"/>
    <mergeCell ref="B39:C39"/>
    <mergeCell ref="B40:C40"/>
    <mergeCell ref="B41:C41"/>
    <mergeCell ref="B42:C42"/>
    <mergeCell ref="B18:C18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19:C19"/>
    <mergeCell ref="B20:C20"/>
    <mergeCell ref="B21:C21"/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H62"/>
  <sheetViews>
    <sheetView topLeftCell="A16" workbookViewId="0">
      <selection activeCell="B32" sqref="B32:E37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>
      <c r="A1" s="38" t="s">
        <v>74</v>
      </c>
      <c r="B1" s="38" t="s">
        <v>63</v>
      </c>
      <c r="C1" s="38" t="s">
        <v>64</v>
      </c>
      <c r="D1" s="38" t="s">
        <v>65</v>
      </c>
      <c r="E1" s="38" t="s">
        <v>66</v>
      </c>
      <c r="F1" s="38" t="s">
        <v>67</v>
      </c>
      <c r="G1" s="38" t="s">
        <v>66</v>
      </c>
      <c r="H1" s="38" t="s">
        <v>68</v>
      </c>
    </row>
    <row r="2" spans="1:8">
      <c r="A2" s="37">
        <v>1</v>
      </c>
      <c r="B2" s="37">
        <v>12</v>
      </c>
      <c r="C2" s="37">
        <v>56264</v>
      </c>
      <c r="D2" s="37">
        <v>535080.08723333303</v>
      </c>
      <c r="E2" s="37">
        <v>414076.29583162401</v>
      </c>
      <c r="F2" s="37">
        <v>121003.79140170899</v>
      </c>
      <c r="G2" s="37">
        <v>414076.29583162401</v>
      </c>
      <c r="H2" s="37">
        <v>0.22614145861298501</v>
      </c>
    </row>
    <row r="3" spans="1:8">
      <c r="A3" s="37">
        <v>2</v>
      </c>
      <c r="B3" s="37">
        <v>13</v>
      </c>
      <c r="C3" s="37">
        <v>6088</v>
      </c>
      <c r="D3" s="37">
        <v>54419.249637644702</v>
      </c>
      <c r="E3" s="37">
        <v>41103.847863921001</v>
      </c>
      <c r="F3" s="37">
        <v>13315.401773723601</v>
      </c>
      <c r="G3" s="37">
        <v>41103.847863921001</v>
      </c>
      <c r="H3" s="37">
        <v>0.24468183340243399</v>
      </c>
    </row>
    <row r="4" spans="1:8">
      <c r="A4" s="37">
        <v>3</v>
      </c>
      <c r="B4" s="37">
        <v>14</v>
      </c>
      <c r="C4" s="37">
        <v>102754</v>
      </c>
      <c r="D4" s="37">
        <v>95092.834901996801</v>
      </c>
      <c r="E4" s="37">
        <v>66876.178958008706</v>
      </c>
      <c r="F4" s="37">
        <v>28216.655943988098</v>
      </c>
      <c r="G4" s="37">
        <v>66876.178958008706</v>
      </c>
      <c r="H4" s="37">
        <v>0.29672746609214401</v>
      </c>
    </row>
    <row r="5" spans="1:8">
      <c r="A5" s="37">
        <v>4</v>
      </c>
      <c r="B5" s="37">
        <v>15</v>
      </c>
      <c r="C5" s="37">
        <v>2557</v>
      </c>
      <c r="D5" s="37">
        <v>43080.162261538499</v>
      </c>
      <c r="E5" s="37">
        <v>32431.535494871801</v>
      </c>
      <c r="F5" s="37">
        <v>10648.626766666701</v>
      </c>
      <c r="G5" s="37">
        <v>32431.535494871801</v>
      </c>
      <c r="H5" s="37">
        <v>0.247181677311686</v>
      </c>
    </row>
    <row r="6" spans="1:8">
      <c r="A6" s="37">
        <v>5</v>
      </c>
      <c r="B6" s="37">
        <v>16</v>
      </c>
      <c r="C6" s="37">
        <v>7285</v>
      </c>
      <c r="D6" s="37">
        <v>315354.026755556</v>
      </c>
      <c r="E6" s="37">
        <v>270512.34157777799</v>
      </c>
      <c r="F6" s="37">
        <v>44841.685177777799</v>
      </c>
      <c r="G6" s="37">
        <v>270512.34157777799</v>
      </c>
      <c r="H6" s="37">
        <v>0.142194744234347</v>
      </c>
    </row>
    <row r="7" spans="1:8">
      <c r="A7" s="37">
        <v>6</v>
      </c>
      <c r="B7" s="37">
        <v>17</v>
      </c>
      <c r="C7" s="37">
        <v>18461</v>
      </c>
      <c r="D7" s="37">
        <v>365774.29960000003</v>
      </c>
      <c r="E7" s="37">
        <v>304008.44916666701</v>
      </c>
      <c r="F7" s="37">
        <v>61765.850433333297</v>
      </c>
      <c r="G7" s="37">
        <v>304008.44916666701</v>
      </c>
      <c r="H7" s="37">
        <v>0.168863286734138</v>
      </c>
    </row>
    <row r="8" spans="1:8">
      <c r="A8" s="37">
        <v>7</v>
      </c>
      <c r="B8" s="37">
        <v>18</v>
      </c>
      <c r="C8" s="37">
        <v>51538</v>
      </c>
      <c r="D8" s="37">
        <v>114126.286902564</v>
      </c>
      <c r="E8" s="37">
        <v>89833.085928205095</v>
      </c>
      <c r="F8" s="37">
        <v>24293.200974358999</v>
      </c>
      <c r="G8" s="37">
        <v>89833.085928205095</v>
      </c>
      <c r="H8" s="37">
        <v>0.21286244942937099</v>
      </c>
    </row>
    <row r="9" spans="1:8">
      <c r="A9" s="37">
        <v>8</v>
      </c>
      <c r="B9" s="37">
        <v>19</v>
      </c>
      <c r="C9" s="37">
        <v>47139</v>
      </c>
      <c r="D9" s="37">
        <v>375955.56304786302</v>
      </c>
      <c r="E9" s="37">
        <v>613919.41289145302</v>
      </c>
      <c r="F9" s="37">
        <v>-237963.84984359</v>
      </c>
      <c r="G9" s="37">
        <v>613919.41289145302</v>
      </c>
      <c r="H9" s="37">
        <v>-0.632957384416451</v>
      </c>
    </row>
    <row r="10" spans="1:8">
      <c r="A10" s="37">
        <v>9</v>
      </c>
      <c r="B10" s="37">
        <v>21</v>
      </c>
      <c r="C10" s="37">
        <v>299359</v>
      </c>
      <c r="D10" s="37">
        <v>927505.77190683805</v>
      </c>
      <c r="E10" s="37">
        <v>958666.93810940196</v>
      </c>
      <c r="F10" s="37">
        <v>-31161.166202564102</v>
      </c>
      <c r="G10" s="37">
        <v>958666.93810940196</v>
      </c>
      <c r="H10" s="37">
        <v>-3.3596735617612998E-2</v>
      </c>
    </row>
    <row r="11" spans="1:8">
      <c r="A11" s="37">
        <v>10</v>
      </c>
      <c r="B11" s="37">
        <v>22</v>
      </c>
      <c r="C11" s="37">
        <v>30897</v>
      </c>
      <c r="D11" s="37">
        <v>407811.70439487201</v>
      </c>
      <c r="E11" s="37">
        <v>362500.22677435901</v>
      </c>
      <c r="F11" s="37">
        <v>45311.4776205128</v>
      </c>
      <c r="G11" s="37">
        <v>362500.22677435901</v>
      </c>
      <c r="H11" s="37">
        <v>0.111108820890141</v>
      </c>
    </row>
    <row r="12" spans="1:8">
      <c r="A12" s="37">
        <v>11</v>
      </c>
      <c r="B12" s="37">
        <v>23</v>
      </c>
      <c r="C12" s="37">
        <v>146216.69399999999</v>
      </c>
      <c r="D12" s="37">
        <v>1333352.00804359</v>
      </c>
      <c r="E12" s="37">
        <v>1194353.5261709399</v>
      </c>
      <c r="F12" s="37">
        <v>138998.48187265001</v>
      </c>
      <c r="G12" s="37">
        <v>1194353.5261709399</v>
      </c>
      <c r="H12" s="37">
        <v>0.104247401311976</v>
      </c>
    </row>
    <row r="13" spans="1:8">
      <c r="A13" s="37">
        <v>12</v>
      </c>
      <c r="B13" s="37">
        <v>24</v>
      </c>
      <c r="C13" s="37">
        <v>27868</v>
      </c>
      <c r="D13" s="37">
        <v>642146.58534529898</v>
      </c>
      <c r="E13" s="37">
        <v>612444.95422307705</v>
      </c>
      <c r="F13" s="37">
        <v>29701.631122222199</v>
      </c>
      <c r="G13" s="37">
        <v>612444.95422307705</v>
      </c>
      <c r="H13" s="37">
        <v>4.6253662014337199E-2</v>
      </c>
    </row>
    <row r="14" spans="1:8">
      <c r="A14" s="37">
        <v>13</v>
      </c>
      <c r="B14" s="37">
        <v>25</v>
      </c>
      <c r="C14" s="37">
        <v>180155</v>
      </c>
      <c r="D14" s="37">
        <v>2334719.7872000001</v>
      </c>
      <c r="E14" s="37">
        <v>2337724.6893000002</v>
      </c>
      <c r="F14" s="37">
        <v>-3004.9020999999998</v>
      </c>
      <c r="G14" s="37">
        <v>2337724.6893000002</v>
      </c>
      <c r="H14" s="37">
        <v>-1.28705042741071E-3</v>
      </c>
    </row>
    <row r="15" spans="1:8">
      <c r="A15" s="37">
        <v>14</v>
      </c>
      <c r="B15" s="37">
        <v>26</v>
      </c>
      <c r="C15" s="37">
        <v>268837</v>
      </c>
      <c r="D15" s="37">
        <v>673322.43524557096</v>
      </c>
      <c r="E15" s="37">
        <v>632174.11985917902</v>
      </c>
      <c r="F15" s="37">
        <v>41148.315386392896</v>
      </c>
      <c r="G15" s="37">
        <v>632174.11985917902</v>
      </c>
      <c r="H15" s="37">
        <v>6.11123486051455E-2</v>
      </c>
    </row>
    <row r="16" spans="1:8">
      <c r="A16" s="37">
        <v>15</v>
      </c>
      <c r="B16" s="37">
        <v>27</v>
      </c>
      <c r="C16" s="37">
        <v>126920.476</v>
      </c>
      <c r="D16" s="37">
        <v>981774.94880000001</v>
      </c>
      <c r="E16" s="37">
        <v>868469.70189999999</v>
      </c>
      <c r="F16" s="37">
        <v>113305.2469</v>
      </c>
      <c r="G16" s="37">
        <v>868469.70189999999</v>
      </c>
      <c r="H16" s="37">
        <v>0.11540857407136999</v>
      </c>
    </row>
    <row r="17" spans="1:8">
      <c r="A17" s="37">
        <v>16</v>
      </c>
      <c r="B17" s="37">
        <v>29</v>
      </c>
      <c r="C17" s="37">
        <v>447643</v>
      </c>
      <c r="D17" s="37">
        <v>4892110.4611948701</v>
      </c>
      <c r="E17" s="37">
        <v>4760942.66227521</v>
      </c>
      <c r="F17" s="37">
        <v>131167.798919658</v>
      </c>
      <c r="G17" s="37">
        <v>4760942.66227521</v>
      </c>
      <c r="H17" s="37">
        <v>2.6812108998786E-2</v>
      </c>
    </row>
    <row r="18" spans="1:8">
      <c r="A18" s="37">
        <v>17</v>
      </c>
      <c r="B18" s="37">
        <v>31</v>
      </c>
      <c r="C18" s="37">
        <v>26554.117999999999</v>
      </c>
      <c r="D18" s="37">
        <v>269861.46312414302</v>
      </c>
      <c r="E18" s="37">
        <v>238169.85923243201</v>
      </c>
      <c r="F18" s="37">
        <v>31691.6038917117</v>
      </c>
      <c r="G18" s="37">
        <v>238169.85923243201</v>
      </c>
      <c r="H18" s="37">
        <v>0.117436567358759</v>
      </c>
    </row>
    <row r="19" spans="1:8">
      <c r="A19" s="37">
        <v>18</v>
      </c>
      <c r="B19" s="37">
        <v>32</v>
      </c>
      <c r="C19" s="37">
        <v>36284.928999999996</v>
      </c>
      <c r="D19" s="37">
        <v>359571.68516886001</v>
      </c>
      <c r="E19" s="37">
        <v>347063.77695305803</v>
      </c>
      <c r="F19" s="37">
        <v>12507.908215802499</v>
      </c>
      <c r="G19" s="37">
        <v>347063.77695305803</v>
      </c>
      <c r="H19" s="37">
        <v>3.47855760943152E-2</v>
      </c>
    </row>
    <row r="20" spans="1:8">
      <c r="A20" s="37">
        <v>19</v>
      </c>
      <c r="B20" s="37">
        <v>33</v>
      </c>
      <c r="C20" s="37">
        <v>44905.659</v>
      </c>
      <c r="D20" s="37">
        <v>573023.59385578195</v>
      </c>
      <c r="E20" s="37">
        <v>470113.01447065698</v>
      </c>
      <c r="F20" s="37">
        <v>102910.579385126</v>
      </c>
      <c r="G20" s="37">
        <v>470113.01447065698</v>
      </c>
      <c r="H20" s="37">
        <v>0.17959222009107301</v>
      </c>
    </row>
    <row r="21" spans="1:8">
      <c r="A21" s="37">
        <v>20</v>
      </c>
      <c r="B21" s="37">
        <v>34</v>
      </c>
      <c r="C21" s="37">
        <v>40449.332999999999</v>
      </c>
      <c r="D21" s="37">
        <v>237944.268065971</v>
      </c>
      <c r="E21" s="37">
        <v>191634.935205955</v>
      </c>
      <c r="F21" s="37">
        <v>46309.332860015398</v>
      </c>
      <c r="G21" s="37">
        <v>191634.935205955</v>
      </c>
      <c r="H21" s="37">
        <v>0.19462260316846999</v>
      </c>
    </row>
    <row r="22" spans="1:8">
      <c r="A22" s="37">
        <v>21</v>
      </c>
      <c r="B22" s="37">
        <v>35</v>
      </c>
      <c r="C22" s="37">
        <v>120519.754</v>
      </c>
      <c r="D22" s="37">
        <v>2021306.8125044201</v>
      </c>
      <c r="E22" s="37">
        <v>2119219.3912513298</v>
      </c>
      <c r="F22" s="37">
        <v>-97912.578746902698</v>
      </c>
      <c r="G22" s="37">
        <v>2119219.3912513298</v>
      </c>
      <c r="H22" s="37">
        <v>-4.8440235861861899E-2</v>
      </c>
    </row>
    <row r="23" spans="1:8">
      <c r="A23" s="37">
        <v>22</v>
      </c>
      <c r="B23" s="37">
        <v>36</v>
      </c>
      <c r="C23" s="37">
        <v>189571.68700000001</v>
      </c>
      <c r="D23" s="37">
        <v>667788.68049557495</v>
      </c>
      <c r="E23" s="37">
        <v>590068.92475425405</v>
      </c>
      <c r="F23" s="37">
        <v>77719.755741320798</v>
      </c>
      <c r="G23" s="37">
        <v>590068.92475425405</v>
      </c>
      <c r="H23" s="37">
        <v>0.11638375733419699</v>
      </c>
    </row>
    <row r="24" spans="1:8">
      <c r="A24" s="37">
        <v>23</v>
      </c>
      <c r="B24" s="37">
        <v>37</v>
      </c>
      <c r="C24" s="37">
        <v>127844.63400000001</v>
      </c>
      <c r="D24" s="37">
        <v>1069823.1387168099</v>
      </c>
      <c r="E24" s="37">
        <v>965053.51862392097</v>
      </c>
      <c r="F24" s="37">
        <v>104769.620092893</v>
      </c>
      <c r="G24" s="37">
        <v>965053.51862392097</v>
      </c>
      <c r="H24" s="37">
        <v>9.79317200210848E-2</v>
      </c>
    </row>
    <row r="25" spans="1:8">
      <c r="A25" s="37">
        <v>24</v>
      </c>
      <c r="B25" s="37">
        <v>38</v>
      </c>
      <c r="C25" s="37">
        <v>2459809.5720000002</v>
      </c>
      <c r="D25" s="37">
        <v>8968391.2897336297</v>
      </c>
      <c r="E25" s="37">
        <v>9939045.48131858</v>
      </c>
      <c r="F25" s="37">
        <v>-970654.19158495602</v>
      </c>
      <c r="G25" s="37">
        <v>9939045.48131858</v>
      </c>
      <c r="H25" s="37">
        <v>-0.108230580070262</v>
      </c>
    </row>
    <row r="26" spans="1:8">
      <c r="A26" s="37">
        <v>25</v>
      </c>
      <c r="B26" s="37">
        <v>39</v>
      </c>
      <c r="C26" s="37">
        <v>74534.819000000003</v>
      </c>
      <c r="D26" s="37">
        <v>91207.761609220193</v>
      </c>
      <c r="E26" s="37">
        <v>68624.000724075799</v>
      </c>
      <c r="F26" s="37">
        <v>22583.7608851443</v>
      </c>
      <c r="G26" s="37">
        <v>68624.000724075799</v>
      </c>
      <c r="H26" s="37">
        <v>0.24760788431476399</v>
      </c>
    </row>
    <row r="27" spans="1:8">
      <c r="A27" s="37">
        <v>26</v>
      </c>
      <c r="B27" s="37">
        <v>42</v>
      </c>
      <c r="C27" s="37">
        <v>29930.525000000001</v>
      </c>
      <c r="D27" s="37">
        <v>402169.46620000002</v>
      </c>
      <c r="E27" s="37">
        <v>437221.14529999997</v>
      </c>
      <c r="F27" s="37">
        <v>-35051.679100000001</v>
      </c>
      <c r="G27" s="37">
        <v>437221.14529999997</v>
      </c>
      <c r="H27" s="37">
        <v>-8.71564901015352E-2</v>
      </c>
    </row>
    <row r="28" spans="1:8">
      <c r="A28" s="37">
        <v>27</v>
      </c>
      <c r="B28" s="37">
        <v>75</v>
      </c>
      <c r="C28" s="37">
        <v>131</v>
      </c>
      <c r="D28" s="37">
        <v>62340.170940170901</v>
      </c>
      <c r="E28" s="37">
        <v>58463.884615384603</v>
      </c>
      <c r="F28" s="37">
        <v>3876.2863247863202</v>
      </c>
      <c r="G28" s="37">
        <v>58463.884615384603</v>
      </c>
      <c r="H28" s="37">
        <v>6.2179590885409503E-2</v>
      </c>
    </row>
    <row r="29" spans="1:8">
      <c r="A29" s="37">
        <v>28</v>
      </c>
      <c r="B29" s="37">
        <v>76</v>
      </c>
      <c r="C29" s="37">
        <v>1761</v>
      </c>
      <c r="D29" s="37">
        <v>239683.33784529899</v>
      </c>
      <c r="E29" s="37">
        <v>222685.974321368</v>
      </c>
      <c r="F29" s="37">
        <v>16997.363523931599</v>
      </c>
      <c r="G29" s="37">
        <v>222685.974321368</v>
      </c>
      <c r="H29" s="37">
        <v>7.0915916294950698E-2</v>
      </c>
    </row>
    <row r="30" spans="1:8">
      <c r="A30" s="37">
        <v>29</v>
      </c>
      <c r="B30" s="37">
        <v>99</v>
      </c>
      <c r="C30" s="37">
        <v>12</v>
      </c>
      <c r="D30" s="37">
        <v>4962.1480977233196</v>
      </c>
      <c r="E30" s="37">
        <v>4632.8110127826903</v>
      </c>
      <c r="F30" s="37">
        <v>329.337084940625</v>
      </c>
      <c r="G30" s="37">
        <v>4632.8110127826903</v>
      </c>
      <c r="H30" s="37">
        <v>6.6369862094951895E-2</v>
      </c>
    </row>
    <row r="31" spans="1:8" ht="14.25">
      <c r="A31" s="30">
        <v>30</v>
      </c>
      <c r="B31" s="31">
        <v>40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</row>
    <row r="32" spans="1:8" ht="14.25">
      <c r="A32" s="30"/>
      <c r="B32" s="33">
        <v>70</v>
      </c>
      <c r="C32" s="34">
        <v>40</v>
      </c>
      <c r="D32" s="34">
        <v>77482.95</v>
      </c>
      <c r="E32" s="34">
        <v>74665.52</v>
      </c>
      <c r="F32" s="30"/>
      <c r="G32" s="30"/>
      <c r="H32" s="30"/>
    </row>
    <row r="33" spans="1:8" ht="14.25">
      <c r="A33" s="30"/>
      <c r="B33" s="33">
        <v>71</v>
      </c>
      <c r="C33" s="34">
        <v>40</v>
      </c>
      <c r="D33" s="34">
        <v>97165.84</v>
      </c>
      <c r="E33" s="34">
        <v>106430.02</v>
      </c>
      <c r="F33" s="30"/>
      <c r="G33" s="30"/>
      <c r="H33" s="30"/>
    </row>
    <row r="34" spans="1:8" ht="14.25">
      <c r="A34" s="30"/>
      <c r="B34" s="33">
        <v>72</v>
      </c>
      <c r="C34" s="34">
        <v>34</v>
      </c>
      <c r="D34" s="34">
        <v>61785.56</v>
      </c>
      <c r="E34" s="34">
        <v>62464.95</v>
      </c>
      <c r="F34" s="30"/>
      <c r="G34" s="30"/>
      <c r="H34" s="30"/>
    </row>
    <row r="35" spans="1:8" ht="14.25">
      <c r="A35" s="30"/>
      <c r="B35" s="33">
        <v>73</v>
      </c>
      <c r="C35" s="34">
        <v>26</v>
      </c>
      <c r="D35" s="34">
        <v>40453.9</v>
      </c>
      <c r="E35" s="34">
        <v>45232.639999999999</v>
      </c>
      <c r="F35" s="30"/>
      <c r="G35" s="30"/>
      <c r="H35" s="30"/>
    </row>
    <row r="36" spans="1:8" ht="14.25">
      <c r="A36" s="30"/>
      <c r="B36" s="33">
        <v>77</v>
      </c>
      <c r="C36" s="34">
        <v>56</v>
      </c>
      <c r="D36" s="34">
        <v>75716.259999999995</v>
      </c>
      <c r="E36" s="34">
        <v>77900.86</v>
      </c>
      <c r="F36" s="30"/>
      <c r="G36" s="30"/>
      <c r="H36" s="30"/>
    </row>
    <row r="37" spans="1:8" ht="14.25">
      <c r="A37" s="30"/>
      <c r="B37" s="33">
        <v>78</v>
      </c>
      <c r="C37" s="34">
        <v>29</v>
      </c>
      <c r="D37" s="34">
        <v>28201.72</v>
      </c>
      <c r="E37" s="34">
        <v>24371.89</v>
      </c>
      <c r="F37" s="30"/>
      <c r="G37" s="30"/>
      <c r="H37" s="30"/>
    </row>
    <row r="38" spans="1:8" ht="14.25">
      <c r="A38" s="30"/>
      <c r="B38" s="33">
        <v>74</v>
      </c>
      <c r="C38" s="34">
        <v>0</v>
      </c>
      <c r="D38" s="34">
        <v>0</v>
      </c>
      <c r="E38" s="34">
        <v>0</v>
      </c>
      <c r="F38" s="30"/>
      <c r="G38" s="30"/>
      <c r="H38" s="30"/>
    </row>
    <row r="39" spans="1:8" ht="14.25">
      <c r="A39" s="30"/>
      <c r="B39" s="31"/>
      <c r="C39" s="30"/>
      <c r="D39" s="30"/>
      <c r="E39" s="30"/>
      <c r="F39" s="30"/>
      <c r="G39" s="30"/>
      <c r="H39" s="30"/>
    </row>
    <row r="40" spans="1:8" ht="14.25">
      <c r="A40" s="30"/>
      <c r="B40" s="31"/>
      <c r="C40" s="30"/>
      <c r="D40" s="30"/>
      <c r="E40" s="30"/>
      <c r="F40" s="30"/>
      <c r="G40" s="30"/>
      <c r="H40" s="30"/>
    </row>
    <row r="41" spans="1:8" ht="14.25">
      <c r="A41" s="30"/>
      <c r="B41" s="31"/>
      <c r="C41" s="30"/>
      <c r="D41" s="30"/>
      <c r="E41" s="30"/>
      <c r="F41" s="30"/>
      <c r="G41" s="30"/>
      <c r="H41" s="30"/>
    </row>
    <row r="42" spans="1:8" ht="14.25">
      <c r="A42" s="30"/>
      <c r="B42" s="31"/>
      <c r="C42" s="31"/>
      <c r="D42" s="31"/>
      <c r="E42" s="31"/>
      <c r="F42" s="31"/>
      <c r="G42" s="31"/>
      <c r="H42" s="31"/>
    </row>
    <row r="43" spans="1:8" ht="14.25">
      <c r="A43" s="30"/>
      <c r="B43" s="31"/>
      <c r="C43" s="31"/>
      <c r="D43" s="31"/>
      <c r="E43" s="31"/>
      <c r="F43" s="31"/>
      <c r="G43" s="31"/>
      <c r="H43" s="31"/>
    </row>
    <row r="44" spans="1:8" ht="14.25">
      <c r="A44" s="30"/>
      <c r="B44" s="31"/>
      <c r="C44" s="30"/>
      <c r="D44" s="30"/>
      <c r="E44" s="30"/>
      <c r="F44" s="30"/>
      <c r="G44" s="30"/>
      <c r="H44" s="30"/>
    </row>
    <row r="45" spans="1:8" ht="14.25">
      <c r="A45" s="30"/>
      <c r="B45" s="31"/>
      <c r="C45" s="30"/>
      <c r="D45" s="30"/>
      <c r="E45" s="30"/>
      <c r="F45" s="30"/>
      <c r="G45" s="30"/>
      <c r="H45" s="30"/>
    </row>
    <row r="46" spans="1:8" ht="14.25">
      <c r="A46" s="30"/>
      <c r="B46" s="31"/>
      <c r="C46" s="30"/>
      <c r="D46" s="30"/>
      <c r="E46" s="30"/>
      <c r="F46" s="30"/>
      <c r="G46" s="30"/>
      <c r="H46" s="30"/>
    </row>
    <row r="47" spans="1:8" ht="14.25">
      <c r="A47" s="30"/>
      <c r="B47" s="31"/>
      <c r="C47" s="30"/>
      <c r="D47" s="30"/>
      <c r="E47" s="30"/>
      <c r="F47" s="30"/>
      <c r="G47" s="30"/>
      <c r="H47" s="30"/>
    </row>
    <row r="48" spans="1:8" ht="14.25">
      <c r="A48" s="30"/>
      <c r="B48" s="31"/>
      <c r="C48" s="30"/>
      <c r="D48" s="30"/>
      <c r="E48" s="30"/>
      <c r="F48" s="30"/>
      <c r="G48" s="30"/>
      <c r="H48" s="30"/>
    </row>
    <row r="49" spans="1:8" ht="14.25">
      <c r="A49" s="30"/>
      <c r="B49" s="31"/>
      <c r="C49" s="30"/>
      <c r="D49" s="30"/>
      <c r="E49" s="30"/>
      <c r="F49" s="30"/>
      <c r="G49" s="30"/>
      <c r="H49" s="30"/>
    </row>
    <row r="50" spans="1:8" ht="14.25">
      <c r="A50" s="30"/>
      <c r="B50" s="31"/>
      <c r="C50" s="30"/>
      <c r="D50" s="30"/>
      <c r="E50" s="30"/>
      <c r="F50" s="30"/>
      <c r="G50" s="30"/>
      <c r="H50" s="30"/>
    </row>
    <row r="51" spans="1:8" ht="14.25">
      <c r="A51" s="30"/>
      <c r="B51" s="31"/>
      <c r="C51" s="30"/>
      <c r="D51" s="30"/>
      <c r="E51" s="30"/>
      <c r="F51" s="30"/>
      <c r="G51" s="30"/>
      <c r="H51" s="30"/>
    </row>
    <row r="52" spans="1:8" ht="14.25">
      <c r="A52" s="30"/>
      <c r="B52" s="31"/>
      <c r="C52" s="30"/>
      <c r="D52" s="30"/>
      <c r="E52" s="30"/>
      <c r="F52" s="30"/>
      <c r="G52" s="30"/>
      <c r="H52" s="30"/>
    </row>
    <row r="53" spans="1:8" ht="14.25">
      <c r="A53" s="30"/>
      <c r="B53" s="31"/>
      <c r="C53" s="30"/>
      <c r="D53" s="30"/>
      <c r="E53" s="30"/>
      <c r="F53" s="30"/>
      <c r="G53" s="30"/>
      <c r="H53" s="30"/>
    </row>
    <row r="54" spans="1:8" ht="14.25">
      <c r="A54" s="30"/>
      <c r="B54" s="31"/>
      <c r="C54" s="30"/>
      <c r="D54" s="30"/>
      <c r="E54" s="30"/>
      <c r="F54" s="30"/>
      <c r="G54" s="30"/>
      <c r="H54" s="30"/>
    </row>
    <row r="55" spans="1:8" ht="14.25">
      <c r="A55" s="30"/>
      <c r="B55" s="31"/>
      <c r="C55" s="30"/>
      <c r="D55" s="30"/>
      <c r="E55" s="30"/>
      <c r="F55" s="30"/>
      <c r="G55" s="30"/>
      <c r="H55" s="30"/>
    </row>
    <row r="56" spans="1:8" ht="14.25">
      <c r="A56" s="30"/>
      <c r="B56" s="31"/>
      <c r="C56" s="30"/>
      <c r="D56" s="30"/>
      <c r="E56" s="30"/>
      <c r="F56" s="30"/>
      <c r="G56" s="30"/>
      <c r="H56" s="30"/>
    </row>
    <row r="57" spans="1:8" ht="14.25">
      <c r="A57" s="30"/>
      <c r="B57" s="31"/>
      <c r="C57" s="30"/>
      <c r="D57" s="30"/>
      <c r="E57" s="30"/>
      <c r="F57" s="30"/>
      <c r="G57" s="30"/>
      <c r="H57" s="30"/>
    </row>
    <row r="58" spans="1:8" ht="14.25">
      <c r="A58" s="30"/>
      <c r="B58" s="31"/>
      <c r="C58" s="30"/>
      <c r="D58" s="30"/>
      <c r="E58" s="30"/>
      <c r="F58" s="30"/>
      <c r="G58" s="30"/>
      <c r="H58" s="30"/>
    </row>
    <row r="59" spans="1:8" ht="14.25">
      <c r="A59" s="30"/>
      <c r="B59" s="31"/>
      <c r="C59" s="30"/>
      <c r="D59" s="30"/>
      <c r="E59" s="30"/>
      <c r="F59" s="30"/>
      <c r="G59" s="30"/>
      <c r="H59" s="30"/>
    </row>
    <row r="60" spans="1:8" ht="14.25">
      <c r="A60" s="30"/>
      <c r="B60" s="31"/>
      <c r="C60" s="30"/>
      <c r="D60" s="30"/>
      <c r="E60" s="30"/>
      <c r="F60" s="30"/>
      <c r="G60" s="30"/>
      <c r="H60" s="30"/>
    </row>
    <row r="61" spans="1:8" ht="14.25">
      <c r="A61" s="30"/>
      <c r="B61" s="31"/>
      <c r="C61" s="30"/>
      <c r="D61" s="30"/>
      <c r="E61" s="30"/>
      <c r="F61" s="30"/>
      <c r="G61" s="30"/>
      <c r="H61" s="30"/>
    </row>
    <row r="62" spans="1:8" ht="14.25">
      <c r="A62" s="30"/>
      <c r="B62" s="31"/>
      <c r="C62" s="30"/>
      <c r="D62" s="30"/>
      <c r="E62" s="30"/>
      <c r="F62" s="30"/>
      <c r="G62" s="30"/>
      <c r="H62" s="30"/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yangjin</cp:lastModifiedBy>
  <dcterms:created xsi:type="dcterms:W3CDTF">2013-06-21T00:28:37Z</dcterms:created>
  <dcterms:modified xsi:type="dcterms:W3CDTF">2015-11-06T04:42:28Z</dcterms:modified>
</cp:coreProperties>
</file>