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<sst xmlns="http://schemas.openxmlformats.org/spreadsheetml/2006/main" count="117" uniqueCount="75">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</sst>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37" fillId="38" borderId="21">
      <alignment vertical="center"/>
    </xf>
    <xf numFmtId="0" fontId="56" fillId="0" borderId="0"/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20" fillId="0" borderId="0" xfId="0" applyFont="1">
      <alignment vertical="center"/>
    </xf>
    <xf numFmtId="1" fontId="55" fillId="0" borderId="0" xfId="0" applyNumberFormat="1" applyFont="1" applyAlignment="1"/>
    <xf numFmtId="0" fontId="55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56" fillId="0" borderId="0" xfId="110"/>
    <xf numFmtId="0" fontId="57" fillId="0" borderId="0" xfId="110" applyNumberFormat="1" applyFont="1"/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2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1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K31" sqref="K31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1" t="s">
        <v>5</v>
      </c>
      <c r="B3" s="41"/>
      <c r="C3" s="41"/>
      <c r="D3" s="41"/>
      <c r="E3" s="15">
        <f>SUM(E4:E40)</f>
        <v>26711786.460300002</v>
      </c>
      <c r="F3" s="25">
        <f>RA!I7</f>
        <v>172655.12239999999</v>
      </c>
      <c r="G3" s="16">
        <f>SUM(G4:G40)</f>
        <v>26539131.337899998</v>
      </c>
      <c r="H3" s="27">
        <f>RA!J7</f>
        <v>0.64636306769150798</v>
      </c>
      <c r="I3" s="20">
        <f>SUM(I4:I40)</f>
        <v>26711789.057166971</v>
      </c>
      <c r="J3" s="21">
        <f>SUM(J4:J40)</f>
        <v>26539125.473110508</v>
      </c>
      <c r="K3" s="22">
        <f>E3-I3</f>
        <v>-2.5968669690191746</v>
      </c>
      <c r="L3" s="22">
        <f>G3-J3</f>
        <v>5.8647894896566868</v>
      </c>
    </row>
    <row r="4" spans="1:13" x14ac:dyDescent="0.15">
      <c r="A4" s="42">
        <f>RA!A8</f>
        <v>42314</v>
      </c>
      <c r="B4" s="12">
        <v>12</v>
      </c>
      <c r="C4" s="40" t="s">
        <v>6</v>
      </c>
      <c r="D4" s="40"/>
      <c r="E4" s="15">
        <f>VLOOKUP(C4,RA!B8:D36,3,0)</f>
        <v>556775.56759999995</v>
      </c>
      <c r="F4" s="25">
        <f>VLOOKUP(C4,RA!B8:I39,8,0)</f>
        <v>128952.4627</v>
      </c>
      <c r="G4" s="16">
        <f t="shared" ref="G4:G40" si="0">E4-F4</f>
        <v>427823.10489999992</v>
      </c>
      <c r="H4" s="27">
        <f>RA!J8</f>
        <v>23.160582145487101</v>
      </c>
      <c r="I4" s="20">
        <f>VLOOKUP(B4,RMS!B:D,3,FALSE)</f>
        <v>556776.279451282</v>
      </c>
      <c r="J4" s="21">
        <f>VLOOKUP(B4,RMS!B:E,4,FALSE)</f>
        <v>427823.11630854697</v>
      </c>
      <c r="K4" s="22">
        <f t="shared" ref="K4:K40" si="1">E4-I4</f>
        <v>-0.71185128204524517</v>
      </c>
      <c r="L4" s="22">
        <f t="shared" ref="L4:L40" si="2">G4-J4</f>
        <v>-1.1408547055907547E-2</v>
      </c>
    </row>
    <row r="5" spans="1:13" x14ac:dyDescent="0.15">
      <c r="A5" s="42"/>
      <c r="B5" s="12">
        <v>13</v>
      </c>
      <c r="C5" s="40" t="s">
        <v>7</v>
      </c>
      <c r="D5" s="40"/>
      <c r="E5" s="15">
        <f>VLOOKUP(C5,RA!B8:D37,3,0)</f>
        <v>74428.637499999997</v>
      </c>
      <c r="F5" s="25">
        <f>VLOOKUP(C5,RA!B9:I40,8,0)</f>
        <v>17176.008900000001</v>
      </c>
      <c r="G5" s="16">
        <f t="shared" si="0"/>
        <v>57252.628599999996</v>
      </c>
      <c r="H5" s="27">
        <f>RA!J9</f>
        <v>23.077150780840199</v>
      </c>
      <c r="I5" s="20">
        <f>VLOOKUP(B5,RMS!B:D,3,FALSE)</f>
        <v>74428.672624135797</v>
      </c>
      <c r="J5" s="21">
        <f>VLOOKUP(B5,RMS!B:E,4,FALSE)</f>
        <v>57252.631455600902</v>
      </c>
      <c r="K5" s="22">
        <f t="shared" si="1"/>
        <v>-3.5124135800288059E-2</v>
      </c>
      <c r="L5" s="22">
        <f t="shared" si="2"/>
        <v>-2.8556009056046605E-3</v>
      </c>
      <c r="M5" s="32"/>
    </row>
    <row r="6" spans="1:13" x14ac:dyDescent="0.15">
      <c r="A6" s="42"/>
      <c r="B6" s="12">
        <v>14</v>
      </c>
      <c r="C6" s="40" t="s">
        <v>8</v>
      </c>
      <c r="D6" s="40"/>
      <c r="E6" s="15">
        <f>VLOOKUP(C6,RA!B10:D38,3,0)</f>
        <v>105973.12549999999</v>
      </c>
      <c r="F6" s="25">
        <f>VLOOKUP(C6,RA!B10:I41,8,0)</f>
        <v>31972.886999999999</v>
      </c>
      <c r="G6" s="16">
        <f t="shared" si="0"/>
        <v>74000.238499999992</v>
      </c>
      <c r="H6" s="27">
        <f>RA!J10</f>
        <v>30.1707502247822</v>
      </c>
      <c r="I6" s="20">
        <f>VLOOKUP(B6,RMS!B:D,3,FALSE)</f>
        <v>105975.178189539</v>
      </c>
      <c r="J6" s="21">
        <f>VLOOKUP(B6,RMS!B:E,4,FALSE)</f>
        <v>74000.239594531697</v>
      </c>
      <c r="K6" s="22">
        <f>E6-I6</f>
        <v>-2.0526895390066784</v>
      </c>
      <c r="L6" s="22">
        <f t="shared" si="2"/>
        <v>-1.0945317044388503E-3</v>
      </c>
      <c r="M6" s="32"/>
    </row>
    <row r="7" spans="1:13" x14ac:dyDescent="0.15">
      <c r="A7" s="42"/>
      <c r="B7" s="12">
        <v>15</v>
      </c>
      <c r="C7" s="40" t="s">
        <v>9</v>
      </c>
      <c r="D7" s="40"/>
      <c r="E7" s="15">
        <f>VLOOKUP(C7,RA!B10:D39,3,0)</f>
        <v>45393.799299999999</v>
      </c>
      <c r="F7" s="25">
        <f>VLOOKUP(C7,RA!B11:I42,8,0)</f>
        <v>11369.6247</v>
      </c>
      <c r="G7" s="16">
        <f t="shared" si="0"/>
        <v>34024.174599999998</v>
      </c>
      <c r="H7" s="27">
        <f>RA!J11</f>
        <v>25.046647064855801</v>
      </c>
      <c r="I7" s="20">
        <f>VLOOKUP(B7,RMS!B:D,3,FALSE)</f>
        <v>45393.8355504274</v>
      </c>
      <c r="J7" s="21">
        <f>VLOOKUP(B7,RMS!B:E,4,FALSE)</f>
        <v>34024.175224786297</v>
      </c>
      <c r="K7" s="22">
        <f t="shared" si="1"/>
        <v>-3.6250427401682828E-2</v>
      </c>
      <c r="L7" s="22">
        <f t="shared" si="2"/>
        <v>-6.2478629843099043E-4</v>
      </c>
      <c r="M7" s="32"/>
    </row>
    <row r="8" spans="1:13" x14ac:dyDescent="0.15">
      <c r="A8" s="42"/>
      <c r="B8" s="12">
        <v>16</v>
      </c>
      <c r="C8" s="40" t="s">
        <v>10</v>
      </c>
      <c r="D8" s="40"/>
      <c r="E8" s="15">
        <f>VLOOKUP(C8,RA!B12:D39,3,0)</f>
        <v>246380.02849999999</v>
      </c>
      <c r="F8" s="25">
        <f>VLOOKUP(C8,RA!B12:I43,8,0)</f>
        <v>33723.283000000003</v>
      </c>
      <c r="G8" s="16">
        <f t="shared" si="0"/>
        <v>212656.74549999999</v>
      </c>
      <c r="H8" s="27">
        <f>RA!J12</f>
        <v>13.6875067371786</v>
      </c>
      <c r="I8" s="20">
        <f>VLOOKUP(B8,RMS!B:D,3,FALSE)</f>
        <v>246380.09403076899</v>
      </c>
      <c r="J8" s="21">
        <f>VLOOKUP(B8,RMS!B:E,4,FALSE)</f>
        <v>212656.74900769201</v>
      </c>
      <c r="K8" s="22">
        <f t="shared" si="1"/>
        <v>-6.5530769003089517E-2</v>
      </c>
      <c r="L8" s="22">
        <f t="shared" si="2"/>
        <v>-3.5076920175924897E-3</v>
      </c>
      <c r="M8" s="32"/>
    </row>
    <row r="9" spans="1:13" x14ac:dyDescent="0.15">
      <c r="A9" s="42"/>
      <c r="B9" s="12">
        <v>17</v>
      </c>
      <c r="C9" s="40" t="s">
        <v>11</v>
      </c>
      <c r="D9" s="40"/>
      <c r="E9" s="15">
        <f>VLOOKUP(C9,RA!B12:D40,3,0)</f>
        <v>357514.90659999999</v>
      </c>
      <c r="F9" s="25">
        <f>VLOOKUP(C9,RA!B13:I44,8,0)</f>
        <v>63553.719400000002</v>
      </c>
      <c r="G9" s="16">
        <f t="shared" si="0"/>
        <v>293961.18719999999</v>
      </c>
      <c r="H9" s="27">
        <f>RA!J13</f>
        <v>17.776522944008601</v>
      </c>
      <c r="I9" s="20">
        <f>VLOOKUP(B9,RMS!B:D,3,FALSE)</f>
        <v>357515.03608119697</v>
      </c>
      <c r="J9" s="21">
        <f>VLOOKUP(B9,RMS!B:E,4,FALSE)</f>
        <v>293961.186177778</v>
      </c>
      <c r="K9" s="22">
        <f t="shared" si="1"/>
        <v>-0.12948119698558003</v>
      </c>
      <c r="L9" s="22">
        <f t="shared" si="2"/>
        <v>1.0222219862043858E-3</v>
      </c>
      <c r="M9" s="32"/>
    </row>
    <row r="10" spans="1:13" x14ac:dyDescent="0.15">
      <c r="A10" s="42"/>
      <c r="B10" s="12">
        <v>18</v>
      </c>
      <c r="C10" s="40" t="s">
        <v>12</v>
      </c>
      <c r="D10" s="40"/>
      <c r="E10" s="15">
        <f>VLOOKUP(C10,RA!B14:D41,3,0)</f>
        <v>128707.7617</v>
      </c>
      <c r="F10" s="25">
        <f>VLOOKUP(C10,RA!B14:I45,8,0)</f>
        <v>26791.872899999998</v>
      </c>
      <c r="G10" s="16">
        <f t="shared" si="0"/>
        <v>101915.8888</v>
      </c>
      <c r="H10" s="27">
        <f>RA!J14</f>
        <v>20.816050676452701</v>
      </c>
      <c r="I10" s="20">
        <f>VLOOKUP(B10,RMS!B:D,3,FALSE)</f>
        <v>128707.755309402</v>
      </c>
      <c r="J10" s="21">
        <f>VLOOKUP(B10,RMS!B:E,4,FALSE)</f>
        <v>101915.889579487</v>
      </c>
      <c r="K10" s="22">
        <f t="shared" si="1"/>
        <v>6.3905980059644207E-3</v>
      </c>
      <c r="L10" s="22">
        <f t="shared" si="2"/>
        <v>-7.7948700345586985E-4</v>
      </c>
      <c r="M10" s="32"/>
    </row>
    <row r="11" spans="1:13" x14ac:dyDescent="0.15">
      <c r="A11" s="42"/>
      <c r="B11" s="12">
        <v>19</v>
      </c>
      <c r="C11" s="40" t="s">
        <v>13</v>
      </c>
      <c r="D11" s="40"/>
      <c r="E11" s="15">
        <f>VLOOKUP(C11,RA!B14:D42,3,0)</f>
        <v>311422.18</v>
      </c>
      <c r="F11" s="25">
        <f>VLOOKUP(C11,RA!B15:I46,8,0)</f>
        <v>-172937.49059999999</v>
      </c>
      <c r="G11" s="16">
        <f t="shared" si="0"/>
        <v>484359.67059999995</v>
      </c>
      <c r="H11" s="27">
        <f>RA!J15</f>
        <v>-55.531526559861597</v>
      </c>
      <c r="I11" s="20">
        <f>VLOOKUP(B11,RMS!B:D,3,FALSE)</f>
        <v>311423.15215982898</v>
      </c>
      <c r="J11" s="21">
        <f>VLOOKUP(B11,RMS!B:E,4,FALSE)</f>
        <v>484359.671731624</v>
      </c>
      <c r="K11" s="22">
        <f t="shared" si="1"/>
        <v>-0.97215982899069786</v>
      </c>
      <c r="L11" s="22">
        <f t="shared" si="2"/>
        <v>-1.1316240415908396E-3</v>
      </c>
      <c r="M11" s="32"/>
    </row>
    <row r="12" spans="1:13" x14ac:dyDescent="0.15">
      <c r="A12" s="42"/>
      <c r="B12" s="12">
        <v>21</v>
      </c>
      <c r="C12" s="40" t="s">
        <v>14</v>
      </c>
      <c r="D12" s="40"/>
      <c r="E12" s="15">
        <f>VLOOKUP(C12,RA!B16:D43,3,0)</f>
        <v>894555.91299999994</v>
      </c>
      <c r="F12" s="25">
        <f>VLOOKUP(C12,RA!B16:I47,8,0)</f>
        <v>-10032.721799999999</v>
      </c>
      <c r="G12" s="16">
        <f t="shared" si="0"/>
        <v>904588.63479999988</v>
      </c>
      <c r="H12" s="27">
        <f>RA!J16</f>
        <v>-1.12153099143396</v>
      </c>
      <c r="I12" s="20">
        <f>VLOOKUP(B12,RMS!B:D,3,FALSE)</f>
        <v>894555.75015299104</v>
      </c>
      <c r="J12" s="21">
        <f>VLOOKUP(B12,RMS!B:E,4,FALSE)</f>
        <v>904588.63434786303</v>
      </c>
      <c r="K12" s="22">
        <f t="shared" si="1"/>
        <v>0.16284700890537351</v>
      </c>
      <c r="L12" s="22">
        <f t="shared" si="2"/>
        <v>4.5213685370981693E-4</v>
      </c>
      <c r="M12" s="32"/>
    </row>
    <row r="13" spans="1:13" x14ac:dyDescent="0.15">
      <c r="A13" s="42"/>
      <c r="B13" s="12">
        <v>22</v>
      </c>
      <c r="C13" s="40" t="s">
        <v>15</v>
      </c>
      <c r="D13" s="40"/>
      <c r="E13" s="15">
        <f>VLOOKUP(C13,RA!B16:D44,3,0)</f>
        <v>375945.47970000003</v>
      </c>
      <c r="F13" s="25">
        <f>VLOOKUP(C13,RA!B17:I48,8,0)</f>
        <v>41116.911500000002</v>
      </c>
      <c r="G13" s="16">
        <f t="shared" si="0"/>
        <v>334828.56820000004</v>
      </c>
      <c r="H13" s="27">
        <f>RA!J17</f>
        <v>10.9369346674445</v>
      </c>
      <c r="I13" s="20">
        <f>VLOOKUP(B13,RMS!B:D,3,FALSE)</f>
        <v>375945.40577435901</v>
      </c>
      <c r="J13" s="21">
        <f>VLOOKUP(B13,RMS!B:E,4,FALSE)</f>
        <v>334828.567139316</v>
      </c>
      <c r="K13" s="22">
        <f t="shared" si="1"/>
        <v>7.3925641016103327E-2</v>
      </c>
      <c r="L13" s="22">
        <f t="shared" si="2"/>
        <v>1.0606840369291604E-3</v>
      </c>
      <c r="M13" s="32"/>
    </row>
    <row r="14" spans="1:13" x14ac:dyDescent="0.15">
      <c r="A14" s="42"/>
      <c r="B14" s="12">
        <v>23</v>
      </c>
      <c r="C14" s="40" t="s">
        <v>16</v>
      </c>
      <c r="D14" s="40"/>
      <c r="E14" s="15">
        <f>VLOOKUP(C14,RA!B18:D45,3,0)</f>
        <v>1872853.4805999999</v>
      </c>
      <c r="F14" s="25">
        <f>VLOOKUP(C14,RA!B18:I49,8,0)</f>
        <v>-54486.163800000002</v>
      </c>
      <c r="G14" s="16">
        <f t="shared" si="0"/>
        <v>1927339.6443999999</v>
      </c>
      <c r="H14" s="27">
        <f>RA!J18</f>
        <v>-2.9092592861319</v>
      </c>
      <c r="I14" s="20">
        <f>VLOOKUP(B14,RMS!B:D,3,FALSE)</f>
        <v>1872853.95807521</v>
      </c>
      <c r="J14" s="21">
        <f>VLOOKUP(B14,RMS!B:E,4,FALSE)</f>
        <v>1927339.62885556</v>
      </c>
      <c r="K14" s="22">
        <f t="shared" si="1"/>
        <v>-0.47747521009296179</v>
      </c>
      <c r="L14" s="22">
        <f t="shared" si="2"/>
        <v>1.554443989880383E-2</v>
      </c>
      <c r="M14" s="32"/>
    </row>
    <row r="15" spans="1:13" x14ac:dyDescent="0.15">
      <c r="A15" s="42"/>
      <c r="B15" s="12">
        <v>24</v>
      </c>
      <c r="C15" s="40" t="s">
        <v>17</v>
      </c>
      <c r="D15" s="40"/>
      <c r="E15" s="15">
        <f>VLOOKUP(C15,RA!B18:D46,3,0)</f>
        <v>1606603.6343</v>
      </c>
      <c r="F15" s="25">
        <f>VLOOKUP(C15,RA!B19:I50,8,0)</f>
        <v>-107631.4486</v>
      </c>
      <c r="G15" s="16">
        <f t="shared" si="0"/>
        <v>1714235.0829</v>
      </c>
      <c r="H15" s="27">
        <f>RA!J19</f>
        <v>-6.69931564339422</v>
      </c>
      <c r="I15" s="20">
        <f>VLOOKUP(B15,RMS!B:D,3,FALSE)</f>
        <v>1606603.7631820501</v>
      </c>
      <c r="J15" s="21">
        <f>VLOOKUP(B15,RMS!B:E,4,FALSE)</f>
        <v>1714235.08149915</v>
      </c>
      <c r="K15" s="22">
        <f t="shared" si="1"/>
        <v>-0.1288820500485599</v>
      </c>
      <c r="L15" s="22">
        <f t="shared" si="2"/>
        <v>1.4008500147610903E-3</v>
      </c>
      <c r="M15" s="32"/>
    </row>
    <row r="16" spans="1:13" x14ac:dyDescent="0.15">
      <c r="A16" s="42"/>
      <c r="B16" s="12">
        <v>25</v>
      </c>
      <c r="C16" s="40" t="s">
        <v>18</v>
      </c>
      <c r="D16" s="40"/>
      <c r="E16" s="15">
        <f>VLOOKUP(C16,RA!B20:D47,3,0)</f>
        <v>2090109.8112999999</v>
      </c>
      <c r="F16" s="25">
        <f>VLOOKUP(C16,RA!B20:I51,8,0)</f>
        <v>23925.4552</v>
      </c>
      <c r="G16" s="16">
        <f t="shared" si="0"/>
        <v>2066184.3561</v>
      </c>
      <c r="H16" s="27">
        <f>RA!J20</f>
        <v>1.1446984780727301</v>
      </c>
      <c r="I16" s="20">
        <f>VLOOKUP(B16,RMS!B:D,3,FALSE)</f>
        <v>2090108.5891</v>
      </c>
      <c r="J16" s="21">
        <f>VLOOKUP(B16,RMS!B:E,4,FALSE)</f>
        <v>2066184.3561</v>
      </c>
      <c r="K16" s="22">
        <f t="shared" si="1"/>
        <v>1.2221999999601394</v>
      </c>
      <c r="L16" s="22">
        <f t="shared" si="2"/>
        <v>0</v>
      </c>
      <c r="M16" s="32"/>
    </row>
    <row r="17" spans="1:13" x14ac:dyDescent="0.15">
      <c r="A17" s="42"/>
      <c r="B17" s="12">
        <v>26</v>
      </c>
      <c r="C17" s="40" t="s">
        <v>19</v>
      </c>
      <c r="D17" s="40"/>
      <c r="E17" s="15">
        <f>VLOOKUP(C17,RA!B20:D48,3,0)</f>
        <v>632706.17330000002</v>
      </c>
      <c r="F17" s="25">
        <f>VLOOKUP(C17,RA!B21:I52,8,0)</f>
        <v>41957.772700000001</v>
      </c>
      <c r="G17" s="16">
        <f t="shared" si="0"/>
        <v>590748.40060000005</v>
      </c>
      <c r="H17" s="27">
        <f>RA!J21</f>
        <v>6.6314783181522001</v>
      </c>
      <c r="I17" s="20">
        <f>VLOOKUP(B17,RMS!B:D,3,FALSE)</f>
        <v>632704.02517692302</v>
      </c>
      <c r="J17" s="21">
        <f>VLOOKUP(B17,RMS!B:E,4,FALSE)</f>
        <v>590748.40060769196</v>
      </c>
      <c r="K17" s="22">
        <f t="shared" si="1"/>
        <v>2.1481230770004913</v>
      </c>
      <c r="L17" s="22">
        <f t="shared" si="2"/>
        <v>-7.691909559071064E-6</v>
      </c>
      <c r="M17" s="32"/>
    </row>
    <row r="18" spans="1:13" x14ac:dyDescent="0.15">
      <c r="A18" s="42"/>
      <c r="B18" s="12">
        <v>27</v>
      </c>
      <c r="C18" s="40" t="s">
        <v>20</v>
      </c>
      <c r="D18" s="40"/>
      <c r="E18" s="15">
        <f>VLOOKUP(C18,RA!B22:D49,3,0)</f>
        <v>1155160.9841</v>
      </c>
      <c r="F18" s="25">
        <f>VLOOKUP(C18,RA!B22:I53,8,0)</f>
        <v>109498.28230000001</v>
      </c>
      <c r="G18" s="16">
        <f t="shared" si="0"/>
        <v>1045662.7018</v>
      </c>
      <c r="H18" s="27">
        <f>RA!J22</f>
        <v>9.4790495703342597</v>
      </c>
      <c r="I18" s="20">
        <f>VLOOKUP(B18,RMS!B:D,3,FALSE)</f>
        <v>1155162.5706</v>
      </c>
      <c r="J18" s="21">
        <f>VLOOKUP(B18,RMS!B:E,4,FALSE)</f>
        <v>1045662.7004</v>
      </c>
      <c r="K18" s="22">
        <f t="shared" si="1"/>
        <v>-1.5864999999757856</v>
      </c>
      <c r="L18" s="22">
        <f t="shared" si="2"/>
        <v>1.4000000664964318E-3</v>
      </c>
      <c r="M18" s="32"/>
    </row>
    <row r="19" spans="1:13" x14ac:dyDescent="0.15">
      <c r="A19" s="42"/>
      <c r="B19" s="12">
        <v>29</v>
      </c>
      <c r="C19" s="40" t="s">
        <v>21</v>
      </c>
      <c r="D19" s="40"/>
      <c r="E19" s="15">
        <f>VLOOKUP(C19,RA!B22:D50,3,0)</f>
        <v>4367770.0905999998</v>
      </c>
      <c r="F19" s="25">
        <f>VLOOKUP(C19,RA!B23:I54,8,0)</f>
        <v>187722.25829999999</v>
      </c>
      <c r="G19" s="16">
        <f t="shared" si="0"/>
        <v>4180047.8322999999</v>
      </c>
      <c r="H19" s="27">
        <f>RA!J23</f>
        <v>4.2978969681577901</v>
      </c>
      <c r="I19" s="20">
        <f>VLOOKUP(B19,RMS!B:D,3,FALSE)</f>
        <v>4367770.6238307701</v>
      </c>
      <c r="J19" s="21">
        <f>VLOOKUP(B19,RMS!B:E,4,FALSE)</f>
        <v>4180047.8590547</v>
      </c>
      <c r="K19" s="22">
        <f t="shared" si="1"/>
        <v>-0.53323077037930489</v>
      </c>
      <c r="L19" s="22">
        <f t="shared" si="2"/>
        <v>-2.6754700113087893E-2</v>
      </c>
      <c r="M19" s="32"/>
    </row>
    <row r="20" spans="1:13" x14ac:dyDescent="0.15">
      <c r="A20" s="42"/>
      <c r="B20" s="12">
        <v>31</v>
      </c>
      <c r="C20" s="40" t="s">
        <v>22</v>
      </c>
      <c r="D20" s="40"/>
      <c r="E20" s="15">
        <f>VLOOKUP(C20,RA!B24:D51,3,0)</f>
        <v>301416.1324</v>
      </c>
      <c r="F20" s="25">
        <f>VLOOKUP(C20,RA!B24:I55,8,0)</f>
        <v>35486.808100000002</v>
      </c>
      <c r="G20" s="16">
        <f t="shared" si="0"/>
        <v>265929.32429999998</v>
      </c>
      <c r="H20" s="27">
        <f>RA!J24</f>
        <v>11.773360575440799</v>
      </c>
      <c r="I20" s="20">
        <f>VLOOKUP(B20,RMS!B:D,3,FALSE)</f>
        <v>301416.28238217998</v>
      </c>
      <c r="J20" s="21">
        <f>VLOOKUP(B20,RMS!B:E,4,FALSE)</f>
        <v>265929.32056870899</v>
      </c>
      <c r="K20" s="22">
        <f t="shared" si="1"/>
        <v>-0.14998217998072505</v>
      </c>
      <c r="L20" s="22">
        <f t="shared" si="2"/>
        <v>3.7312909844331443E-3</v>
      </c>
      <c r="M20" s="32"/>
    </row>
    <row r="21" spans="1:13" x14ac:dyDescent="0.15">
      <c r="A21" s="42"/>
      <c r="B21" s="12">
        <v>32</v>
      </c>
      <c r="C21" s="40" t="s">
        <v>23</v>
      </c>
      <c r="D21" s="40"/>
      <c r="E21" s="15">
        <f>VLOOKUP(C21,RA!B24:D52,3,0)</f>
        <v>435450.04969999997</v>
      </c>
      <c r="F21" s="25">
        <f>VLOOKUP(C21,RA!B25:I56,8,0)</f>
        <v>14932.188899999999</v>
      </c>
      <c r="G21" s="16">
        <f t="shared" si="0"/>
        <v>420517.86079999997</v>
      </c>
      <c r="H21" s="27">
        <f>RA!J25</f>
        <v>3.4291393261494498</v>
      </c>
      <c r="I21" s="20">
        <f>VLOOKUP(B21,RMS!B:D,3,FALSE)</f>
        <v>435450.037131374</v>
      </c>
      <c r="J21" s="21">
        <f>VLOOKUP(B21,RMS!B:E,4,FALSE)</f>
        <v>420517.86212079797</v>
      </c>
      <c r="K21" s="22">
        <f t="shared" si="1"/>
        <v>1.2568625970743597E-2</v>
      </c>
      <c r="L21" s="22">
        <f t="shared" si="2"/>
        <v>-1.3207980082370341E-3</v>
      </c>
      <c r="M21" s="32"/>
    </row>
    <row r="22" spans="1:13" x14ac:dyDescent="0.15">
      <c r="A22" s="42"/>
      <c r="B22" s="12">
        <v>33</v>
      </c>
      <c r="C22" s="40" t="s">
        <v>24</v>
      </c>
      <c r="D22" s="40"/>
      <c r="E22" s="15">
        <f>VLOOKUP(C22,RA!B26:D53,3,0)</f>
        <v>559363.67279999994</v>
      </c>
      <c r="F22" s="25">
        <f>VLOOKUP(C22,RA!B26:I57,8,0)</f>
        <v>104683.34020000001</v>
      </c>
      <c r="G22" s="16">
        <f t="shared" si="0"/>
        <v>454680.33259999997</v>
      </c>
      <c r="H22" s="27">
        <f>RA!J26</f>
        <v>18.714719115738799</v>
      </c>
      <c r="I22" s="20">
        <f>VLOOKUP(B22,RMS!B:D,3,FALSE)</f>
        <v>559363.61207443499</v>
      </c>
      <c r="J22" s="21">
        <f>VLOOKUP(B22,RMS!B:E,4,FALSE)</f>
        <v>454680.318824519</v>
      </c>
      <c r="K22" s="22">
        <f t="shared" si="1"/>
        <v>6.0725564952008426E-2</v>
      </c>
      <c r="L22" s="22">
        <f t="shared" si="2"/>
        <v>1.3775480969343334E-2</v>
      </c>
      <c r="M22" s="32"/>
    </row>
    <row r="23" spans="1:13" x14ac:dyDescent="0.15">
      <c r="A23" s="42"/>
      <c r="B23" s="12">
        <v>34</v>
      </c>
      <c r="C23" s="40" t="s">
        <v>25</v>
      </c>
      <c r="D23" s="40"/>
      <c r="E23" s="15">
        <f>VLOOKUP(C23,RA!B26:D54,3,0)</f>
        <v>262230.10570000001</v>
      </c>
      <c r="F23" s="25">
        <f>VLOOKUP(C23,RA!B27:I58,8,0)</f>
        <v>50368.491099999999</v>
      </c>
      <c r="G23" s="16">
        <f t="shared" si="0"/>
        <v>211861.61460000003</v>
      </c>
      <c r="H23" s="27">
        <f>RA!J27</f>
        <v>19.207745413344401</v>
      </c>
      <c r="I23" s="20">
        <f>VLOOKUP(B23,RMS!B:D,3,FALSE)</f>
        <v>262229.97807882901</v>
      </c>
      <c r="J23" s="21">
        <f>VLOOKUP(B23,RMS!B:E,4,FALSE)</f>
        <v>211861.63915547301</v>
      </c>
      <c r="K23" s="22">
        <f t="shared" si="1"/>
        <v>0.12762117100646719</v>
      </c>
      <c r="L23" s="22">
        <f t="shared" si="2"/>
        <v>-2.45554729772266E-2</v>
      </c>
      <c r="M23" s="32"/>
    </row>
    <row r="24" spans="1:13" x14ac:dyDescent="0.15">
      <c r="A24" s="42"/>
      <c r="B24" s="12">
        <v>35</v>
      </c>
      <c r="C24" s="40" t="s">
        <v>26</v>
      </c>
      <c r="D24" s="40"/>
      <c r="E24" s="15">
        <f>VLOOKUP(C24,RA!B28:D55,3,0)</f>
        <v>2123236.2069000001</v>
      </c>
      <c r="F24" s="25">
        <f>VLOOKUP(C24,RA!B28:I59,8,0)</f>
        <v>-122232.1349</v>
      </c>
      <c r="G24" s="16">
        <f t="shared" si="0"/>
        <v>2245468.3418000001</v>
      </c>
      <c r="H24" s="27">
        <f>RA!J28</f>
        <v>-5.7568787920427997</v>
      </c>
      <c r="I24" s="20">
        <f>VLOOKUP(B24,RMS!B:D,3,FALSE)</f>
        <v>2123236.20661062</v>
      </c>
      <c r="J24" s="21">
        <f>VLOOKUP(B24,RMS!B:E,4,FALSE)</f>
        <v>2245468.34577876</v>
      </c>
      <c r="K24" s="22">
        <f t="shared" si="1"/>
        <v>2.8938008472323418E-4</v>
      </c>
      <c r="L24" s="22">
        <f t="shared" si="2"/>
        <v>-3.9787599816918373E-3</v>
      </c>
      <c r="M24" s="32"/>
    </row>
    <row r="25" spans="1:13" x14ac:dyDescent="0.15">
      <c r="A25" s="42"/>
      <c r="B25" s="12">
        <v>36</v>
      </c>
      <c r="C25" s="40" t="s">
        <v>27</v>
      </c>
      <c r="D25" s="40"/>
      <c r="E25" s="15">
        <f>VLOOKUP(C25,RA!B28:D56,3,0)</f>
        <v>679440.8443</v>
      </c>
      <c r="F25" s="25">
        <f>VLOOKUP(C25,RA!B29:I60,8,0)</f>
        <v>88024.229900000006</v>
      </c>
      <c r="G25" s="16">
        <f t="shared" si="0"/>
        <v>591416.61439999996</v>
      </c>
      <c r="H25" s="27">
        <f>RA!J29</f>
        <v>12.955392752504901</v>
      </c>
      <c r="I25" s="20">
        <f>VLOOKUP(B25,RMS!B:D,3,FALSE)</f>
        <v>679440.846909735</v>
      </c>
      <c r="J25" s="21">
        <f>VLOOKUP(B25,RMS!B:E,4,FALSE)</f>
        <v>591416.61943013698</v>
      </c>
      <c r="K25" s="22">
        <f t="shared" si="1"/>
        <v>-2.6097350055351853E-3</v>
      </c>
      <c r="L25" s="22">
        <f t="shared" si="2"/>
        <v>-5.0301370210945606E-3</v>
      </c>
      <c r="M25" s="32"/>
    </row>
    <row r="26" spans="1:13" x14ac:dyDescent="0.15">
      <c r="A26" s="42"/>
      <c r="B26" s="12">
        <v>37</v>
      </c>
      <c r="C26" s="40" t="s">
        <v>73</v>
      </c>
      <c r="D26" s="40"/>
      <c r="E26" s="15">
        <f>VLOOKUP(C26,RA!B30:D57,3,0)</f>
        <v>1174417.9406000001</v>
      </c>
      <c r="F26" s="25">
        <f>VLOOKUP(C26,RA!B30:I61,8,0)</f>
        <v>116923.4816</v>
      </c>
      <c r="G26" s="16">
        <f t="shared" si="0"/>
        <v>1057494.459</v>
      </c>
      <c r="H26" s="27">
        <f>RA!J30</f>
        <v>9.9558664388475595</v>
      </c>
      <c r="I26" s="20">
        <f>VLOOKUP(B26,RMS!B:D,3,FALSE)</f>
        <v>1174417.9438885001</v>
      </c>
      <c r="J26" s="21">
        <f>VLOOKUP(B26,RMS!B:E,4,FALSE)</f>
        <v>1057494.44131247</v>
      </c>
      <c r="K26" s="22">
        <f t="shared" si="1"/>
        <v>-3.2885000109672546E-3</v>
      </c>
      <c r="L26" s="22">
        <f t="shared" si="2"/>
        <v>1.768753002397716E-2</v>
      </c>
      <c r="M26" s="32"/>
    </row>
    <row r="27" spans="1:13" x14ac:dyDescent="0.15">
      <c r="A27" s="42"/>
      <c r="B27" s="12">
        <v>38</v>
      </c>
      <c r="C27" s="40" t="s">
        <v>29</v>
      </c>
      <c r="D27" s="40"/>
      <c r="E27" s="15">
        <f>VLOOKUP(C27,RA!B30:D58,3,0)</f>
        <v>5148567.9067000002</v>
      </c>
      <c r="F27" s="25">
        <f>VLOOKUP(C27,RA!B31:I62,8,0)</f>
        <v>-481671.3726</v>
      </c>
      <c r="G27" s="16">
        <f t="shared" si="0"/>
        <v>5630239.2793000005</v>
      </c>
      <c r="H27" s="27">
        <f>RA!J31</f>
        <v>-9.3554437142255704</v>
      </c>
      <c r="I27" s="20">
        <f>VLOOKUP(B27,RMS!B:D,3,FALSE)</f>
        <v>5148567.4782300899</v>
      </c>
      <c r="J27" s="21">
        <f>VLOOKUP(B27,RMS!B:E,4,FALSE)</f>
        <v>5630233.3909</v>
      </c>
      <c r="K27" s="22">
        <f t="shared" si="1"/>
        <v>0.42846991028636694</v>
      </c>
      <c r="L27" s="22">
        <f t="shared" si="2"/>
        <v>5.8884000005200505</v>
      </c>
      <c r="M27" s="32"/>
    </row>
    <row r="28" spans="1:13" x14ac:dyDescent="0.15">
      <c r="A28" s="42"/>
      <c r="B28" s="12">
        <v>39</v>
      </c>
      <c r="C28" s="40" t="s">
        <v>30</v>
      </c>
      <c r="D28" s="40"/>
      <c r="E28" s="15">
        <f>VLOOKUP(C28,RA!B32:D59,3,0)</f>
        <v>91902.058999999994</v>
      </c>
      <c r="F28" s="25">
        <f>VLOOKUP(C28,RA!B32:I63,8,0)</f>
        <v>23503.866900000001</v>
      </c>
      <c r="G28" s="16">
        <f t="shared" si="0"/>
        <v>68398.192099999986</v>
      </c>
      <c r="H28" s="27">
        <f>RA!J32</f>
        <v>25.574907848365001</v>
      </c>
      <c r="I28" s="20">
        <f>VLOOKUP(B28,RMS!B:D,3,FALSE)</f>
        <v>91902.019582580702</v>
      </c>
      <c r="J28" s="21">
        <f>VLOOKUP(B28,RMS!B:E,4,FALSE)</f>
        <v>68398.185455828003</v>
      </c>
      <c r="K28" s="22">
        <f t="shared" si="1"/>
        <v>3.9417419291567057E-2</v>
      </c>
      <c r="L28" s="22">
        <f t="shared" si="2"/>
        <v>6.6441719827707857E-3</v>
      </c>
      <c r="M28" s="32"/>
    </row>
    <row r="29" spans="1:13" x14ac:dyDescent="0.15">
      <c r="A29" s="42"/>
      <c r="B29" s="12">
        <v>40</v>
      </c>
      <c r="C29" s="40" t="s">
        <v>31</v>
      </c>
      <c r="D29" s="40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 x14ac:dyDescent="0.2">
      <c r="A30" s="42"/>
      <c r="B30" s="12">
        <v>42</v>
      </c>
      <c r="C30" s="40" t="s">
        <v>32</v>
      </c>
      <c r="D30" s="40"/>
      <c r="E30" s="15">
        <f>VLOOKUP(C30,RA!B34:D62,3,0)</f>
        <v>404929.23790000001</v>
      </c>
      <c r="F30" s="25">
        <f>VLOOKUP(C30,RA!B34:I66,8,0)</f>
        <v>-29679.135999999999</v>
      </c>
      <c r="G30" s="16">
        <f t="shared" si="0"/>
        <v>434608.37390000001</v>
      </c>
      <c r="H30" s="27">
        <f>RA!J34</f>
        <v>0</v>
      </c>
      <c r="I30" s="20">
        <f>VLOOKUP(B30,RMS!B:D,3,FALSE)</f>
        <v>404929.23690000002</v>
      </c>
      <c r="J30" s="21">
        <f>VLOOKUP(B30,RMS!B:E,4,FALSE)</f>
        <v>434608.37880000001</v>
      </c>
      <c r="K30" s="22">
        <f t="shared" si="1"/>
        <v>9.9999998928979039E-4</v>
      </c>
      <c r="L30" s="22">
        <f t="shared" si="2"/>
        <v>-4.8999999999068677E-3</v>
      </c>
      <c r="M30" s="32"/>
    </row>
    <row r="31" spans="1:13" s="35" customFormat="1" ht="12" thickBot="1" x14ac:dyDescent="0.2">
      <c r="A31" s="42"/>
      <c r="B31" s="12">
        <v>70</v>
      </c>
      <c r="C31" s="43" t="s">
        <v>69</v>
      </c>
      <c r="D31" s="44"/>
      <c r="E31" s="15">
        <f>VLOOKUP(C31,RA!B35:D63,3,0)</f>
        <v>58395.73</v>
      </c>
      <c r="F31" s="25">
        <f>VLOOKUP(C31,RA!B35:I67,8,0)</f>
        <v>758.33</v>
      </c>
      <c r="G31" s="16">
        <f t="shared" si="0"/>
        <v>57637.4</v>
      </c>
      <c r="H31" s="27">
        <f>RA!J35</f>
        <v>-7.3294623411040201</v>
      </c>
      <c r="I31" s="20">
        <f>VLOOKUP(B31,RMS!B:D,3,FALSE)</f>
        <v>58395.73</v>
      </c>
      <c r="J31" s="21">
        <f>VLOOKUP(B31,RMS!B:E,4,FALSE)</f>
        <v>57637.4</v>
      </c>
      <c r="K31" s="22">
        <f t="shared" si="1"/>
        <v>0</v>
      </c>
      <c r="L31" s="22">
        <f t="shared" si="2"/>
        <v>0</v>
      </c>
    </row>
    <row r="32" spans="1:13" x14ac:dyDescent="0.15">
      <c r="A32" s="42"/>
      <c r="B32" s="12">
        <v>71</v>
      </c>
      <c r="C32" s="40" t="s">
        <v>36</v>
      </c>
      <c r="D32" s="40"/>
      <c r="E32" s="15">
        <f>VLOOKUP(C32,RA!B34:D63,3,0)</f>
        <v>87622.25</v>
      </c>
      <c r="F32" s="25">
        <f>VLOOKUP(C32,RA!B34:I67,8,0)</f>
        <v>-8160.73</v>
      </c>
      <c r="G32" s="16">
        <f t="shared" si="0"/>
        <v>95782.98</v>
      </c>
      <c r="H32" s="27">
        <f>RA!J35</f>
        <v>-7.3294623411040201</v>
      </c>
      <c r="I32" s="20">
        <f>VLOOKUP(B32,RMS!B:D,3,FALSE)</f>
        <v>87622.25</v>
      </c>
      <c r="J32" s="21">
        <f>VLOOKUP(B32,RMS!B:E,4,FALSE)</f>
        <v>95782.98</v>
      </c>
      <c r="K32" s="22">
        <f t="shared" si="1"/>
        <v>0</v>
      </c>
      <c r="L32" s="22">
        <f t="shared" si="2"/>
        <v>0</v>
      </c>
      <c r="M32" s="32"/>
    </row>
    <row r="33" spans="1:13" x14ac:dyDescent="0.15">
      <c r="A33" s="42"/>
      <c r="B33" s="12">
        <v>72</v>
      </c>
      <c r="C33" s="40" t="s">
        <v>37</v>
      </c>
      <c r="D33" s="40"/>
      <c r="E33" s="15">
        <f>VLOOKUP(C33,RA!B34:D64,3,0)</f>
        <v>53878.64</v>
      </c>
      <c r="F33" s="25">
        <f>VLOOKUP(C33,RA!B34:I68,8,0)</f>
        <v>-2174.36</v>
      </c>
      <c r="G33" s="16">
        <f t="shared" si="0"/>
        <v>56053</v>
      </c>
      <c r="H33" s="27">
        <f>RA!J34</f>
        <v>0</v>
      </c>
      <c r="I33" s="20">
        <f>VLOOKUP(B33,RMS!B:D,3,FALSE)</f>
        <v>53878.64</v>
      </c>
      <c r="J33" s="21">
        <f>VLOOKUP(B33,RMS!B:E,4,FALSE)</f>
        <v>56053</v>
      </c>
      <c r="K33" s="22">
        <f t="shared" si="1"/>
        <v>0</v>
      </c>
      <c r="L33" s="22">
        <f t="shared" si="2"/>
        <v>0</v>
      </c>
      <c r="M33" s="32"/>
    </row>
    <row r="34" spans="1:13" x14ac:dyDescent="0.15">
      <c r="A34" s="42"/>
      <c r="B34" s="12">
        <v>73</v>
      </c>
      <c r="C34" s="40" t="s">
        <v>38</v>
      </c>
      <c r="D34" s="40"/>
      <c r="E34" s="15">
        <f>VLOOKUP(C34,RA!B35:D65,3,0)</f>
        <v>58613.72</v>
      </c>
      <c r="F34" s="25">
        <f>VLOOKUP(C34,RA!B35:I69,8,0)</f>
        <v>-15631.97</v>
      </c>
      <c r="G34" s="16">
        <f t="shared" si="0"/>
        <v>74245.69</v>
      </c>
      <c r="H34" s="27">
        <f>RA!J35</f>
        <v>-7.3294623411040201</v>
      </c>
      <c r="I34" s="20">
        <f>VLOOKUP(B34,RMS!B:D,3,FALSE)</f>
        <v>58613.72</v>
      </c>
      <c r="J34" s="21">
        <f>VLOOKUP(B34,RMS!B:E,4,FALSE)</f>
        <v>74245.69</v>
      </c>
      <c r="K34" s="22">
        <f t="shared" si="1"/>
        <v>0</v>
      </c>
      <c r="L34" s="22">
        <f t="shared" si="2"/>
        <v>0</v>
      </c>
      <c r="M34" s="32"/>
    </row>
    <row r="35" spans="1:13" s="35" customFormat="1" x14ac:dyDescent="0.15">
      <c r="A35" s="42"/>
      <c r="B35" s="12">
        <v>74</v>
      </c>
      <c r="C35" s="40" t="s">
        <v>71</v>
      </c>
      <c r="D35" s="40"/>
      <c r="E35" s="15">
        <f>VLOOKUP(C35,RA!B36:D66,3,0)</f>
        <v>2.65</v>
      </c>
      <c r="F35" s="25">
        <f>VLOOKUP(C35,RA!B36:I70,8,0)</f>
        <v>-219.58</v>
      </c>
      <c r="G35" s="16">
        <f t="shared" si="0"/>
        <v>222.23000000000002</v>
      </c>
      <c r="H35" s="27">
        <f>RA!J36</f>
        <v>1.2986052233613701</v>
      </c>
      <c r="I35" s="20">
        <f>VLOOKUP(B35,RMS!B:D,3,FALSE)</f>
        <v>2.65</v>
      </c>
      <c r="J35" s="21">
        <f>VLOOKUP(B35,RMS!B:E,4,FALSE)</f>
        <v>222.23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2"/>
      <c r="B36" s="12">
        <v>75</v>
      </c>
      <c r="C36" s="40" t="s">
        <v>33</v>
      </c>
      <c r="D36" s="40"/>
      <c r="E36" s="15">
        <f>VLOOKUP(C36,RA!B8:D66,3,0)</f>
        <v>53406.836900000002</v>
      </c>
      <c r="F36" s="25">
        <f>VLOOKUP(C36,RA!B8:I70,8,0)</f>
        <v>3551.5369000000001</v>
      </c>
      <c r="G36" s="16">
        <f t="shared" si="0"/>
        <v>49855.3</v>
      </c>
      <c r="H36" s="27">
        <f>RA!J36</f>
        <v>1.2986052233613701</v>
      </c>
      <c r="I36" s="20">
        <f>VLOOKUP(B36,RMS!B:D,3,FALSE)</f>
        <v>53406.837606837602</v>
      </c>
      <c r="J36" s="21">
        <f>VLOOKUP(B36,RMS!B:E,4,FALSE)</f>
        <v>49855.299145299097</v>
      </c>
      <c r="K36" s="22">
        <f t="shared" si="1"/>
        <v>-7.0683759986422956E-4</v>
      </c>
      <c r="L36" s="22">
        <f t="shared" si="2"/>
        <v>8.5470090562012047E-4</v>
      </c>
      <c r="M36" s="32"/>
    </row>
    <row r="37" spans="1:13" x14ac:dyDescent="0.15">
      <c r="A37" s="42"/>
      <c r="B37" s="12">
        <v>76</v>
      </c>
      <c r="C37" s="40" t="s">
        <v>34</v>
      </c>
      <c r="D37" s="40"/>
      <c r="E37" s="15">
        <f>VLOOKUP(C37,RA!B8:D67,3,0)</f>
        <v>252039.76319999999</v>
      </c>
      <c r="F37" s="25">
        <f>VLOOKUP(C37,RA!B8:I71,8,0)</f>
        <v>19460.419699999999</v>
      </c>
      <c r="G37" s="16">
        <f t="shared" si="0"/>
        <v>232579.34349999999</v>
      </c>
      <c r="H37" s="27">
        <f>RA!J37</f>
        <v>-9.3135362308089604</v>
      </c>
      <c r="I37" s="20">
        <f>VLOOKUP(B37,RMS!B:D,3,FALSE)</f>
        <v>252039.75788461501</v>
      </c>
      <c r="J37" s="21">
        <f>VLOOKUP(B37,RMS!B:E,4,FALSE)</f>
        <v>232579.34265384599</v>
      </c>
      <c r="K37" s="22">
        <f t="shared" si="1"/>
        <v>5.3153849730733782E-3</v>
      </c>
      <c r="L37" s="22">
        <f t="shared" si="2"/>
        <v>8.4615399828180671E-4</v>
      </c>
      <c r="M37" s="32"/>
    </row>
    <row r="38" spans="1:13" x14ac:dyDescent="0.15">
      <c r="A38" s="42"/>
      <c r="B38" s="12">
        <v>77</v>
      </c>
      <c r="C38" s="40" t="s">
        <v>39</v>
      </c>
      <c r="D38" s="40"/>
      <c r="E38" s="15">
        <f>VLOOKUP(C38,RA!B9:D68,3,0)</f>
        <v>82150.460000000006</v>
      </c>
      <c r="F38" s="25">
        <f>VLOOKUP(C38,RA!B9:I72,8,0)</f>
        <v>-5670.94</v>
      </c>
      <c r="G38" s="16">
        <f t="shared" si="0"/>
        <v>87821.400000000009</v>
      </c>
      <c r="H38" s="27">
        <f>RA!J38</f>
        <v>-4.0356623700969401</v>
      </c>
      <c r="I38" s="20">
        <f>VLOOKUP(B38,RMS!B:D,3,FALSE)</f>
        <v>82150.460000000006</v>
      </c>
      <c r="J38" s="21">
        <f>VLOOKUP(B38,RMS!B:E,4,FALSE)</f>
        <v>87821.4</v>
      </c>
      <c r="K38" s="22">
        <f t="shared" si="1"/>
        <v>0</v>
      </c>
      <c r="L38" s="22">
        <f t="shared" si="2"/>
        <v>0</v>
      </c>
      <c r="M38" s="32"/>
    </row>
    <row r="39" spans="1:13" x14ac:dyDescent="0.15">
      <c r="A39" s="42"/>
      <c r="B39" s="12">
        <v>78</v>
      </c>
      <c r="C39" s="40" t="s">
        <v>40</v>
      </c>
      <c r="D39" s="40"/>
      <c r="E39" s="15">
        <f>VLOOKUP(C39,RA!B10:D69,3,0)</f>
        <v>45362.39</v>
      </c>
      <c r="F39" s="25">
        <f>VLOOKUP(C39,RA!B10:I73,8,0)</f>
        <v>6275.19</v>
      </c>
      <c r="G39" s="16">
        <f t="shared" si="0"/>
        <v>39087.199999999997</v>
      </c>
      <c r="H39" s="27">
        <f>RA!J39</f>
        <v>-26.669472608119701</v>
      </c>
      <c r="I39" s="20">
        <f>VLOOKUP(B39,RMS!B:D,3,FALSE)</f>
        <v>45362.39</v>
      </c>
      <c r="J39" s="21">
        <f>VLOOKUP(B39,RMS!B:E,4,FALSE)</f>
        <v>39087.199999999997</v>
      </c>
      <c r="K39" s="22">
        <f t="shared" si="1"/>
        <v>0</v>
      </c>
      <c r="L39" s="22">
        <f t="shared" si="2"/>
        <v>0</v>
      </c>
      <c r="M39" s="32"/>
    </row>
    <row r="40" spans="1:13" x14ac:dyDescent="0.15">
      <c r="A40" s="42"/>
      <c r="B40" s="12">
        <v>99</v>
      </c>
      <c r="C40" s="40" t="s">
        <v>35</v>
      </c>
      <c r="D40" s="40"/>
      <c r="E40" s="15">
        <f>VLOOKUP(C40,RA!B8:D70,3,0)</f>
        <v>17058.2906</v>
      </c>
      <c r="F40" s="25">
        <f>VLOOKUP(C40,RA!B8:I74,8,0)</f>
        <v>1454.7488000000001</v>
      </c>
      <c r="G40" s="16">
        <f t="shared" si="0"/>
        <v>15603.541800000001</v>
      </c>
      <c r="H40" s="27">
        <f>RA!J40</f>
        <v>-8286.0377358490605</v>
      </c>
      <c r="I40" s="20">
        <f>VLOOKUP(B40,RMS!B:D,3,FALSE)</f>
        <v>17058.290598290601</v>
      </c>
      <c r="J40" s="21">
        <f>VLOOKUP(B40,RMS!B:E,4,FALSE)</f>
        <v>15603.5418803419</v>
      </c>
      <c r="K40" s="22">
        <f t="shared" si="1"/>
        <v>1.7093989299610257E-6</v>
      </c>
      <c r="L40" s="22">
        <f t="shared" si="2"/>
        <v>-8.0341898865299299E-5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.7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6" width="10.5" style="36" bestFit="1" customWidth="1"/>
    <col min="17" max="17" width="9.25" style="36" bestFit="1" customWidth="1"/>
    <col min="18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57" t="s">
        <v>46</v>
      </c>
      <c r="W1" s="47"/>
    </row>
    <row r="2" spans="1:23" ht="12.75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57"/>
      <c r="W2" s="47"/>
    </row>
    <row r="3" spans="1:23" ht="23.25" thickBot="1" x14ac:dyDescent="0.2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58" t="s">
        <v>47</v>
      </c>
      <c r="W3" s="47"/>
    </row>
    <row r="4" spans="1:23" ht="15" thickTop="1" thickBot="1" x14ac:dyDescent="0.2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56"/>
      <c r="W4" s="47"/>
    </row>
    <row r="5" spans="1:23" ht="15" thickTop="1" thickBot="1" x14ac:dyDescent="0.25">
      <c r="A5" s="59"/>
      <c r="B5" s="60"/>
      <c r="C5" s="61"/>
      <c r="D5" s="62" t="s">
        <v>0</v>
      </c>
      <c r="E5" s="62" t="s">
        <v>59</v>
      </c>
      <c r="F5" s="62" t="s">
        <v>60</v>
      </c>
      <c r="G5" s="62" t="s">
        <v>48</v>
      </c>
      <c r="H5" s="62" t="s">
        <v>49</v>
      </c>
      <c r="I5" s="62" t="s">
        <v>1</v>
      </c>
      <c r="J5" s="62" t="s">
        <v>2</v>
      </c>
      <c r="K5" s="62" t="s">
        <v>50</v>
      </c>
      <c r="L5" s="62" t="s">
        <v>51</v>
      </c>
      <c r="M5" s="62" t="s">
        <v>52</v>
      </c>
      <c r="N5" s="62" t="s">
        <v>53</v>
      </c>
      <c r="O5" s="62" t="s">
        <v>54</v>
      </c>
      <c r="P5" s="62" t="s">
        <v>61</v>
      </c>
      <c r="Q5" s="62" t="s">
        <v>62</v>
      </c>
      <c r="R5" s="62" t="s">
        <v>55</v>
      </c>
      <c r="S5" s="62" t="s">
        <v>56</v>
      </c>
      <c r="T5" s="62" t="s">
        <v>57</v>
      </c>
      <c r="U5" s="63" t="s">
        <v>58</v>
      </c>
      <c r="V5" s="56"/>
      <c r="W5" s="56"/>
    </row>
    <row r="6" spans="1:23" ht="14.25" thickBot="1" x14ac:dyDescent="0.2">
      <c r="A6" s="64" t="s">
        <v>3</v>
      </c>
      <c r="B6" s="48" t="s">
        <v>4</v>
      </c>
      <c r="C6" s="49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4.25" thickBot="1" x14ac:dyDescent="0.2">
      <c r="A7" s="50" t="s">
        <v>5</v>
      </c>
      <c r="B7" s="51"/>
      <c r="C7" s="52"/>
      <c r="D7" s="66">
        <v>26711786.460299999</v>
      </c>
      <c r="E7" s="66">
        <v>23637179.8046</v>
      </c>
      <c r="F7" s="67">
        <v>113.007502084075</v>
      </c>
      <c r="G7" s="66">
        <v>25268524.149300002</v>
      </c>
      <c r="H7" s="67">
        <v>5.7117000679280903</v>
      </c>
      <c r="I7" s="66">
        <v>172655.12239999999</v>
      </c>
      <c r="J7" s="67">
        <v>0.64636306769150798</v>
      </c>
      <c r="K7" s="66">
        <v>-153441.11110000001</v>
      </c>
      <c r="L7" s="67">
        <v>-0.60724207790446205</v>
      </c>
      <c r="M7" s="67">
        <v>-2.1252207518718902</v>
      </c>
      <c r="N7" s="66">
        <v>122124457.34720001</v>
      </c>
      <c r="O7" s="66">
        <v>6726010799.5605001</v>
      </c>
      <c r="P7" s="66">
        <v>1140752</v>
      </c>
      <c r="Q7" s="66">
        <v>1118206</v>
      </c>
      <c r="R7" s="67">
        <v>2.0162653393024099</v>
      </c>
      <c r="S7" s="66">
        <v>23.4159453240494</v>
      </c>
      <c r="T7" s="66">
        <v>26.3283398939015</v>
      </c>
      <c r="U7" s="68">
        <v>-12.437655322251301</v>
      </c>
      <c r="V7" s="56"/>
      <c r="W7" s="56"/>
    </row>
    <row r="8" spans="1:23" ht="14.25" thickBot="1" x14ac:dyDescent="0.2">
      <c r="A8" s="53">
        <v>42314</v>
      </c>
      <c r="B8" s="43" t="s">
        <v>6</v>
      </c>
      <c r="C8" s="44"/>
      <c r="D8" s="69">
        <v>556775.56759999995</v>
      </c>
      <c r="E8" s="69">
        <v>722511.23919999995</v>
      </c>
      <c r="F8" s="70">
        <v>77.061163535184505</v>
      </c>
      <c r="G8" s="69">
        <v>524663.05009999999</v>
      </c>
      <c r="H8" s="70">
        <v>6.1205982570869502</v>
      </c>
      <c r="I8" s="69">
        <v>128952.4627</v>
      </c>
      <c r="J8" s="70">
        <v>23.160582145487101</v>
      </c>
      <c r="K8" s="69">
        <v>131958.6642</v>
      </c>
      <c r="L8" s="70">
        <v>25.151125884479399</v>
      </c>
      <c r="M8" s="70">
        <v>-2.2781387779461999E-2</v>
      </c>
      <c r="N8" s="69">
        <v>3409655.6401</v>
      </c>
      <c r="O8" s="69">
        <v>239467134.84650001</v>
      </c>
      <c r="P8" s="69">
        <v>22603</v>
      </c>
      <c r="Q8" s="69">
        <v>21882</v>
      </c>
      <c r="R8" s="70">
        <v>3.2949456174024201</v>
      </c>
      <c r="S8" s="69">
        <v>24.6328172189532</v>
      </c>
      <c r="T8" s="69">
        <v>24.4529475550681</v>
      </c>
      <c r="U8" s="71">
        <v>0.73020337985028305</v>
      </c>
      <c r="V8" s="56"/>
      <c r="W8" s="56"/>
    </row>
    <row r="9" spans="1:23" ht="12" customHeight="1" thickBot="1" x14ac:dyDescent="0.2">
      <c r="A9" s="54"/>
      <c r="B9" s="43" t="s">
        <v>7</v>
      </c>
      <c r="C9" s="44"/>
      <c r="D9" s="69">
        <v>74428.637499999997</v>
      </c>
      <c r="E9" s="69">
        <v>98005.785900000003</v>
      </c>
      <c r="F9" s="70">
        <v>75.9431056202571</v>
      </c>
      <c r="G9" s="69">
        <v>64169.915999999997</v>
      </c>
      <c r="H9" s="70">
        <v>15.9868083667119</v>
      </c>
      <c r="I9" s="69">
        <v>17176.008900000001</v>
      </c>
      <c r="J9" s="70">
        <v>23.077150780840199</v>
      </c>
      <c r="K9" s="69">
        <v>14231.4815</v>
      </c>
      <c r="L9" s="70">
        <v>22.177809146578898</v>
      </c>
      <c r="M9" s="70">
        <v>0.206902380472476</v>
      </c>
      <c r="N9" s="69">
        <v>438321.98810000002</v>
      </c>
      <c r="O9" s="69">
        <v>39110114.176399998</v>
      </c>
      <c r="P9" s="69">
        <v>4196</v>
      </c>
      <c r="Q9" s="69">
        <v>3423</v>
      </c>
      <c r="R9" s="70">
        <v>22.5825299444931</v>
      </c>
      <c r="S9" s="69">
        <v>17.737997497616799</v>
      </c>
      <c r="T9" s="69">
        <v>15.898108326029799</v>
      </c>
      <c r="U9" s="71">
        <v>10.372586712982599</v>
      </c>
      <c r="V9" s="56"/>
      <c r="W9" s="56"/>
    </row>
    <row r="10" spans="1:23" ht="14.25" thickBot="1" x14ac:dyDescent="0.2">
      <c r="A10" s="54"/>
      <c r="B10" s="43" t="s">
        <v>8</v>
      </c>
      <c r="C10" s="44"/>
      <c r="D10" s="69">
        <v>105973.12549999999</v>
      </c>
      <c r="E10" s="69">
        <v>119746.70140000001</v>
      </c>
      <c r="F10" s="70">
        <v>88.497740865536699</v>
      </c>
      <c r="G10" s="69">
        <v>87170.717999999993</v>
      </c>
      <c r="H10" s="70">
        <v>21.5696370655109</v>
      </c>
      <c r="I10" s="69">
        <v>31972.886999999999</v>
      </c>
      <c r="J10" s="70">
        <v>30.1707502247822</v>
      </c>
      <c r="K10" s="69">
        <v>22886.629799999999</v>
      </c>
      <c r="L10" s="70">
        <v>26.254951576743899</v>
      </c>
      <c r="M10" s="70">
        <v>0.39701158621441102</v>
      </c>
      <c r="N10" s="69">
        <v>631951.68469999998</v>
      </c>
      <c r="O10" s="69">
        <v>59764936.466399997</v>
      </c>
      <c r="P10" s="69">
        <v>92418</v>
      </c>
      <c r="Q10" s="69">
        <v>83764</v>
      </c>
      <c r="R10" s="70">
        <v>10.331407287140101</v>
      </c>
      <c r="S10" s="69">
        <v>1.1466719199722999</v>
      </c>
      <c r="T10" s="69">
        <v>1.13522472541903</v>
      </c>
      <c r="U10" s="71">
        <v>0.99829727700507298</v>
      </c>
      <c r="V10" s="56"/>
      <c r="W10" s="56"/>
    </row>
    <row r="11" spans="1:23" ht="14.25" thickBot="1" x14ac:dyDescent="0.2">
      <c r="A11" s="54"/>
      <c r="B11" s="43" t="s">
        <v>9</v>
      </c>
      <c r="C11" s="44"/>
      <c r="D11" s="69">
        <v>45393.799299999999</v>
      </c>
      <c r="E11" s="69">
        <v>79033.521699999998</v>
      </c>
      <c r="F11" s="70">
        <v>57.4361338373715</v>
      </c>
      <c r="G11" s="69">
        <v>48215.617400000003</v>
      </c>
      <c r="H11" s="70">
        <v>-5.8524981160979399</v>
      </c>
      <c r="I11" s="69">
        <v>11369.6247</v>
      </c>
      <c r="J11" s="70">
        <v>25.046647064855801</v>
      </c>
      <c r="K11" s="69">
        <v>12203.461300000001</v>
      </c>
      <c r="L11" s="70">
        <v>25.310183625274899</v>
      </c>
      <c r="M11" s="70">
        <v>-6.8327876780336E-2</v>
      </c>
      <c r="N11" s="69">
        <v>310172.19400000002</v>
      </c>
      <c r="O11" s="69">
        <v>19648619.6635</v>
      </c>
      <c r="P11" s="69">
        <v>2161</v>
      </c>
      <c r="Q11" s="69">
        <v>2034</v>
      </c>
      <c r="R11" s="70">
        <v>6.2438544739429798</v>
      </c>
      <c r="S11" s="69">
        <v>21.005922859787098</v>
      </c>
      <c r="T11" s="69">
        <v>21.1800062438545</v>
      </c>
      <c r="U11" s="71">
        <v>-0.82873475842661204</v>
      </c>
      <c r="V11" s="56"/>
      <c r="W11" s="56"/>
    </row>
    <row r="12" spans="1:23" ht="14.25" thickBot="1" x14ac:dyDescent="0.2">
      <c r="A12" s="54"/>
      <c r="B12" s="43" t="s">
        <v>10</v>
      </c>
      <c r="C12" s="44"/>
      <c r="D12" s="69">
        <v>246380.02849999999</v>
      </c>
      <c r="E12" s="69">
        <v>325654.43650000001</v>
      </c>
      <c r="F12" s="70">
        <v>75.656892977719394</v>
      </c>
      <c r="G12" s="69">
        <v>613326.53449999995</v>
      </c>
      <c r="H12" s="70">
        <v>-59.8288978804976</v>
      </c>
      <c r="I12" s="69">
        <v>33723.283000000003</v>
      </c>
      <c r="J12" s="70">
        <v>13.6875067371786</v>
      </c>
      <c r="K12" s="69">
        <v>50902.285900000003</v>
      </c>
      <c r="L12" s="70">
        <v>8.2993777436185603</v>
      </c>
      <c r="M12" s="70">
        <v>-0.33748981202433598</v>
      </c>
      <c r="N12" s="69">
        <v>1598277.7404</v>
      </c>
      <c r="O12" s="69">
        <v>72646355.290700004</v>
      </c>
      <c r="P12" s="69">
        <v>3381</v>
      </c>
      <c r="Q12" s="69">
        <v>4094</v>
      </c>
      <c r="R12" s="70">
        <v>-17.415730337078699</v>
      </c>
      <c r="S12" s="69">
        <v>72.871939810706905</v>
      </c>
      <c r="T12" s="69">
        <v>77.028315828041002</v>
      </c>
      <c r="U12" s="71">
        <v>-5.7036714380470697</v>
      </c>
      <c r="V12" s="56"/>
      <c r="W12" s="56"/>
    </row>
    <row r="13" spans="1:23" ht="14.25" thickBot="1" x14ac:dyDescent="0.2">
      <c r="A13" s="54"/>
      <c r="B13" s="43" t="s">
        <v>11</v>
      </c>
      <c r="C13" s="44"/>
      <c r="D13" s="69">
        <v>357514.90659999999</v>
      </c>
      <c r="E13" s="69">
        <v>444280.64880000002</v>
      </c>
      <c r="F13" s="70">
        <v>80.470510603071801</v>
      </c>
      <c r="G13" s="69">
        <v>288870.82980000001</v>
      </c>
      <c r="H13" s="70">
        <v>23.762896671680501</v>
      </c>
      <c r="I13" s="69">
        <v>63553.719400000002</v>
      </c>
      <c r="J13" s="70">
        <v>17.776522944008601</v>
      </c>
      <c r="K13" s="69">
        <v>87388.588900000002</v>
      </c>
      <c r="L13" s="70">
        <v>30.251787264398999</v>
      </c>
      <c r="M13" s="70">
        <v>-0.27274578752237999</v>
      </c>
      <c r="N13" s="69">
        <v>2112073.3675000002</v>
      </c>
      <c r="O13" s="69">
        <v>110448378.4906</v>
      </c>
      <c r="P13" s="69">
        <v>10830</v>
      </c>
      <c r="Q13" s="69">
        <v>10844</v>
      </c>
      <c r="R13" s="70">
        <v>-0.12910365178900901</v>
      </c>
      <c r="S13" s="69">
        <v>33.011533388735003</v>
      </c>
      <c r="T13" s="69">
        <v>33.730558207303602</v>
      </c>
      <c r="U13" s="71">
        <v>-2.1781018473196601</v>
      </c>
      <c r="V13" s="56"/>
      <c r="W13" s="56"/>
    </row>
    <row r="14" spans="1:23" ht="14.25" thickBot="1" x14ac:dyDescent="0.2">
      <c r="A14" s="54"/>
      <c r="B14" s="43" t="s">
        <v>12</v>
      </c>
      <c r="C14" s="44"/>
      <c r="D14" s="69">
        <v>128707.7617</v>
      </c>
      <c r="E14" s="69">
        <v>194110.75700000001</v>
      </c>
      <c r="F14" s="70">
        <v>66.306351945245396</v>
      </c>
      <c r="G14" s="69">
        <v>164345.96849999999</v>
      </c>
      <c r="H14" s="70">
        <v>-21.6848682844325</v>
      </c>
      <c r="I14" s="69">
        <v>26791.872899999998</v>
      </c>
      <c r="J14" s="70">
        <v>20.816050676452701</v>
      </c>
      <c r="K14" s="69">
        <v>25144.280200000001</v>
      </c>
      <c r="L14" s="70">
        <v>15.299602679331899</v>
      </c>
      <c r="M14" s="70">
        <v>6.5525546442169E-2</v>
      </c>
      <c r="N14" s="69">
        <v>834820.98490000004</v>
      </c>
      <c r="O14" s="69">
        <v>56171005.8068</v>
      </c>
      <c r="P14" s="69">
        <v>1933</v>
      </c>
      <c r="Q14" s="69">
        <v>1939</v>
      </c>
      <c r="R14" s="70">
        <v>-0.30943785456421002</v>
      </c>
      <c r="S14" s="69">
        <v>66.584460269011899</v>
      </c>
      <c r="T14" s="69">
        <v>58.858324445590497</v>
      </c>
      <c r="U14" s="71">
        <v>11.603511978931101</v>
      </c>
      <c r="V14" s="56"/>
      <c r="W14" s="56"/>
    </row>
    <row r="15" spans="1:23" ht="14.25" thickBot="1" x14ac:dyDescent="0.2">
      <c r="A15" s="54"/>
      <c r="B15" s="43" t="s">
        <v>13</v>
      </c>
      <c r="C15" s="44"/>
      <c r="D15" s="69">
        <v>311422.18</v>
      </c>
      <c r="E15" s="69">
        <v>178569.59580000001</v>
      </c>
      <c r="F15" s="70">
        <v>174.39821073952399</v>
      </c>
      <c r="G15" s="69">
        <v>192475.61199999999</v>
      </c>
      <c r="H15" s="70">
        <v>61.798254212071299</v>
      </c>
      <c r="I15" s="69">
        <v>-172937.49059999999</v>
      </c>
      <c r="J15" s="70">
        <v>-55.531526559861597</v>
      </c>
      <c r="K15" s="69">
        <v>19974.163100000002</v>
      </c>
      <c r="L15" s="70">
        <v>10.3775033587112</v>
      </c>
      <c r="M15" s="70">
        <v>-9.6580594007465592</v>
      </c>
      <c r="N15" s="69">
        <v>1368624.2683999999</v>
      </c>
      <c r="O15" s="69">
        <v>43732527.633500002</v>
      </c>
      <c r="P15" s="69">
        <v>13810</v>
      </c>
      <c r="Q15" s="69">
        <v>16662</v>
      </c>
      <c r="R15" s="70">
        <v>-17.116792701956602</v>
      </c>
      <c r="S15" s="69">
        <v>22.550483707458401</v>
      </c>
      <c r="T15" s="69">
        <v>22.563575519145399</v>
      </c>
      <c r="U15" s="71">
        <v>-5.8055569258888003E-2</v>
      </c>
      <c r="V15" s="56"/>
      <c r="W15" s="56"/>
    </row>
    <row r="16" spans="1:23" ht="14.25" thickBot="1" x14ac:dyDescent="0.2">
      <c r="A16" s="54"/>
      <c r="B16" s="43" t="s">
        <v>14</v>
      </c>
      <c r="C16" s="44"/>
      <c r="D16" s="69">
        <v>894555.91299999994</v>
      </c>
      <c r="E16" s="69">
        <v>777306.71149999998</v>
      </c>
      <c r="F16" s="70">
        <v>115.084033080551</v>
      </c>
      <c r="G16" s="69">
        <v>488222.71309999999</v>
      </c>
      <c r="H16" s="70">
        <v>83.227016891525295</v>
      </c>
      <c r="I16" s="69">
        <v>-10032.721799999999</v>
      </c>
      <c r="J16" s="70">
        <v>-1.12153099143396</v>
      </c>
      <c r="K16" s="69">
        <v>47680.133199999997</v>
      </c>
      <c r="L16" s="70">
        <v>9.7660620697574796</v>
      </c>
      <c r="M16" s="70">
        <v>-1.2104172351599101</v>
      </c>
      <c r="N16" s="69">
        <v>4607242.932</v>
      </c>
      <c r="O16" s="69">
        <v>336773707.27240002</v>
      </c>
      <c r="P16" s="69">
        <v>41831</v>
      </c>
      <c r="Q16" s="69">
        <v>35673</v>
      </c>
      <c r="R16" s="70">
        <v>17.2623552827068</v>
      </c>
      <c r="S16" s="69">
        <v>21.384999474074299</v>
      </c>
      <c r="T16" s="69">
        <v>26.000225408572302</v>
      </c>
      <c r="U16" s="71">
        <v>-21.581604152449302</v>
      </c>
      <c r="V16" s="56"/>
      <c r="W16" s="56"/>
    </row>
    <row r="17" spans="1:21" ht="12" thickBot="1" x14ac:dyDescent="0.2">
      <c r="A17" s="54"/>
      <c r="B17" s="43" t="s">
        <v>15</v>
      </c>
      <c r="C17" s="44"/>
      <c r="D17" s="69">
        <v>375945.47970000003</v>
      </c>
      <c r="E17" s="69">
        <v>561758.58109999995</v>
      </c>
      <c r="F17" s="70">
        <v>66.922961633064403</v>
      </c>
      <c r="G17" s="69">
        <v>474853.57400000002</v>
      </c>
      <c r="H17" s="70">
        <v>-20.829177606653101</v>
      </c>
      <c r="I17" s="69">
        <v>41116.911500000002</v>
      </c>
      <c r="J17" s="70">
        <v>10.9369346674445</v>
      </c>
      <c r="K17" s="69">
        <v>32373.082600000002</v>
      </c>
      <c r="L17" s="70">
        <v>6.8174874050753198</v>
      </c>
      <c r="M17" s="70">
        <v>0.27009565347972098</v>
      </c>
      <c r="N17" s="69">
        <v>2238581.3190000001</v>
      </c>
      <c r="O17" s="69">
        <v>324085765.10439998</v>
      </c>
      <c r="P17" s="69">
        <v>8894</v>
      </c>
      <c r="Q17" s="69">
        <v>8082</v>
      </c>
      <c r="R17" s="70">
        <v>10.047018064835401</v>
      </c>
      <c r="S17" s="69">
        <v>42.269561468405698</v>
      </c>
      <c r="T17" s="69">
        <v>50.4592632516704</v>
      </c>
      <c r="U17" s="71">
        <v>-19.374939078528399</v>
      </c>
    </row>
    <row r="18" spans="1:21" ht="12" thickBot="1" x14ac:dyDescent="0.2">
      <c r="A18" s="54"/>
      <c r="B18" s="43" t="s">
        <v>16</v>
      </c>
      <c r="C18" s="44"/>
      <c r="D18" s="69">
        <v>1872853.4805999999</v>
      </c>
      <c r="E18" s="69">
        <v>1944615.1172</v>
      </c>
      <c r="F18" s="70">
        <v>96.309725458509902</v>
      </c>
      <c r="G18" s="69">
        <v>1709626.0725</v>
      </c>
      <c r="H18" s="70">
        <v>9.5475502348482095</v>
      </c>
      <c r="I18" s="69">
        <v>-54486.163800000002</v>
      </c>
      <c r="J18" s="70">
        <v>-2.9092592861319</v>
      </c>
      <c r="K18" s="69">
        <v>-179851.21489999999</v>
      </c>
      <c r="L18" s="70">
        <v>-10.519915307386601</v>
      </c>
      <c r="M18" s="70">
        <v>-0.69704867531589898</v>
      </c>
      <c r="N18" s="69">
        <v>9188467.2701999992</v>
      </c>
      <c r="O18" s="69">
        <v>692774661.40149999</v>
      </c>
      <c r="P18" s="69">
        <v>85546</v>
      </c>
      <c r="Q18" s="69">
        <v>65769</v>
      </c>
      <c r="R18" s="70">
        <v>30.070397907828902</v>
      </c>
      <c r="S18" s="69">
        <v>21.892940413344899</v>
      </c>
      <c r="T18" s="69">
        <v>20.273255174930402</v>
      </c>
      <c r="U18" s="71">
        <v>7.39820785985947</v>
      </c>
    </row>
    <row r="19" spans="1:21" ht="12" thickBot="1" x14ac:dyDescent="0.2">
      <c r="A19" s="54"/>
      <c r="B19" s="43" t="s">
        <v>17</v>
      </c>
      <c r="C19" s="44"/>
      <c r="D19" s="69">
        <v>1606603.6343</v>
      </c>
      <c r="E19" s="69">
        <v>861414.5969</v>
      </c>
      <c r="F19" s="70">
        <v>186.50759344939499</v>
      </c>
      <c r="G19" s="69">
        <v>642349.03729999997</v>
      </c>
      <c r="H19" s="70">
        <v>150.113807448529</v>
      </c>
      <c r="I19" s="69">
        <v>-107631.4486</v>
      </c>
      <c r="J19" s="70">
        <v>-6.69931564339422</v>
      </c>
      <c r="K19" s="69">
        <v>-21170.859</v>
      </c>
      <c r="L19" s="70">
        <v>-3.2958497282081902</v>
      </c>
      <c r="M19" s="70">
        <v>4.0839433865201196</v>
      </c>
      <c r="N19" s="69">
        <v>4526659.4044000003</v>
      </c>
      <c r="O19" s="69">
        <v>217550410.71579999</v>
      </c>
      <c r="P19" s="69">
        <v>21718</v>
      </c>
      <c r="Q19" s="69">
        <v>14917</v>
      </c>
      <c r="R19" s="70">
        <v>45.592277267547097</v>
      </c>
      <c r="S19" s="69">
        <v>73.975671530527705</v>
      </c>
      <c r="T19" s="69">
        <v>43.047957974123499</v>
      </c>
      <c r="U19" s="71">
        <v>41.807952420737699</v>
      </c>
    </row>
    <row r="20" spans="1:21" ht="12" thickBot="1" x14ac:dyDescent="0.2">
      <c r="A20" s="54"/>
      <c r="B20" s="43" t="s">
        <v>18</v>
      </c>
      <c r="C20" s="44"/>
      <c r="D20" s="69">
        <v>2090109.8112999999</v>
      </c>
      <c r="E20" s="69">
        <v>1376314.62</v>
      </c>
      <c r="F20" s="70">
        <v>151.86279219354699</v>
      </c>
      <c r="G20" s="69">
        <v>1884404.3726999999</v>
      </c>
      <c r="H20" s="70">
        <v>10.9162046947101</v>
      </c>
      <c r="I20" s="69">
        <v>23925.4552</v>
      </c>
      <c r="J20" s="70">
        <v>1.1446984780727301</v>
      </c>
      <c r="K20" s="69">
        <v>26810.936399999999</v>
      </c>
      <c r="L20" s="70">
        <v>1.4227804174315799</v>
      </c>
      <c r="M20" s="70">
        <v>-0.107623290621062</v>
      </c>
      <c r="N20" s="69">
        <v>8458176.2657999992</v>
      </c>
      <c r="O20" s="69">
        <v>368191080.1006</v>
      </c>
      <c r="P20" s="69">
        <v>62371</v>
      </c>
      <c r="Q20" s="69">
        <v>66353</v>
      </c>
      <c r="R20" s="70">
        <v>-6.0012358145072602</v>
      </c>
      <c r="S20" s="69">
        <v>33.510923526959701</v>
      </c>
      <c r="T20" s="69">
        <v>35.186375758443504</v>
      </c>
      <c r="U20" s="71">
        <v>-4.9997196589819897</v>
      </c>
    </row>
    <row r="21" spans="1:21" ht="12" thickBot="1" x14ac:dyDescent="0.2">
      <c r="A21" s="54"/>
      <c r="B21" s="43" t="s">
        <v>19</v>
      </c>
      <c r="C21" s="44"/>
      <c r="D21" s="69">
        <v>632706.17330000002</v>
      </c>
      <c r="E21" s="69">
        <v>548389.0673</v>
      </c>
      <c r="F21" s="70">
        <v>115.375417021921</v>
      </c>
      <c r="G21" s="69">
        <v>710883.98939999996</v>
      </c>
      <c r="H21" s="70">
        <v>-10.9972678053959</v>
      </c>
      <c r="I21" s="69">
        <v>41957.772700000001</v>
      </c>
      <c r="J21" s="70">
        <v>6.6314783181522001</v>
      </c>
      <c r="K21" s="69">
        <v>-66687.604699999996</v>
      </c>
      <c r="L21" s="70">
        <v>-9.3809405886726491</v>
      </c>
      <c r="M21" s="70">
        <v>-1.6291689870816399</v>
      </c>
      <c r="N21" s="69">
        <v>2638516.4509000001</v>
      </c>
      <c r="O21" s="69">
        <v>132633743.0962</v>
      </c>
      <c r="P21" s="69">
        <v>54690</v>
      </c>
      <c r="Q21" s="69">
        <v>54985</v>
      </c>
      <c r="R21" s="70">
        <v>-0.53650995726106698</v>
      </c>
      <c r="S21" s="69">
        <v>11.568955445236799</v>
      </c>
      <c r="T21" s="69">
        <v>12.245609451668599</v>
      </c>
      <c r="U21" s="71">
        <v>-5.8488772788077599</v>
      </c>
    </row>
    <row r="22" spans="1:21" ht="12" thickBot="1" x14ac:dyDescent="0.2">
      <c r="A22" s="54"/>
      <c r="B22" s="43" t="s">
        <v>20</v>
      </c>
      <c r="C22" s="44"/>
      <c r="D22" s="69">
        <v>1155160.9841</v>
      </c>
      <c r="E22" s="69">
        <v>1058668.0537</v>
      </c>
      <c r="F22" s="70">
        <v>109.114559569712</v>
      </c>
      <c r="G22" s="69">
        <v>968748.83770000003</v>
      </c>
      <c r="H22" s="70">
        <v>19.242567231624101</v>
      </c>
      <c r="I22" s="69">
        <v>109498.28230000001</v>
      </c>
      <c r="J22" s="70">
        <v>9.4790495703342597</v>
      </c>
      <c r="K22" s="69">
        <v>11195.954</v>
      </c>
      <c r="L22" s="70">
        <v>1.1557127672618801</v>
      </c>
      <c r="M22" s="70">
        <v>8.7801654329769505</v>
      </c>
      <c r="N22" s="69">
        <v>6237849.9286000002</v>
      </c>
      <c r="O22" s="69">
        <v>441686659.33230001</v>
      </c>
      <c r="P22" s="69">
        <v>70750</v>
      </c>
      <c r="Q22" s="69">
        <v>60805</v>
      </c>
      <c r="R22" s="70">
        <v>16.355562864896001</v>
      </c>
      <c r="S22" s="69">
        <v>16.327363732862199</v>
      </c>
      <c r="T22" s="69">
        <v>16.146262725104801</v>
      </c>
      <c r="U22" s="71">
        <v>1.1091870722083901</v>
      </c>
    </row>
    <row r="23" spans="1:21" ht="12" thickBot="1" x14ac:dyDescent="0.2">
      <c r="A23" s="54"/>
      <c r="B23" s="43" t="s">
        <v>21</v>
      </c>
      <c r="C23" s="44"/>
      <c r="D23" s="69">
        <v>4367770.0905999998</v>
      </c>
      <c r="E23" s="69">
        <v>2731329.5142999999</v>
      </c>
      <c r="F23" s="70">
        <v>159.91370018638699</v>
      </c>
      <c r="G23" s="69">
        <v>3283614.4057</v>
      </c>
      <c r="H23" s="70">
        <v>33.017143639582798</v>
      </c>
      <c r="I23" s="69">
        <v>187722.25829999999</v>
      </c>
      <c r="J23" s="70">
        <v>4.2978969681577901</v>
      </c>
      <c r="K23" s="69">
        <v>151711.92019999999</v>
      </c>
      <c r="L23" s="70">
        <v>4.6202720982294503</v>
      </c>
      <c r="M23" s="70">
        <v>0.23735997838883099</v>
      </c>
      <c r="N23" s="69">
        <v>19805751.790399998</v>
      </c>
      <c r="O23" s="69">
        <v>976113939.65960002</v>
      </c>
      <c r="P23" s="69">
        <v>117913</v>
      </c>
      <c r="Q23" s="69">
        <v>134927</v>
      </c>
      <c r="R23" s="70">
        <v>-12.6097815855981</v>
      </c>
      <c r="S23" s="69">
        <v>37.042311624672401</v>
      </c>
      <c r="T23" s="69">
        <v>36.257473834740303</v>
      </c>
      <c r="U23" s="71">
        <v>2.1187602919722202</v>
      </c>
    </row>
    <row r="24" spans="1:21" ht="12" thickBot="1" x14ac:dyDescent="0.2">
      <c r="A24" s="54"/>
      <c r="B24" s="43" t="s">
        <v>22</v>
      </c>
      <c r="C24" s="44"/>
      <c r="D24" s="69">
        <v>301416.1324</v>
      </c>
      <c r="E24" s="69">
        <v>358520.86580000003</v>
      </c>
      <c r="F24" s="70">
        <v>84.072131123365196</v>
      </c>
      <c r="G24" s="69">
        <v>311599.48310000001</v>
      </c>
      <c r="H24" s="70">
        <v>-3.2680897280987899</v>
      </c>
      <c r="I24" s="69">
        <v>35486.808100000002</v>
      </c>
      <c r="J24" s="70">
        <v>11.773360575440799</v>
      </c>
      <c r="K24" s="69">
        <v>26449.654699999999</v>
      </c>
      <c r="L24" s="70">
        <v>8.4883499923880308</v>
      </c>
      <c r="M24" s="70">
        <v>0.34167377617977002</v>
      </c>
      <c r="N24" s="69">
        <v>1585392.1401</v>
      </c>
      <c r="O24" s="69">
        <v>90613819.093999997</v>
      </c>
      <c r="P24" s="69">
        <v>26313</v>
      </c>
      <c r="Q24" s="69">
        <v>23775</v>
      </c>
      <c r="R24" s="70">
        <v>10.675078864353299</v>
      </c>
      <c r="S24" s="69">
        <v>11.455027264090001</v>
      </c>
      <c r="T24" s="69">
        <v>11.350634288117799</v>
      </c>
      <c r="U24" s="71">
        <v>0.91132891756166201</v>
      </c>
    </row>
    <row r="25" spans="1:21" ht="12" thickBot="1" x14ac:dyDescent="0.2">
      <c r="A25" s="54"/>
      <c r="B25" s="43" t="s">
        <v>23</v>
      </c>
      <c r="C25" s="44"/>
      <c r="D25" s="69">
        <v>435450.04969999997</v>
      </c>
      <c r="E25" s="69">
        <v>429805.93349999998</v>
      </c>
      <c r="F25" s="70">
        <v>101.313177822846</v>
      </c>
      <c r="G25" s="69">
        <v>389628.55800000002</v>
      </c>
      <c r="H25" s="70">
        <v>11.760301127619099</v>
      </c>
      <c r="I25" s="69">
        <v>14932.188899999999</v>
      </c>
      <c r="J25" s="70">
        <v>3.4291393261494498</v>
      </c>
      <c r="K25" s="69">
        <v>8980.1995999999999</v>
      </c>
      <c r="L25" s="70">
        <v>2.3048104189529099</v>
      </c>
      <c r="M25" s="70">
        <v>0.66279031258948895</v>
      </c>
      <c r="N25" s="69">
        <v>2040352.5347</v>
      </c>
      <c r="O25" s="69">
        <v>100433539.1481</v>
      </c>
      <c r="P25" s="69">
        <v>26290</v>
      </c>
      <c r="Q25" s="69">
        <v>23756</v>
      </c>
      <c r="R25" s="70">
        <v>10.6667789190099</v>
      </c>
      <c r="S25" s="69">
        <v>16.5633339558768</v>
      </c>
      <c r="T25" s="69">
        <v>15.1360375526183</v>
      </c>
      <c r="U25" s="71">
        <v>8.6172047672326304</v>
      </c>
    </row>
    <row r="26" spans="1:21" ht="12" thickBot="1" x14ac:dyDescent="0.2">
      <c r="A26" s="54"/>
      <c r="B26" s="43" t="s">
        <v>24</v>
      </c>
      <c r="C26" s="44"/>
      <c r="D26" s="69">
        <v>559363.67279999994</v>
      </c>
      <c r="E26" s="69">
        <v>638661.27260000003</v>
      </c>
      <c r="F26" s="70">
        <v>87.583778255854099</v>
      </c>
      <c r="G26" s="69">
        <v>579903.94389999995</v>
      </c>
      <c r="H26" s="70">
        <v>-3.54201265848643</v>
      </c>
      <c r="I26" s="69">
        <v>104683.34020000001</v>
      </c>
      <c r="J26" s="70">
        <v>18.714719115738799</v>
      </c>
      <c r="K26" s="69">
        <v>103508.53780000001</v>
      </c>
      <c r="L26" s="70">
        <v>17.849255706708799</v>
      </c>
      <c r="M26" s="70">
        <v>1.1349811570809E-2</v>
      </c>
      <c r="N26" s="69">
        <v>3432300.9534999998</v>
      </c>
      <c r="O26" s="69">
        <v>203329409.042</v>
      </c>
      <c r="P26" s="69">
        <v>44318</v>
      </c>
      <c r="Q26" s="69">
        <v>40595</v>
      </c>
      <c r="R26" s="70">
        <v>9.1710801822884491</v>
      </c>
      <c r="S26" s="69">
        <v>12.6215910645787</v>
      </c>
      <c r="T26" s="69">
        <v>14.115621335139799</v>
      </c>
      <c r="U26" s="71">
        <v>-11.8370993238239</v>
      </c>
    </row>
    <row r="27" spans="1:21" ht="12" thickBot="1" x14ac:dyDescent="0.2">
      <c r="A27" s="54"/>
      <c r="B27" s="43" t="s">
        <v>25</v>
      </c>
      <c r="C27" s="44"/>
      <c r="D27" s="69">
        <v>262230.10570000001</v>
      </c>
      <c r="E27" s="69">
        <v>318114.40740000003</v>
      </c>
      <c r="F27" s="70">
        <v>82.432640458899201</v>
      </c>
      <c r="G27" s="69">
        <v>312780.02830000001</v>
      </c>
      <c r="H27" s="70">
        <v>-16.161493070623902</v>
      </c>
      <c r="I27" s="69">
        <v>50368.491099999999</v>
      </c>
      <c r="J27" s="70">
        <v>19.207745413344401</v>
      </c>
      <c r="K27" s="69">
        <v>43887.500599999999</v>
      </c>
      <c r="L27" s="70">
        <v>14.0314267629344</v>
      </c>
      <c r="M27" s="70">
        <v>0.14767280914602801</v>
      </c>
      <c r="N27" s="69">
        <v>1430171.4828000001</v>
      </c>
      <c r="O27" s="69">
        <v>82272714.144299999</v>
      </c>
      <c r="P27" s="69">
        <v>35864</v>
      </c>
      <c r="Q27" s="69">
        <v>32982</v>
      </c>
      <c r="R27" s="70">
        <v>8.7380995694621202</v>
      </c>
      <c r="S27" s="69">
        <v>7.3117919278384997</v>
      </c>
      <c r="T27" s="69">
        <v>7.2143713631677899</v>
      </c>
      <c r="U27" s="71">
        <v>1.3323760527128801</v>
      </c>
    </row>
    <row r="28" spans="1:21" ht="12" thickBot="1" x14ac:dyDescent="0.2">
      <c r="A28" s="54"/>
      <c r="B28" s="43" t="s">
        <v>26</v>
      </c>
      <c r="C28" s="44"/>
      <c r="D28" s="69">
        <v>2123236.2069000001</v>
      </c>
      <c r="E28" s="69">
        <v>1449498.3740999999</v>
      </c>
      <c r="F28" s="70">
        <v>146.48075809111</v>
      </c>
      <c r="G28" s="69">
        <v>1316635.3017</v>
      </c>
      <c r="H28" s="70">
        <v>61.262287602234402</v>
      </c>
      <c r="I28" s="69">
        <v>-122232.1349</v>
      </c>
      <c r="J28" s="70">
        <v>-5.7568787920427997</v>
      </c>
      <c r="K28" s="69">
        <v>41093.904000000002</v>
      </c>
      <c r="L28" s="70">
        <v>3.1211303499868799</v>
      </c>
      <c r="M28" s="70">
        <v>-3.9744590560196</v>
      </c>
      <c r="N28" s="69">
        <v>8333946.9546999997</v>
      </c>
      <c r="O28" s="69">
        <v>302345555.5503</v>
      </c>
      <c r="P28" s="69">
        <v>64949</v>
      </c>
      <c r="Q28" s="69">
        <v>61797</v>
      </c>
      <c r="R28" s="70">
        <v>5.1005712251403796</v>
      </c>
      <c r="S28" s="69">
        <v>32.690822135829698</v>
      </c>
      <c r="T28" s="69">
        <v>32.708817785652997</v>
      </c>
      <c r="U28" s="71">
        <v>-5.5048018519075002E-2</v>
      </c>
    </row>
    <row r="29" spans="1:21" ht="12" thickBot="1" x14ac:dyDescent="0.2">
      <c r="A29" s="54"/>
      <c r="B29" s="43" t="s">
        <v>27</v>
      </c>
      <c r="C29" s="44"/>
      <c r="D29" s="69">
        <v>679440.8443</v>
      </c>
      <c r="E29" s="69">
        <v>790663.47580000001</v>
      </c>
      <c r="F29" s="70">
        <v>85.932999954568004</v>
      </c>
      <c r="G29" s="69">
        <v>747146.14399999997</v>
      </c>
      <c r="H29" s="70">
        <v>-9.0618549320921193</v>
      </c>
      <c r="I29" s="69">
        <v>88024.229900000006</v>
      </c>
      <c r="J29" s="70">
        <v>12.955392752504901</v>
      </c>
      <c r="K29" s="69">
        <v>62764.936999999998</v>
      </c>
      <c r="L29" s="70">
        <v>8.4006238276189205</v>
      </c>
      <c r="M29" s="70">
        <v>0.402442734866443</v>
      </c>
      <c r="N29" s="69">
        <v>3998496.3014000002</v>
      </c>
      <c r="O29" s="69">
        <v>216745272.17989999</v>
      </c>
      <c r="P29" s="69">
        <v>116644</v>
      </c>
      <c r="Q29" s="69">
        <v>115420</v>
      </c>
      <c r="R29" s="70">
        <v>1.06047478773177</v>
      </c>
      <c r="S29" s="69">
        <v>5.8249103622989598</v>
      </c>
      <c r="T29" s="69">
        <v>5.7857276035349203</v>
      </c>
      <c r="U29" s="71">
        <v>0.67267573794184699</v>
      </c>
    </row>
    <row r="30" spans="1:21" ht="12" thickBot="1" x14ac:dyDescent="0.2">
      <c r="A30" s="54"/>
      <c r="B30" s="43" t="s">
        <v>28</v>
      </c>
      <c r="C30" s="44"/>
      <c r="D30" s="69">
        <v>1174417.9406000001</v>
      </c>
      <c r="E30" s="69">
        <v>1086818.3731</v>
      </c>
      <c r="F30" s="70">
        <v>108.06018463325501</v>
      </c>
      <c r="G30" s="69">
        <v>971153.57189999998</v>
      </c>
      <c r="H30" s="70">
        <v>20.930198331282</v>
      </c>
      <c r="I30" s="69">
        <v>116923.4816</v>
      </c>
      <c r="J30" s="70">
        <v>9.9558664388475595</v>
      </c>
      <c r="K30" s="69">
        <v>77379.698900000003</v>
      </c>
      <c r="L30" s="70">
        <v>7.9678128299123196</v>
      </c>
      <c r="M30" s="70">
        <v>0.511035623841126</v>
      </c>
      <c r="N30" s="69">
        <v>5568938.0340999998</v>
      </c>
      <c r="O30" s="69">
        <v>386613421.35979998</v>
      </c>
      <c r="P30" s="69">
        <v>83259</v>
      </c>
      <c r="Q30" s="69">
        <v>77524</v>
      </c>
      <c r="R30" s="70">
        <v>7.3977090965378496</v>
      </c>
      <c r="S30" s="69">
        <v>14.1055974801523</v>
      </c>
      <c r="T30" s="69">
        <v>13.799896039936</v>
      </c>
      <c r="U30" s="71">
        <v>2.1672349621943998</v>
      </c>
    </row>
    <row r="31" spans="1:21" ht="12" thickBot="1" x14ac:dyDescent="0.2">
      <c r="A31" s="54"/>
      <c r="B31" s="43" t="s">
        <v>29</v>
      </c>
      <c r="C31" s="44"/>
      <c r="D31" s="69">
        <v>5148567.9067000002</v>
      </c>
      <c r="E31" s="69">
        <v>5311400.1617000001</v>
      </c>
      <c r="F31" s="70">
        <v>96.934287569327395</v>
      </c>
      <c r="G31" s="69">
        <v>6058655.8958999999</v>
      </c>
      <c r="H31" s="70">
        <v>-15.021285328580401</v>
      </c>
      <c r="I31" s="69">
        <v>-481671.3726</v>
      </c>
      <c r="J31" s="70">
        <v>-9.3554437142255704</v>
      </c>
      <c r="K31" s="69">
        <v>-762511.32579999999</v>
      </c>
      <c r="L31" s="70">
        <v>-12.585486598042401</v>
      </c>
      <c r="M31" s="70">
        <v>-0.36830922203726302</v>
      </c>
      <c r="N31" s="69">
        <v>17458222.237500001</v>
      </c>
      <c r="O31" s="69">
        <v>382715628.8599</v>
      </c>
      <c r="P31" s="69">
        <v>77401</v>
      </c>
      <c r="Q31" s="69">
        <v>104886</v>
      </c>
      <c r="R31" s="70">
        <v>-26.2046412295254</v>
      </c>
      <c r="S31" s="69">
        <v>66.518105795790802</v>
      </c>
      <c r="T31" s="69">
        <v>85.506095903171101</v>
      </c>
      <c r="U31" s="71">
        <v>-28.545596541298199</v>
      </c>
    </row>
    <row r="32" spans="1:21" ht="12" thickBot="1" x14ac:dyDescent="0.2">
      <c r="A32" s="54"/>
      <c r="B32" s="43" t="s">
        <v>30</v>
      </c>
      <c r="C32" s="44"/>
      <c r="D32" s="69">
        <v>91902.058999999994</v>
      </c>
      <c r="E32" s="69">
        <v>130868.3216</v>
      </c>
      <c r="F32" s="70">
        <v>70.224832011599702</v>
      </c>
      <c r="G32" s="69">
        <v>115063.85860000001</v>
      </c>
      <c r="H32" s="70">
        <v>-20.129517540792801</v>
      </c>
      <c r="I32" s="69">
        <v>23503.866900000001</v>
      </c>
      <c r="J32" s="70">
        <v>25.574907848365001</v>
      </c>
      <c r="K32" s="69">
        <v>30224.3</v>
      </c>
      <c r="L32" s="70">
        <v>26.267413910626502</v>
      </c>
      <c r="M32" s="70">
        <v>-0.22235198499220801</v>
      </c>
      <c r="N32" s="69">
        <v>601669.22719999996</v>
      </c>
      <c r="O32" s="69">
        <v>38853653.202399999</v>
      </c>
      <c r="P32" s="69">
        <v>19997</v>
      </c>
      <c r="Q32" s="69">
        <v>21152</v>
      </c>
      <c r="R32" s="70">
        <v>-5.46047655068078</v>
      </c>
      <c r="S32" s="69">
        <v>4.5957923188478302</v>
      </c>
      <c r="T32" s="69">
        <v>4.3120161639561303</v>
      </c>
      <c r="U32" s="71">
        <v>6.1746949210020903</v>
      </c>
    </row>
    <row r="33" spans="1:21" ht="12" thickBot="1" x14ac:dyDescent="0.2">
      <c r="A33" s="54"/>
      <c r="B33" s="43" t="s">
        <v>31</v>
      </c>
      <c r="C33" s="44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69">
        <v>6.3716999999999997</v>
      </c>
      <c r="O33" s="69">
        <v>279.99040000000002</v>
      </c>
      <c r="P33" s="72"/>
      <c r="Q33" s="72"/>
      <c r="R33" s="72"/>
      <c r="S33" s="72"/>
      <c r="T33" s="72"/>
      <c r="U33" s="73"/>
    </row>
    <row r="34" spans="1:21" ht="12" thickBot="1" x14ac:dyDescent="0.2">
      <c r="A34" s="54"/>
      <c r="B34" s="43" t="s">
        <v>70</v>
      </c>
      <c r="C34" s="44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69">
        <v>1</v>
      </c>
      <c r="P34" s="72"/>
      <c r="Q34" s="72"/>
      <c r="R34" s="72"/>
      <c r="S34" s="72"/>
      <c r="T34" s="72"/>
      <c r="U34" s="73"/>
    </row>
    <row r="35" spans="1:21" ht="12" thickBot="1" x14ac:dyDescent="0.2">
      <c r="A35" s="54"/>
      <c r="B35" s="43" t="s">
        <v>32</v>
      </c>
      <c r="C35" s="44"/>
      <c r="D35" s="69">
        <v>404929.23790000001</v>
      </c>
      <c r="E35" s="69">
        <v>394646.32949999999</v>
      </c>
      <c r="F35" s="70">
        <v>102.605600921977</v>
      </c>
      <c r="G35" s="69">
        <v>357072.98590000003</v>
      </c>
      <c r="H35" s="70">
        <v>13.4023725932049</v>
      </c>
      <c r="I35" s="69">
        <v>-29679.135999999999</v>
      </c>
      <c r="J35" s="70">
        <v>-7.3294623411040201</v>
      </c>
      <c r="K35" s="69">
        <v>-12501.6847</v>
      </c>
      <c r="L35" s="70">
        <v>-3.5011566804723699</v>
      </c>
      <c r="M35" s="70">
        <v>1.3740109203042099</v>
      </c>
      <c r="N35" s="69">
        <v>1654646.9719</v>
      </c>
      <c r="O35" s="69">
        <v>60427952.515699998</v>
      </c>
      <c r="P35" s="69">
        <v>28847</v>
      </c>
      <c r="Q35" s="69">
        <v>28322</v>
      </c>
      <c r="R35" s="70">
        <v>1.85368264953041</v>
      </c>
      <c r="S35" s="69">
        <v>14.037135157902</v>
      </c>
      <c r="T35" s="69">
        <v>14.1998964338677</v>
      </c>
      <c r="U35" s="71">
        <v>-1.15950494267346</v>
      </c>
    </row>
    <row r="36" spans="1:21" ht="12" customHeight="1" thickBot="1" x14ac:dyDescent="0.2">
      <c r="A36" s="54"/>
      <c r="B36" s="43" t="s">
        <v>69</v>
      </c>
      <c r="C36" s="44"/>
      <c r="D36" s="69">
        <v>58395.73</v>
      </c>
      <c r="E36" s="72"/>
      <c r="F36" s="72"/>
      <c r="G36" s="69">
        <v>22553.83</v>
      </c>
      <c r="H36" s="70">
        <v>158.91713292154799</v>
      </c>
      <c r="I36" s="69">
        <v>758.33</v>
      </c>
      <c r="J36" s="70">
        <v>1.2986052233613701</v>
      </c>
      <c r="K36" s="69">
        <v>801.71</v>
      </c>
      <c r="L36" s="70">
        <v>3.5546512499207399</v>
      </c>
      <c r="M36" s="70">
        <v>-5.4109341283007997E-2</v>
      </c>
      <c r="N36" s="69">
        <v>906022.51</v>
      </c>
      <c r="O36" s="69">
        <v>28796032.91</v>
      </c>
      <c r="P36" s="69">
        <v>36</v>
      </c>
      <c r="Q36" s="69">
        <v>46</v>
      </c>
      <c r="R36" s="70">
        <v>-21.739130434782599</v>
      </c>
      <c r="S36" s="69">
        <v>1622.10361111111</v>
      </c>
      <c r="T36" s="69">
        <v>1684.41195652174</v>
      </c>
      <c r="U36" s="71">
        <v>-3.8412062573455499</v>
      </c>
    </row>
    <row r="37" spans="1:21" ht="12" thickBot="1" x14ac:dyDescent="0.2">
      <c r="A37" s="54"/>
      <c r="B37" s="43" t="s">
        <v>36</v>
      </c>
      <c r="C37" s="44"/>
      <c r="D37" s="69">
        <v>87622.25</v>
      </c>
      <c r="E37" s="69">
        <v>119665.84540000001</v>
      </c>
      <c r="F37" s="70">
        <v>73.222438455275395</v>
      </c>
      <c r="G37" s="69">
        <v>462081.37</v>
      </c>
      <c r="H37" s="70">
        <v>-81.037484804894902</v>
      </c>
      <c r="I37" s="69">
        <v>-8160.73</v>
      </c>
      <c r="J37" s="70">
        <v>-9.3135362308089604</v>
      </c>
      <c r="K37" s="69">
        <v>-50734.83</v>
      </c>
      <c r="L37" s="70">
        <v>-10.979631141588801</v>
      </c>
      <c r="M37" s="70">
        <v>-0.83914935755180398</v>
      </c>
      <c r="N37" s="69">
        <v>1224510.73</v>
      </c>
      <c r="O37" s="69">
        <v>149290065.47</v>
      </c>
      <c r="P37" s="69">
        <v>46</v>
      </c>
      <c r="Q37" s="69">
        <v>48</v>
      </c>
      <c r="R37" s="70">
        <v>-4.1666666666666599</v>
      </c>
      <c r="S37" s="69">
        <v>1904.83152173913</v>
      </c>
      <c r="T37" s="69">
        <v>2024.28833333333</v>
      </c>
      <c r="U37" s="71">
        <v>-6.2712534012004104</v>
      </c>
    </row>
    <row r="38" spans="1:21" ht="12" thickBot="1" x14ac:dyDescent="0.2">
      <c r="A38" s="54"/>
      <c r="B38" s="43" t="s">
        <v>37</v>
      </c>
      <c r="C38" s="44"/>
      <c r="D38" s="69">
        <v>53878.64</v>
      </c>
      <c r="E38" s="69">
        <v>66485.023300000001</v>
      </c>
      <c r="F38" s="70">
        <v>81.038762304231597</v>
      </c>
      <c r="G38" s="69">
        <v>369929.11</v>
      </c>
      <c r="H38" s="70">
        <v>-85.4354149096296</v>
      </c>
      <c r="I38" s="69">
        <v>-2174.36</v>
      </c>
      <c r="J38" s="70">
        <v>-4.0356623700969401</v>
      </c>
      <c r="K38" s="69">
        <v>-62119.63</v>
      </c>
      <c r="L38" s="70">
        <v>-16.7923065043462</v>
      </c>
      <c r="M38" s="70">
        <v>-0.96499721585592202</v>
      </c>
      <c r="N38" s="69">
        <v>699415.27</v>
      </c>
      <c r="O38" s="69">
        <v>134211600.28</v>
      </c>
      <c r="P38" s="69">
        <v>29</v>
      </c>
      <c r="Q38" s="69">
        <v>46</v>
      </c>
      <c r="R38" s="70">
        <v>-36.956521739130402</v>
      </c>
      <c r="S38" s="69">
        <v>1857.88413793103</v>
      </c>
      <c r="T38" s="69">
        <v>1343.1643478260901</v>
      </c>
      <c r="U38" s="71">
        <v>27.704622672442099</v>
      </c>
    </row>
    <row r="39" spans="1:21" ht="12" thickBot="1" x14ac:dyDescent="0.2">
      <c r="A39" s="54"/>
      <c r="B39" s="43" t="s">
        <v>38</v>
      </c>
      <c r="C39" s="44"/>
      <c r="D39" s="69">
        <v>58613.72</v>
      </c>
      <c r="E39" s="69">
        <v>62365.838000000003</v>
      </c>
      <c r="F39" s="70">
        <v>93.983696651362195</v>
      </c>
      <c r="G39" s="69">
        <v>211434.14300000001</v>
      </c>
      <c r="H39" s="70">
        <v>-72.278025124825803</v>
      </c>
      <c r="I39" s="69">
        <v>-15631.97</v>
      </c>
      <c r="J39" s="70">
        <v>-26.669472608119701</v>
      </c>
      <c r="K39" s="69">
        <v>-38720.76</v>
      </c>
      <c r="L39" s="70">
        <v>-18.313390378014802</v>
      </c>
      <c r="M39" s="70">
        <v>-0.59628969059491599</v>
      </c>
      <c r="N39" s="69">
        <v>739950.79</v>
      </c>
      <c r="O39" s="69">
        <v>100769369.93000001</v>
      </c>
      <c r="P39" s="69">
        <v>32</v>
      </c>
      <c r="Q39" s="69">
        <v>30</v>
      </c>
      <c r="R39" s="70">
        <v>6.6666666666666696</v>
      </c>
      <c r="S39" s="69">
        <v>1831.67875</v>
      </c>
      <c r="T39" s="69">
        <v>1348.46333333333</v>
      </c>
      <c r="U39" s="71">
        <v>26.381013410057101</v>
      </c>
    </row>
    <row r="40" spans="1:21" ht="12" thickBot="1" x14ac:dyDescent="0.2">
      <c r="A40" s="54"/>
      <c r="B40" s="43" t="s">
        <v>72</v>
      </c>
      <c r="C40" s="44"/>
      <c r="D40" s="69">
        <v>2.65</v>
      </c>
      <c r="E40" s="72"/>
      <c r="F40" s="72"/>
      <c r="G40" s="69">
        <v>48.02</v>
      </c>
      <c r="H40" s="70">
        <v>-94.481466055810102</v>
      </c>
      <c r="I40" s="69">
        <v>-219.58</v>
      </c>
      <c r="J40" s="70">
        <v>-8286.0377358490605</v>
      </c>
      <c r="K40" s="69">
        <v>43.2</v>
      </c>
      <c r="L40" s="70">
        <v>89.962515618492304</v>
      </c>
      <c r="M40" s="70">
        <v>-6.0828703703703697</v>
      </c>
      <c r="N40" s="69">
        <v>94.36</v>
      </c>
      <c r="O40" s="69">
        <v>4355.96</v>
      </c>
      <c r="P40" s="69">
        <v>2</v>
      </c>
      <c r="Q40" s="72"/>
      <c r="R40" s="72"/>
      <c r="S40" s="69">
        <v>1.325</v>
      </c>
      <c r="T40" s="72"/>
      <c r="U40" s="73"/>
    </row>
    <row r="41" spans="1:21" ht="12" customHeight="1" thickBot="1" x14ac:dyDescent="0.2">
      <c r="A41" s="54"/>
      <c r="B41" s="43" t="s">
        <v>33</v>
      </c>
      <c r="C41" s="44"/>
      <c r="D41" s="69">
        <v>53406.836900000002</v>
      </c>
      <c r="E41" s="69">
        <v>94627.682000000001</v>
      </c>
      <c r="F41" s="70">
        <v>56.438914883279097</v>
      </c>
      <c r="G41" s="69">
        <v>209620.51310000001</v>
      </c>
      <c r="H41" s="70">
        <v>-74.522132347552201</v>
      </c>
      <c r="I41" s="69">
        <v>3551.5369000000001</v>
      </c>
      <c r="J41" s="70">
        <v>6.6499667573460099</v>
      </c>
      <c r="K41" s="69">
        <v>9025.7739000000001</v>
      </c>
      <c r="L41" s="70">
        <v>4.3057684415142301</v>
      </c>
      <c r="M41" s="70">
        <v>-0.60651164771588195</v>
      </c>
      <c r="N41" s="69">
        <v>551922.64659999998</v>
      </c>
      <c r="O41" s="69">
        <v>60852561.772500001</v>
      </c>
      <c r="P41" s="69">
        <v>154</v>
      </c>
      <c r="Q41" s="69">
        <v>112</v>
      </c>
      <c r="R41" s="70">
        <v>37.5</v>
      </c>
      <c r="S41" s="69">
        <v>346.79764220779202</v>
      </c>
      <c r="T41" s="69">
        <v>556.60866160714295</v>
      </c>
      <c r="U41" s="71">
        <v>-60.499551860746898</v>
      </c>
    </row>
    <row r="42" spans="1:21" ht="12" thickBot="1" x14ac:dyDescent="0.2">
      <c r="A42" s="54"/>
      <c r="B42" s="43" t="s">
        <v>34</v>
      </c>
      <c r="C42" s="44"/>
      <c r="D42" s="69">
        <v>252039.76319999999</v>
      </c>
      <c r="E42" s="69">
        <v>298402.20750000002</v>
      </c>
      <c r="F42" s="70">
        <v>84.463102773795697</v>
      </c>
      <c r="G42" s="69">
        <v>353702.07439999998</v>
      </c>
      <c r="H42" s="70">
        <v>-28.7423565079323</v>
      </c>
      <c r="I42" s="69">
        <v>19460.419699999999</v>
      </c>
      <c r="J42" s="70">
        <v>7.7211704426803696</v>
      </c>
      <c r="K42" s="69">
        <v>26692.8704</v>
      </c>
      <c r="L42" s="70">
        <v>7.5467101642760399</v>
      </c>
      <c r="M42" s="70">
        <v>-0.27095065429906001</v>
      </c>
      <c r="N42" s="69">
        <v>2006306.3319000001</v>
      </c>
      <c r="O42" s="69">
        <v>151277402.45950001</v>
      </c>
      <c r="P42" s="69">
        <v>1402</v>
      </c>
      <c r="Q42" s="69">
        <v>1459</v>
      </c>
      <c r="R42" s="70">
        <v>-3.90678546949965</v>
      </c>
      <c r="S42" s="69">
        <v>179.771585734665</v>
      </c>
      <c r="T42" s="69">
        <v>164.27919410555199</v>
      </c>
      <c r="U42" s="71">
        <v>8.6178199773901696</v>
      </c>
    </row>
    <row r="43" spans="1:21" ht="12" thickBot="1" x14ac:dyDescent="0.2">
      <c r="A43" s="54"/>
      <c r="B43" s="43" t="s">
        <v>39</v>
      </c>
      <c r="C43" s="44"/>
      <c r="D43" s="69">
        <v>82150.460000000006</v>
      </c>
      <c r="E43" s="69">
        <v>53780.092400000001</v>
      </c>
      <c r="F43" s="70">
        <v>152.75254528941599</v>
      </c>
      <c r="G43" s="69">
        <v>249840.35</v>
      </c>
      <c r="H43" s="70">
        <v>-67.118818077224105</v>
      </c>
      <c r="I43" s="69">
        <v>-5670.94</v>
      </c>
      <c r="J43" s="70">
        <v>-6.9031141152465896</v>
      </c>
      <c r="K43" s="69">
        <v>-34146.51</v>
      </c>
      <c r="L43" s="70">
        <v>-13.6673319581885</v>
      </c>
      <c r="M43" s="70">
        <v>-0.83392329113575603</v>
      </c>
      <c r="N43" s="69">
        <v>930800.15</v>
      </c>
      <c r="O43" s="69">
        <v>69545932.299999997</v>
      </c>
      <c r="P43" s="69">
        <v>63</v>
      </c>
      <c r="Q43" s="69">
        <v>60</v>
      </c>
      <c r="R43" s="70">
        <v>5</v>
      </c>
      <c r="S43" s="69">
        <v>1303.97555555556</v>
      </c>
      <c r="T43" s="69">
        <v>1261.9376666666701</v>
      </c>
      <c r="U43" s="71">
        <v>3.2238249183267</v>
      </c>
    </row>
    <row r="44" spans="1:21" ht="12" thickBot="1" x14ac:dyDescent="0.2">
      <c r="A44" s="54"/>
      <c r="B44" s="43" t="s">
        <v>40</v>
      </c>
      <c r="C44" s="44"/>
      <c r="D44" s="69">
        <v>45362.39</v>
      </c>
      <c r="E44" s="69">
        <v>11146.652599999999</v>
      </c>
      <c r="F44" s="70">
        <v>406.95975399825397</v>
      </c>
      <c r="G44" s="69">
        <v>61435.96</v>
      </c>
      <c r="H44" s="70">
        <v>-26.1631298672634</v>
      </c>
      <c r="I44" s="69">
        <v>6275.19</v>
      </c>
      <c r="J44" s="70">
        <v>13.833464242073701</v>
      </c>
      <c r="K44" s="69">
        <v>7988.58</v>
      </c>
      <c r="L44" s="70">
        <v>13.0031011153728</v>
      </c>
      <c r="M44" s="70">
        <v>-0.21447992008592301</v>
      </c>
      <c r="N44" s="69">
        <v>466508.76</v>
      </c>
      <c r="O44" s="69">
        <v>27745405.82</v>
      </c>
      <c r="P44" s="69">
        <v>48</v>
      </c>
      <c r="Q44" s="69">
        <v>31</v>
      </c>
      <c r="R44" s="70">
        <v>54.838709677419402</v>
      </c>
      <c r="S44" s="69">
        <v>945.04979166666703</v>
      </c>
      <c r="T44" s="69">
        <v>909.73290322580704</v>
      </c>
      <c r="U44" s="71">
        <v>3.73703996892865</v>
      </c>
    </row>
    <row r="45" spans="1:21" ht="12" thickBot="1" x14ac:dyDescent="0.2">
      <c r="A45" s="55"/>
      <c r="B45" s="43" t="s">
        <v>35</v>
      </c>
      <c r="C45" s="44"/>
      <c r="D45" s="74">
        <v>17058.2906</v>
      </c>
      <c r="E45" s="75"/>
      <c r="F45" s="75"/>
      <c r="G45" s="74">
        <v>22297.7588</v>
      </c>
      <c r="H45" s="76">
        <v>-23.497734669190201</v>
      </c>
      <c r="I45" s="74">
        <v>1454.7488000000001</v>
      </c>
      <c r="J45" s="76">
        <v>8.5281042169606405</v>
      </c>
      <c r="K45" s="74">
        <v>1700.8598</v>
      </c>
      <c r="L45" s="76">
        <v>7.6279406161663204</v>
      </c>
      <c r="M45" s="76">
        <v>-0.14469799333254901</v>
      </c>
      <c r="N45" s="74">
        <v>89639.359700000001</v>
      </c>
      <c r="O45" s="74">
        <v>8367787.5144999996</v>
      </c>
      <c r="P45" s="74">
        <v>13</v>
      </c>
      <c r="Q45" s="74">
        <v>12</v>
      </c>
      <c r="R45" s="76">
        <v>8.3333333333333304</v>
      </c>
      <c r="S45" s="74">
        <v>1312.1762000000001</v>
      </c>
      <c r="T45" s="74">
        <v>413.512358333333</v>
      </c>
      <c r="U45" s="77">
        <v>68.486521982845503</v>
      </c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43:C43"/>
    <mergeCell ref="B44:C44"/>
    <mergeCell ref="B45:C45"/>
    <mergeCell ref="B37:C37"/>
    <mergeCell ref="B38:C3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9" workbookViewId="0">
      <selection activeCell="F34" sqref="F34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x14ac:dyDescent="0.15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 x14ac:dyDescent="0.15">
      <c r="A2" s="37">
        <v>1</v>
      </c>
      <c r="B2" s="37">
        <v>12</v>
      </c>
      <c r="C2" s="37">
        <v>53223</v>
      </c>
      <c r="D2" s="37">
        <v>556776.279451282</v>
      </c>
      <c r="E2" s="37">
        <v>427823.11630854697</v>
      </c>
      <c r="F2" s="37">
        <v>128953.16314273499</v>
      </c>
      <c r="G2" s="37">
        <v>427823.11630854697</v>
      </c>
      <c r="H2" s="37">
        <v>0.231606783374144</v>
      </c>
    </row>
    <row r="3" spans="1:8" x14ac:dyDescent="0.15">
      <c r="A3" s="37">
        <v>2</v>
      </c>
      <c r="B3" s="37">
        <v>13</v>
      </c>
      <c r="C3" s="37">
        <v>8204</v>
      </c>
      <c r="D3" s="37">
        <v>74428.672624135797</v>
      </c>
      <c r="E3" s="37">
        <v>57252.631455600902</v>
      </c>
      <c r="F3" s="37">
        <v>17176.041168534899</v>
      </c>
      <c r="G3" s="37">
        <v>57252.631455600902</v>
      </c>
      <c r="H3" s="37">
        <v>0.23077183245325</v>
      </c>
    </row>
    <row r="4" spans="1:8" x14ac:dyDescent="0.15">
      <c r="A4" s="37">
        <v>3</v>
      </c>
      <c r="B4" s="37">
        <v>14</v>
      </c>
      <c r="C4" s="37">
        <v>121210</v>
      </c>
      <c r="D4" s="37">
        <v>105975.178189539</v>
      </c>
      <c r="E4" s="37">
        <v>74000.239594531697</v>
      </c>
      <c r="F4" s="37">
        <v>31974.938595007701</v>
      </c>
      <c r="G4" s="37">
        <v>74000.239594531697</v>
      </c>
      <c r="H4" s="37">
        <v>0.30172101751808</v>
      </c>
    </row>
    <row r="5" spans="1:8" x14ac:dyDescent="0.15">
      <c r="A5" s="37">
        <v>4</v>
      </c>
      <c r="B5" s="37">
        <v>15</v>
      </c>
      <c r="C5" s="37">
        <v>2895</v>
      </c>
      <c r="D5" s="37">
        <v>45393.8355504274</v>
      </c>
      <c r="E5" s="37">
        <v>34024.175224786297</v>
      </c>
      <c r="F5" s="37">
        <v>11369.660325641</v>
      </c>
      <c r="G5" s="37">
        <v>34024.175224786297</v>
      </c>
      <c r="H5" s="37">
        <v>0.25046705544435899</v>
      </c>
    </row>
    <row r="6" spans="1:8" x14ac:dyDescent="0.15">
      <c r="A6" s="37">
        <v>5</v>
      </c>
      <c r="B6" s="37">
        <v>16</v>
      </c>
      <c r="C6" s="37">
        <v>6094</v>
      </c>
      <c r="D6" s="37">
        <v>246380.09403076899</v>
      </c>
      <c r="E6" s="37">
        <v>212656.74900769201</v>
      </c>
      <c r="F6" s="37">
        <v>33723.345023076901</v>
      </c>
      <c r="G6" s="37">
        <v>212656.74900769201</v>
      </c>
      <c r="H6" s="37">
        <v>0.136875282703908</v>
      </c>
    </row>
    <row r="7" spans="1:8" x14ac:dyDescent="0.15">
      <c r="A7" s="37">
        <v>6</v>
      </c>
      <c r="B7" s="37">
        <v>17</v>
      </c>
      <c r="C7" s="37">
        <v>19499</v>
      </c>
      <c r="D7" s="37">
        <v>357515.03608119697</v>
      </c>
      <c r="E7" s="37">
        <v>293961.186177778</v>
      </c>
      <c r="F7" s="37">
        <v>63553.849903418799</v>
      </c>
      <c r="G7" s="37">
        <v>293961.186177778</v>
      </c>
      <c r="H7" s="37">
        <v>0.17776553008804</v>
      </c>
    </row>
    <row r="8" spans="1:8" x14ac:dyDescent="0.15">
      <c r="A8" s="37">
        <v>7</v>
      </c>
      <c r="B8" s="37">
        <v>18</v>
      </c>
      <c r="C8" s="37">
        <v>66009</v>
      </c>
      <c r="D8" s="37">
        <v>128707.755309402</v>
      </c>
      <c r="E8" s="37">
        <v>101915.889579487</v>
      </c>
      <c r="F8" s="37">
        <v>26791.865729914502</v>
      </c>
      <c r="G8" s="37">
        <v>101915.889579487</v>
      </c>
      <c r="H8" s="37">
        <v>0.20816046139185099</v>
      </c>
    </row>
    <row r="9" spans="1:8" x14ac:dyDescent="0.15">
      <c r="A9" s="37">
        <v>8</v>
      </c>
      <c r="B9" s="37">
        <v>19</v>
      </c>
      <c r="C9" s="37">
        <v>42399</v>
      </c>
      <c r="D9" s="37">
        <v>311423.15215982898</v>
      </c>
      <c r="E9" s="37">
        <v>484359.671731624</v>
      </c>
      <c r="F9" s="37">
        <v>-172936.51957179501</v>
      </c>
      <c r="G9" s="37">
        <v>484359.671731624</v>
      </c>
      <c r="H9" s="37">
        <v>-0.55531041405373804</v>
      </c>
    </row>
    <row r="10" spans="1:8" x14ac:dyDescent="0.15">
      <c r="A10" s="37">
        <v>9</v>
      </c>
      <c r="B10" s="37">
        <v>21</v>
      </c>
      <c r="C10" s="37">
        <v>280360</v>
      </c>
      <c r="D10" s="37">
        <v>894555.75015299104</v>
      </c>
      <c r="E10" s="37">
        <v>904588.63434786303</v>
      </c>
      <c r="F10" s="37">
        <v>-10032.8841948718</v>
      </c>
      <c r="G10" s="37">
        <v>904588.63434786303</v>
      </c>
      <c r="H10" s="37">
        <v>-1.1215493492894E-2</v>
      </c>
    </row>
    <row r="11" spans="1:8" x14ac:dyDescent="0.15">
      <c r="A11" s="37">
        <v>10</v>
      </c>
      <c r="B11" s="37">
        <v>22</v>
      </c>
      <c r="C11" s="37">
        <v>20343</v>
      </c>
      <c r="D11" s="37">
        <v>375945.40577435901</v>
      </c>
      <c r="E11" s="37">
        <v>334828.567139316</v>
      </c>
      <c r="F11" s="37">
        <v>41116.838635042703</v>
      </c>
      <c r="G11" s="37">
        <v>334828.567139316</v>
      </c>
      <c r="H11" s="37">
        <v>0.109369174362835</v>
      </c>
    </row>
    <row r="12" spans="1:8" x14ac:dyDescent="0.15">
      <c r="A12" s="37">
        <v>11</v>
      </c>
      <c r="B12" s="37">
        <v>23</v>
      </c>
      <c r="C12" s="37">
        <v>231613.446</v>
      </c>
      <c r="D12" s="37">
        <v>1872853.95807521</v>
      </c>
      <c r="E12" s="37">
        <v>1927339.62885556</v>
      </c>
      <c r="F12" s="37">
        <v>-54485.670780341898</v>
      </c>
      <c r="G12" s="37">
        <v>1927339.62885556</v>
      </c>
      <c r="H12" s="37">
        <v>-2.9092322199184398E-2</v>
      </c>
    </row>
    <row r="13" spans="1:8" x14ac:dyDescent="0.15">
      <c r="A13" s="37">
        <v>12</v>
      </c>
      <c r="B13" s="37">
        <v>24</v>
      </c>
      <c r="C13" s="37">
        <v>38274</v>
      </c>
      <c r="D13" s="37">
        <v>1606603.7631820501</v>
      </c>
      <c r="E13" s="37">
        <v>1714235.08149915</v>
      </c>
      <c r="F13" s="37">
        <v>-107631.318317094</v>
      </c>
      <c r="G13" s="37">
        <v>1714235.08149915</v>
      </c>
      <c r="H13" s="37">
        <v>-6.6993069967618293E-2</v>
      </c>
    </row>
    <row r="14" spans="1:8" x14ac:dyDescent="0.15">
      <c r="A14" s="37">
        <v>13</v>
      </c>
      <c r="B14" s="37">
        <v>25</v>
      </c>
      <c r="C14" s="37">
        <v>156274</v>
      </c>
      <c r="D14" s="37">
        <v>2090108.5891</v>
      </c>
      <c r="E14" s="37">
        <v>2066184.3561</v>
      </c>
      <c r="F14" s="37">
        <v>23924.233</v>
      </c>
      <c r="G14" s="37">
        <v>2066184.3561</v>
      </c>
      <c r="H14" s="37">
        <v>1.14464067200938E-2</v>
      </c>
    </row>
    <row r="15" spans="1:8" x14ac:dyDescent="0.15">
      <c r="A15" s="37">
        <v>14</v>
      </c>
      <c r="B15" s="37">
        <v>26</v>
      </c>
      <c r="C15" s="37">
        <v>215977</v>
      </c>
      <c r="D15" s="37">
        <v>632704.02517692302</v>
      </c>
      <c r="E15" s="37">
        <v>590748.40060769196</v>
      </c>
      <c r="F15" s="37">
        <v>41955.6245692308</v>
      </c>
      <c r="G15" s="37">
        <v>590748.40060769196</v>
      </c>
      <c r="H15" s="37">
        <v>6.6311613170943098E-2</v>
      </c>
    </row>
    <row r="16" spans="1:8" x14ac:dyDescent="0.15">
      <c r="A16" s="37">
        <v>15</v>
      </c>
      <c r="B16" s="37">
        <v>27</v>
      </c>
      <c r="C16" s="37">
        <v>153778.68299999999</v>
      </c>
      <c r="D16" s="37">
        <v>1155162.5706</v>
      </c>
      <c r="E16" s="37">
        <v>1045662.7004</v>
      </c>
      <c r="F16" s="37">
        <v>109499.8702</v>
      </c>
      <c r="G16" s="37">
        <v>1045662.7004</v>
      </c>
      <c r="H16" s="37">
        <v>9.47917401298113E-2</v>
      </c>
    </row>
    <row r="17" spans="1:8" x14ac:dyDescent="0.15">
      <c r="A17" s="37">
        <v>16</v>
      </c>
      <c r="B17" s="37">
        <v>29</v>
      </c>
      <c r="C17" s="37">
        <v>363386</v>
      </c>
      <c r="D17" s="37">
        <v>4367770.6238307701</v>
      </c>
      <c r="E17" s="37">
        <v>4180047.8590547</v>
      </c>
      <c r="F17" s="37">
        <v>187722.76477606801</v>
      </c>
      <c r="G17" s="37">
        <v>4180047.8590547</v>
      </c>
      <c r="H17" s="37">
        <v>4.2979080392144202E-2</v>
      </c>
    </row>
    <row r="18" spans="1:8" x14ac:dyDescent="0.15">
      <c r="A18" s="37">
        <v>17</v>
      </c>
      <c r="B18" s="37">
        <v>31</v>
      </c>
      <c r="C18" s="37">
        <v>29929.857</v>
      </c>
      <c r="D18" s="37">
        <v>301416.28238217998</v>
      </c>
      <c r="E18" s="37">
        <v>265929.32056870899</v>
      </c>
      <c r="F18" s="37">
        <v>35486.961813470603</v>
      </c>
      <c r="G18" s="37">
        <v>265929.32056870899</v>
      </c>
      <c r="H18" s="37">
        <v>0.11773405714186</v>
      </c>
    </row>
    <row r="19" spans="1:8" x14ac:dyDescent="0.15">
      <c r="A19" s="37">
        <v>18</v>
      </c>
      <c r="B19" s="37">
        <v>32</v>
      </c>
      <c r="C19" s="37">
        <v>41534.089</v>
      </c>
      <c r="D19" s="37">
        <v>435450.037131374</v>
      </c>
      <c r="E19" s="37">
        <v>420517.86212079797</v>
      </c>
      <c r="F19" s="37">
        <v>14932.1750105762</v>
      </c>
      <c r="G19" s="37">
        <v>420517.86212079797</v>
      </c>
      <c r="H19" s="37">
        <v>3.42913623545546E-2</v>
      </c>
    </row>
    <row r="20" spans="1:8" x14ac:dyDescent="0.15">
      <c r="A20" s="37">
        <v>19</v>
      </c>
      <c r="B20" s="37">
        <v>33</v>
      </c>
      <c r="C20" s="37">
        <v>37089.762999999999</v>
      </c>
      <c r="D20" s="37">
        <v>559363.61207443499</v>
      </c>
      <c r="E20" s="37">
        <v>454680.318824519</v>
      </c>
      <c r="F20" s="37">
        <v>104683.293249915</v>
      </c>
      <c r="G20" s="37">
        <v>454680.318824519</v>
      </c>
      <c r="H20" s="37">
        <v>0.18714712753961801</v>
      </c>
    </row>
    <row r="21" spans="1:8" x14ac:dyDescent="0.15">
      <c r="A21" s="37">
        <v>20</v>
      </c>
      <c r="B21" s="37">
        <v>34</v>
      </c>
      <c r="C21" s="37">
        <v>43666.286999999997</v>
      </c>
      <c r="D21" s="37">
        <v>262229.97807882901</v>
      </c>
      <c r="E21" s="37">
        <v>211861.63915547301</v>
      </c>
      <c r="F21" s="37">
        <v>50368.338923356598</v>
      </c>
      <c r="G21" s="37">
        <v>211861.63915547301</v>
      </c>
      <c r="H21" s="37">
        <v>0.192076967295537</v>
      </c>
    </row>
    <row r="22" spans="1:8" x14ac:dyDescent="0.15">
      <c r="A22" s="37">
        <v>21</v>
      </c>
      <c r="B22" s="37">
        <v>35</v>
      </c>
      <c r="C22" s="37">
        <v>117130.515</v>
      </c>
      <c r="D22" s="37">
        <v>2123236.20661062</v>
      </c>
      <c r="E22" s="37">
        <v>2245468.34577876</v>
      </c>
      <c r="F22" s="37">
        <v>-122232.139168141</v>
      </c>
      <c r="G22" s="37">
        <v>2245468.34577876</v>
      </c>
      <c r="H22" s="37">
        <v>-5.75687899384799E-2</v>
      </c>
    </row>
    <row r="23" spans="1:8" x14ac:dyDescent="0.15">
      <c r="A23" s="37">
        <v>22</v>
      </c>
      <c r="B23" s="37">
        <v>36</v>
      </c>
      <c r="C23" s="37">
        <v>183312.93900000001</v>
      </c>
      <c r="D23" s="37">
        <v>679440.846909735</v>
      </c>
      <c r="E23" s="37">
        <v>591416.61943013698</v>
      </c>
      <c r="F23" s="37">
        <v>88024.227479597103</v>
      </c>
      <c r="G23" s="37">
        <v>591416.61943013698</v>
      </c>
      <c r="H23" s="37">
        <v>0.12955392346508601</v>
      </c>
    </row>
    <row r="24" spans="1:8" x14ac:dyDescent="0.15">
      <c r="A24" s="37">
        <v>23</v>
      </c>
      <c r="B24" s="37">
        <v>37</v>
      </c>
      <c r="C24" s="37">
        <v>156437.97</v>
      </c>
      <c r="D24" s="37">
        <v>1174417.9438885001</v>
      </c>
      <c r="E24" s="37">
        <v>1057494.44131247</v>
      </c>
      <c r="F24" s="37">
        <v>116923.50257603001</v>
      </c>
      <c r="G24" s="37">
        <v>1057494.44131247</v>
      </c>
      <c r="H24" s="37">
        <v>9.9558681970488602E-2</v>
      </c>
    </row>
    <row r="25" spans="1:8" x14ac:dyDescent="0.15">
      <c r="A25" s="37">
        <v>24</v>
      </c>
      <c r="B25" s="37">
        <v>38</v>
      </c>
      <c r="C25" s="37">
        <v>1351210.7290000001</v>
      </c>
      <c r="D25" s="37">
        <v>5148567.4782300899</v>
      </c>
      <c r="E25" s="37">
        <v>5630233.3909</v>
      </c>
      <c r="F25" s="37">
        <v>-481665.91266991198</v>
      </c>
      <c r="G25" s="37">
        <v>5630233.3909</v>
      </c>
      <c r="H25" s="37">
        <v>-9.3553384452386104E-2</v>
      </c>
    </row>
    <row r="26" spans="1:8" x14ac:dyDescent="0.15">
      <c r="A26" s="37">
        <v>25</v>
      </c>
      <c r="B26" s="37">
        <v>39</v>
      </c>
      <c r="C26" s="37">
        <v>63809.945</v>
      </c>
      <c r="D26" s="37">
        <v>91902.019582580702</v>
      </c>
      <c r="E26" s="37">
        <v>68398.185455828003</v>
      </c>
      <c r="F26" s="37">
        <v>23503.834126752801</v>
      </c>
      <c r="G26" s="37">
        <v>68398.185455828003</v>
      </c>
      <c r="H26" s="37">
        <v>0.25574883156547901</v>
      </c>
    </row>
    <row r="27" spans="1:8" x14ac:dyDescent="0.15">
      <c r="A27" s="37">
        <v>26</v>
      </c>
      <c r="B27" s="37">
        <v>42</v>
      </c>
      <c r="C27" s="37">
        <v>29975.190999999999</v>
      </c>
      <c r="D27" s="37">
        <v>404929.23690000002</v>
      </c>
      <c r="E27" s="37">
        <v>434608.37880000001</v>
      </c>
      <c r="F27" s="37">
        <v>-29679.141899999999</v>
      </c>
      <c r="G27" s="37">
        <v>434608.37880000001</v>
      </c>
      <c r="H27" s="37">
        <v>-7.3294638162493195E-2</v>
      </c>
    </row>
    <row r="28" spans="1:8" x14ac:dyDescent="0.15">
      <c r="A28" s="37">
        <v>27</v>
      </c>
      <c r="B28" s="37">
        <v>75</v>
      </c>
      <c r="C28" s="37">
        <v>152</v>
      </c>
      <c r="D28" s="37">
        <v>53406.837606837602</v>
      </c>
      <c r="E28" s="37">
        <v>49855.299145299097</v>
      </c>
      <c r="F28" s="37">
        <v>3551.5384615384601</v>
      </c>
      <c r="G28" s="37">
        <v>49855.299145299097</v>
      </c>
      <c r="H28" s="37">
        <v>6.6499695931888703E-2</v>
      </c>
    </row>
    <row r="29" spans="1:8" x14ac:dyDescent="0.15">
      <c r="A29" s="37">
        <v>28</v>
      </c>
      <c r="B29" s="37">
        <v>76</v>
      </c>
      <c r="C29" s="37">
        <v>1460</v>
      </c>
      <c r="D29" s="37">
        <v>252039.75788461501</v>
      </c>
      <c r="E29" s="37">
        <v>232579.34265384599</v>
      </c>
      <c r="F29" s="37">
        <v>19460.415230769198</v>
      </c>
      <c r="G29" s="37">
        <v>232579.34265384599</v>
      </c>
      <c r="H29" s="37">
        <v>7.7211688322912406E-2</v>
      </c>
    </row>
    <row r="30" spans="1:8" x14ac:dyDescent="0.15">
      <c r="A30" s="37">
        <v>29</v>
      </c>
      <c r="B30" s="37">
        <v>99</v>
      </c>
      <c r="C30" s="37">
        <v>14</v>
      </c>
      <c r="D30" s="37">
        <v>17058.290598290601</v>
      </c>
      <c r="E30" s="37">
        <v>15603.5418803419</v>
      </c>
      <c r="F30" s="37">
        <v>1454.74871794872</v>
      </c>
      <c r="G30" s="37">
        <v>15603.5418803419</v>
      </c>
      <c r="H30" s="37">
        <v>8.5281037368099305E-2</v>
      </c>
    </row>
    <row r="31" spans="1:8" ht="14.25" x14ac:dyDescent="0.2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 ht="14.25" x14ac:dyDescent="0.2">
      <c r="A32" s="30"/>
      <c r="B32" s="33">
        <v>70</v>
      </c>
      <c r="C32" s="34">
        <v>46</v>
      </c>
      <c r="D32" s="34">
        <v>58395.73</v>
      </c>
      <c r="E32" s="34">
        <v>57637.4</v>
      </c>
      <c r="F32" s="30"/>
      <c r="G32" s="30"/>
      <c r="H32" s="30"/>
    </row>
    <row r="33" spans="1:8" ht="14.25" x14ac:dyDescent="0.2">
      <c r="A33" s="30"/>
      <c r="B33" s="33">
        <v>71</v>
      </c>
      <c r="C33" s="34">
        <v>36</v>
      </c>
      <c r="D33" s="34">
        <v>87622.25</v>
      </c>
      <c r="E33" s="34">
        <v>95782.98</v>
      </c>
      <c r="F33" s="30"/>
      <c r="G33" s="30"/>
      <c r="H33" s="30"/>
    </row>
    <row r="34" spans="1:8" ht="14.25" x14ac:dyDescent="0.2">
      <c r="A34" s="30"/>
      <c r="B34" s="33">
        <v>72</v>
      </c>
      <c r="C34" s="34">
        <v>17</v>
      </c>
      <c r="D34" s="34">
        <v>53878.64</v>
      </c>
      <c r="E34" s="34">
        <v>56053</v>
      </c>
      <c r="F34" s="30"/>
      <c r="G34" s="30"/>
      <c r="H34" s="30"/>
    </row>
    <row r="35" spans="1:8" ht="14.25" x14ac:dyDescent="0.2">
      <c r="A35" s="30"/>
      <c r="B35" s="33">
        <v>73</v>
      </c>
      <c r="C35" s="34">
        <v>26</v>
      </c>
      <c r="D35" s="34">
        <v>58613.72</v>
      </c>
      <c r="E35" s="34">
        <v>74245.69</v>
      </c>
      <c r="F35" s="30"/>
      <c r="G35" s="30"/>
      <c r="H35" s="30"/>
    </row>
    <row r="36" spans="1:8" ht="14.25" x14ac:dyDescent="0.2">
      <c r="A36" s="30"/>
      <c r="B36" s="33">
        <v>74</v>
      </c>
      <c r="C36" s="34">
        <v>4</v>
      </c>
      <c r="D36" s="34">
        <v>2.65</v>
      </c>
      <c r="E36" s="34">
        <v>222.23</v>
      </c>
      <c r="F36" s="30"/>
      <c r="G36" s="30"/>
      <c r="H36" s="30"/>
    </row>
    <row r="37" spans="1:8" ht="14.25" x14ac:dyDescent="0.2">
      <c r="A37" s="30"/>
      <c r="B37" s="33">
        <v>77</v>
      </c>
      <c r="C37" s="34">
        <v>55</v>
      </c>
      <c r="D37" s="34">
        <v>82150.460000000006</v>
      </c>
      <c r="E37" s="34">
        <v>87821.4</v>
      </c>
      <c r="F37" s="30"/>
      <c r="G37" s="30"/>
      <c r="H37" s="30"/>
    </row>
    <row r="38" spans="1:8" ht="14.25" x14ac:dyDescent="0.2">
      <c r="A38" s="30"/>
      <c r="B38" s="33">
        <v>78</v>
      </c>
      <c r="C38" s="34">
        <v>40</v>
      </c>
      <c r="D38" s="34">
        <v>45362.39</v>
      </c>
      <c r="E38" s="34">
        <v>39087.199999999997</v>
      </c>
      <c r="F38" s="30"/>
      <c r="G38" s="30"/>
      <c r="H38" s="30"/>
    </row>
    <row r="39" spans="1:8" ht="14.25" x14ac:dyDescent="0.2">
      <c r="A39" s="30"/>
      <c r="B39" s="31"/>
      <c r="C39" s="30"/>
      <c r="D39" s="30"/>
      <c r="E39" s="30"/>
      <c r="F39" s="30"/>
      <c r="G39" s="30"/>
      <c r="H39" s="30"/>
    </row>
    <row r="40" spans="1:8" ht="14.25" x14ac:dyDescent="0.2">
      <c r="A40" s="30"/>
      <c r="B40" s="31"/>
      <c r="C40" s="30"/>
      <c r="D40" s="30"/>
      <c r="E40" s="30"/>
      <c r="F40" s="30"/>
      <c r="G40" s="30"/>
      <c r="H40" s="30"/>
    </row>
    <row r="41" spans="1:8" ht="14.25" x14ac:dyDescent="0.2">
      <c r="A41" s="30"/>
      <c r="B41" s="31"/>
      <c r="C41" s="30"/>
      <c r="D41" s="30"/>
      <c r="E41" s="30"/>
      <c r="F41" s="30"/>
      <c r="G41" s="30"/>
      <c r="H41" s="30"/>
    </row>
    <row r="42" spans="1:8" ht="14.25" x14ac:dyDescent="0.2">
      <c r="A42" s="30"/>
      <c r="B42" s="31"/>
      <c r="C42" s="31"/>
      <c r="D42" s="31"/>
      <c r="E42" s="31"/>
      <c r="F42" s="31"/>
      <c r="G42" s="31"/>
      <c r="H42" s="31"/>
    </row>
    <row r="43" spans="1:8" ht="14.25" x14ac:dyDescent="0.2">
      <c r="A43" s="30"/>
      <c r="B43" s="31"/>
      <c r="C43" s="31"/>
      <c r="D43" s="31"/>
      <c r="E43" s="31"/>
      <c r="F43" s="31"/>
      <c r="G43" s="31"/>
      <c r="H43" s="31"/>
    </row>
    <row r="44" spans="1:8" ht="14.25" x14ac:dyDescent="0.2">
      <c r="A44" s="30"/>
      <c r="B44" s="31"/>
      <c r="C44" s="30"/>
      <c r="D44" s="30"/>
      <c r="E44" s="30"/>
      <c r="F44" s="30"/>
      <c r="G44" s="30"/>
      <c r="H44" s="30"/>
    </row>
    <row r="45" spans="1:8" ht="14.25" x14ac:dyDescent="0.2">
      <c r="A45" s="30"/>
      <c r="B45" s="31"/>
      <c r="C45" s="30"/>
      <c r="D45" s="30"/>
      <c r="E45" s="30"/>
      <c r="F45" s="30"/>
      <c r="G45" s="30"/>
      <c r="H45" s="30"/>
    </row>
    <row r="46" spans="1:8" ht="14.25" x14ac:dyDescent="0.2">
      <c r="A46" s="30"/>
      <c r="B46" s="31"/>
      <c r="C46" s="30"/>
      <c r="D46" s="30"/>
      <c r="E46" s="30"/>
      <c r="F46" s="30"/>
      <c r="G46" s="30"/>
      <c r="H46" s="30"/>
    </row>
    <row r="47" spans="1:8" ht="14.25" x14ac:dyDescent="0.2">
      <c r="A47" s="30"/>
      <c r="B47" s="31"/>
      <c r="C47" s="30"/>
      <c r="D47" s="30"/>
      <c r="E47" s="30"/>
      <c r="F47" s="30"/>
      <c r="G47" s="30"/>
      <c r="H47" s="30"/>
    </row>
    <row r="48" spans="1:8" ht="14.25" x14ac:dyDescent="0.2">
      <c r="A48" s="30"/>
      <c r="B48" s="31"/>
      <c r="C48" s="30"/>
      <c r="D48" s="30"/>
      <c r="E48" s="30"/>
      <c r="F48" s="30"/>
      <c r="G48" s="30"/>
      <c r="H48" s="30"/>
    </row>
    <row r="49" spans="1:8" ht="14.25" x14ac:dyDescent="0.2">
      <c r="A49" s="30"/>
      <c r="B49" s="31"/>
      <c r="C49" s="30"/>
      <c r="D49" s="30"/>
      <c r="E49" s="30"/>
      <c r="F49" s="30"/>
      <c r="G49" s="30"/>
      <c r="H49" s="30"/>
    </row>
    <row r="50" spans="1:8" ht="14.25" x14ac:dyDescent="0.2">
      <c r="A50" s="30"/>
      <c r="B50" s="31"/>
      <c r="C50" s="30"/>
      <c r="D50" s="30"/>
      <c r="E50" s="30"/>
      <c r="F50" s="30"/>
      <c r="G50" s="30"/>
      <c r="H50" s="30"/>
    </row>
    <row r="51" spans="1:8" ht="14.25" x14ac:dyDescent="0.2">
      <c r="A51" s="30"/>
      <c r="B51" s="31"/>
      <c r="C51" s="30"/>
      <c r="D51" s="30"/>
      <c r="E51" s="30"/>
      <c r="F51" s="30"/>
      <c r="G51" s="30"/>
      <c r="H51" s="30"/>
    </row>
    <row r="52" spans="1:8" ht="14.25" x14ac:dyDescent="0.2">
      <c r="A52" s="30"/>
      <c r="B52" s="31"/>
      <c r="C52" s="30"/>
      <c r="D52" s="30"/>
      <c r="E52" s="30"/>
      <c r="F52" s="30"/>
      <c r="G52" s="30"/>
      <c r="H52" s="30"/>
    </row>
    <row r="53" spans="1:8" ht="14.25" x14ac:dyDescent="0.2">
      <c r="A53" s="30"/>
      <c r="B53" s="31"/>
      <c r="C53" s="30"/>
      <c r="D53" s="30"/>
      <c r="E53" s="30"/>
      <c r="F53" s="30"/>
      <c r="G53" s="30"/>
      <c r="H53" s="30"/>
    </row>
    <row r="54" spans="1:8" ht="14.25" x14ac:dyDescent="0.2">
      <c r="A54" s="30"/>
      <c r="B54" s="31"/>
      <c r="C54" s="30"/>
      <c r="D54" s="30"/>
      <c r="E54" s="30"/>
      <c r="F54" s="30"/>
      <c r="G54" s="30"/>
      <c r="H54" s="30"/>
    </row>
    <row r="55" spans="1:8" ht="14.25" x14ac:dyDescent="0.2">
      <c r="A55" s="30"/>
      <c r="B55" s="31"/>
      <c r="C55" s="30"/>
      <c r="D55" s="30"/>
      <c r="E55" s="30"/>
      <c r="F55" s="30"/>
      <c r="G55" s="30"/>
      <c r="H55" s="30"/>
    </row>
    <row r="56" spans="1:8" ht="14.25" x14ac:dyDescent="0.2">
      <c r="A56" s="30"/>
      <c r="B56" s="31"/>
      <c r="C56" s="30"/>
      <c r="D56" s="30"/>
      <c r="E56" s="30"/>
      <c r="F56" s="30"/>
      <c r="G56" s="30"/>
      <c r="H56" s="30"/>
    </row>
    <row r="57" spans="1:8" ht="14.25" x14ac:dyDescent="0.2">
      <c r="A57" s="30"/>
      <c r="B57" s="31"/>
      <c r="C57" s="30"/>
      <c r="D57" s="30"/>
      <c r="E57" s="30"/>
      <c r="F57" s="30"/>
      <c r="G57" s="30"/>
      <c r="H57" s="30"/>
    </row>
    <row r="58" spans="1:8" ht="14.25" x14ac:dyDescent="0.2">
      <c r="A58" s="30"/>
      <c r="B58" s="31"/>
      <c r="C58" s="30"/>
      <c r="D58" s="30"/>
      <c r="E58" s="30"/>
      <c r="F58" s="30"/>
      <c r="G58" s="30"/>
      <c r="H58" s="30"/>
    </row>
    <row r="59" spans="1:8" ht="14.25" x14ac:dyDescent="0.2">
      <c r="A59" s="30"/>
      <c r="B59" s="31"/>
      <c r="C59" s="30"/>
      <c r="D59" s="30"/>
      <c r="E59" s="30"/>
      <c r="F59" s="30"/>
      <c r="G59" s="30"/>
      <c r="H59" s="30"/>
    </row>
    <row r="60" spans="1:8" ht="14.25" x14ac:dyDescent="0.2">
      <c r="A60" s="30"/>
      <c r="B60" s="31"/>
      <c r="C60" s="30"/>
      <c r="D60" s="30"/>
      <c r="E60" s="30"/>
      <c r="F60" s="30"/>
      <c r="G60" s="30"/>
      <c r="H60" s="30"/>
    </row>
    <row r="61" spans="1:8" ht="14.25" x14ac:dyDescent="0.2">
      <c r="A61" s="30"/>
      <c r="B61" s="31"/>
      <c r="C61" s="30"/>
      <c r="D61" s="30"/>
      <c r="E61" s="30"/>
      <c r="F61" s="30"/>
      <c r="G61" s="30"/>
      <c r="H61" s="30"/>
    </row>
    <row r="62" spans="1:8" ht="14.25" x14ac:dyDescent="0.2">
      <c r="A62" s="30"/>
      <c r="B62" s="31"/>
      <c r="C62" s="30"/>
      <c r="D62" s="30"/>
      <c r="E62" s="30"/>
      <c r="F62" s="30"/>
      <c r="G62" s="30"/>
      <c r="H62" s="30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2015-11-07T03:13:46Z</dcterms:modified>
</cp:coreProperties>
</file>