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<sst xmlns="http://schemas.openxmlformats.org/spreadsheetml/2006/main" count="117" uniqueCount="75">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</sst>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1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SUM(E4:E40)</f>
        <v>39096772.529200017</v>
      </c>
      <c r="F3" s="25">
        <f>RA!I7</f>
        <v>-1037342.4005</v>
      </c>
      <c r="G3" s="16">
        <f>SUM(G4:G40)</f>
        <v>40134114.929700017</v>
      </c>
      <c r="H3" s="27">
        <f>RA!J7</f>
        <v>-2.6532686290799199</v>
      </c>
      <c r="I3" s="20">
        <f>SUM(I4:I40)</f>
        <v>39096778.514430165</v>
      </c>
      <c r="J3" s="21">
        <f>SUM(J4:J40)</f>
        <v>40134121.745951109</v>
      </c>
      <c r="K3" s="22">
        <f>E3-I3</f>
        <v>-5.9852301478385925</v>
      </c>
      <c r="L3" s="22">
        <f>G3-J3</f>
        <v>-6.8162510916590691</v>
      </c>
    </row>
    <row r="4" spans="1:13" x14ac:dyDescent="0.15">
      <c r="A4" s="42">
        <f>RA!A8</f>
        <v>42315</v>
      </c>
      <c r="B4" s="12">
        <v>12</v>
      </c>
      <c r="C4" s="39" t="s">
        <v>6</v>
      </c>
      <c r="D4" s="39"/>
      <c r="E4" s="15">
        <f>VLOOKUP(C4,RA!B8:D36,3,0)</f>
        <v>691923.63959999999</v>
      </c>
      <c r="F4" s="25">
        <f>VLOOKUP(C4,RA!B8:I39,8,0)</f>
        <v>163975.93040000001</v>
      </c>
      <c r="G4" s="16">
        <f t="shared" ref="G4:G40" si="0">E4-F4</f>
        <v>527947.70919999992</v>
      </c>
      <c r="H4" s="27">
        <f>RA!J8</f>
        <v>23.698558773738998</v>
      </c>
      <c r="I4" s="20">
        <f>VLOOKUP(B4,RMS!B:D,3,FALSE)</f>
        <v>691924.57244017103</v>
      </c>
      <c r="J4" s="21">
        <f>VLOOKUP(B4,RMS!B:E,4,FALSE)</f>
        <v>527947.72540769202</v>
      </c>
      <c r="K4" s="22">
        <f t="shared" ref="K4:K40" si="1">E4-I4</f>
        <v>-0.93284017103724182</v>
      </c>
      <c r="L4" s="22">
        <f t="shared" ref="L4:L40" si="2">G4-J4</f>
        <v>-1.6207692096941173E-2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127057.31329999999</v>
      </c>
      <c r="F5" s="25">
        <f>VLOOKUP(C5,RA!B9:I40,8,0)</f>
        <v>29410.9889</v>
      </c>
      <c r="G5" s="16">
        <f t="shared" si="0"/>
        <v>97646.324399999998</v>
      </c>
      <c r="H5" s="27">
        <f>RA!J9</f>
        <v>23.147812696587199</v>
      </c>
      <c r="I5" s="20">
        <f>VLOOKUP(B5,RMS!B:D,3,FALSE)</f>
        <v>127057.37208185501</v>
      </c>
      <c r="J5" s="21">
        <f>VLOOKUP(B5,RMS!B:E,4,FALSE)</f>
        <v>97646.343915815698</v>
      </c>
      <c r="K5" s="22">
        <f t="shared" si="1"/>
        <v>-5.8781855012057349E-2</v>
      </c>
      <c r="L5" s="22">
        <f t="shared" si="2"/>
        <v>-1.9515815700287931E-2</v>
      </c>
      <c r="M5" s="32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175561.27859999999</v>
      </c>
      <c r="F6" s="25">
        <f>VLOOKUP(C6,RA!B10:I41,8,0)</f>
        <v>49173.4882</v>
      </c>
      <c r="G6" s="16">
        <f t="shared" si="0"/>
        <v>126387.7904</v>
      </c>
      <c r="H6" s="27">
        <f>RA!J10</f>
        <v>28.009301704869198</v>
      </c>
      <c r="I6" s="20">
        <f>VLOOKUP(B6,RMS!B:D,3,FALSE)</f>
        <v>175563.836142621</v>
      </c>
      <c r="J6" s="21">
        <f>VLOOKUP(B6,RMS!B:E,4,FALSE)</f>
        <v>126387.78979864001</v>
      </c>
      <c r="K6" s="22">
        <f>E6-I6</f>
        <v>-2.5575426210125443</v>
      </c>
      <c r="L6" s="22">
        <f t="shared" si="2"/>
        <v>6.0135999228805304E-4</v>
      </c>
      <c r="M6" s="32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65796.804000000004</v>
      </c>
      <c r="F7" s="25">
        <f>VLOOKUP(C7,RA!B11:I42,8,0)</f>
        <v>16500.160400000001</v>
      </c>
      <c r="G7" s="16">
        <f t="shared" si="0"/>
        <v>49296.643600000003</v>
      </c>
      <c r="H7" s="27">
        <f>RA!J11</f>
        <v>25.077449658497098</v>
      </c>
      <c r="I7" s="20">
        <f>VLOOKUP(B7,RMS!B:D,3,FALSE)</f>
        <v>65796.853747863206</v>
      </c>
      <c r="J7" s="21">
        <f>VLOOKUP(B7,RMS!B:E,4,FALSE)</f>
        <v>49296.643805128202</v>
      </c>
      <c r="K7" s="22">
        <f t="shared" si="1"/>
        <v>-4.9747863202355802E-2</v>
      </c>
      <c r="L7" s="22">
        <f t="shared" si="2"/>
        <v>-2.0512819901341572E-4</v>
      </c>
      <c r="M7" s="32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337534.21139999997</v>
      </c>
      <c r="F8" s="25">
        <f>VLOOKUP(C8,RA!B12:I43,8,0)</f>
        <v>52867.063999999998</v>
      </c>
      <c r="G8" s="16">
        <f t="shared" si="0"/>
        <v>284667.14739999996</v>
      </c>
      <c r="H8" s="27">
        <f>RA!J12</f>
        <v>15.662727573812999</v>
      </c>
      <c r="I8" s="20">
        <f>VLOOKUP(B8,RMS!B:D,3,FALSE)</f>
        <v>337534.283309402</v>
      </c>
      <c r="J8" s="21">
        <f>VLOOKUP(B8,RMS!B:E,4,FALSE)</f>
        <v>284667.14827948698</v>
      </c>
      <c r="K8" s="22">
        <f t="shared" si="1"/>
        <v>-7.1909402031451464E-2</v>
      </c>
      <c r="L8" s="22">
        <f t="shared" si="2"/>
        <v>-8.7948702275753021E-4</v>
      </c>
      <c r="M8" s="32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520365.16029999999</v>
      </c>
      <c r="F9" s="25">
        <f>VLOOKUP(C9,RA!B13:I44,8,0)</f>
        <v>92519.354800000001</v>
      </c>
      <c r="G9" s="16">
        <f t="shared" si="0"/>
        <v>427845.80550000002</v>
      </c>
      <c r="H9" s="27">
        <f>RA!J13</f>
        <v>17.779698154015701</v>
      </c>
      <c r="I9" s="20">
        <f>VLOOKUP(B9,RMS!B:D,3,FALSE)</f>
        <v>520365.360245299</v>
      </c>
      <c r="J9" s="21">
        <f>VLOOKUP(B9,RMS!B:E,4,FALSE)</f>
        <v>427845.80204359</v>
      </c>
      <c r="K9" s="22">
        <f t="shared" si="1"/>
        <v>-0.19994529901305214</v>
      </c>
      <c r="L9" s="22">
        <f t="shared" si="2"/>
        <v>3.4564100205898285E-3</v>
      </c>
      <c r="M9" s="32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195552.3028</v>
      </c>
      <c r="F10" s="25">
        <f>VLOOKUP(C10,RA!B14:I45,8,0)</f>
        <v>43370.727200000001</v>
      </c>
      <c r="G10" s="16">
        <f t="shared" si="0"/>
        <v>152181.57560000001</v>
      </c>
      <c r="H10" s="27">
        <f>RA!J14</f>
        <v>22.178581678149399</v>
      </c>
      <c r="I10" s="20">
        <f>VLOOKUP(B10,RMS!B:D,3,FALSE)</f>
        <v>195552.28911538501</v>
      </c>
      <c r="J10" s="21">
        <f>VLOOKUP(B10,RMS!B:E,4,FALSE)</f>
        <v>152181.577021367</v>
      </c>
      <c r="K10" s="22">
        <f t="shared" si="1"/>
        <v>1.3684614998055622E-2</v>
      </c>
      <c r="L10" s="22">
        <f t="shared" si="2"/>
        <v>-1.4213669928722084E-3</v>
      </c>
      <c r="M10" s="32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335259.00780000002</v>
      </c>
      <c r="F11" s="25">
        <f>VLOOKUP(C11,RA!B15:I46,8,0)</f>
        <v>-136755.0863</v>
      </c>
      <c r="G11" s="16">
        <f t="shared" si="0"/>
        <v>472014.09409999999</v>
      </c>
      <c r="H11" s="27">
        <f>RA!J15</f>
        <v>-40.790876044583896</v>
      </c>
      <c r="I11" s="20">
        <f>VLOOKUP(B11,RMS!B:D,3,FALSE)</f>
        <v>335259.85450683802</v>
      </c>
      <c r="J11" s="21">
        <f>VLOOKUP(B11,RMS!B:E,4,FALSE)</f>
        <v>472014.09509999998</v>
      </c>
      <c r="K11" s="22">
        <f t="shared" si="1"/>
        <v>-0.8467068379977718</v>
      </c>
      <c r="L11" s="22">
        <f t="shared" si="2"/>
        <v>-9.9999998928979039E-4</v>
      </c>
      <c r="M11" s="32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2157857.0255999998</v>
      </c>
      <c r="F12" s="25">
        <f>VLOOKUP(C12,RA!B16:I47,8,0)</f>
        <v>-292735.99930000002</v>
      </c>
      <c r="G12" s="16">
        <f t="shared" si="0"/>
        <v>2450593.0248999996</v>
      </c>
      <c r="H12" s="27">
        <f>RA!J16</f>
        <v>-13.5660516812324</v>
      </c>
      <c r="I12" s="20">
        <f>VLOOKUP(B12,RMS!B:D,3,FALSE)</f>
        <v>2157856.8543811999</v>
      </c>
      <c r="J12" s="21">
        <f>VLOOKUP(B12,RMS!B:E,4,FALSE)</f>
        <v>2450593.0247991499</v>
      </c>
      <c r="K12" s="22">
        <f t="shared" si="1"/>
        <v>0.17121879989281297</v>
      </c>
      <c r="L12" s="22">
        <f t="shared" si="2"/>
        <v>1.0084966197609901E-4</v>
      </c>
      <c r="M12" s="32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457056.72230000002</v>
      </c>
      <c r="F13" s="25">
        <f>VLOOKUP(C13,RA!B17:I48,8,0)</f>
        <v>51706.296000000002</v>
      </c>
      <c r="G13" s="16">
        <f t="shared" si="0"/>
        <v>405350.42630000005</v>
      </c>
      <c r="H13" s="27">
        <f>RA!J17</f>
        <v>11.312883823216399</v>
      </c>
      <c r="I13" s="20">
        <f>VLOOKUP(B13,RMS!B:D,3,FALSE)</f>
        <v>457056.64711538499</v>
      </c>
      <c r="J13" s="21">
        <f>VLOOKUP(B13,RMS!B:E,4,FALSE)</f>
        <v>405350.42629316199</v>
      </c>
      <c r="K13" s="22">
        <f t="shared" si="1"/>
        <v>7.5184615037869662E-2</v>
      </c>
      <c r="L13" s="22">
        <f t="shared" si="2"/>
        <v>6.8380613811314106E-6</v>
      </c>
      <c r="M13" s="32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2761677.0731000002</v>
      </c>
      <c r="F14" s="25">
        <f>VLOOKUP(C14,RA!B18:I49,8,0)</f>
        <v>-264862.88799999998</v>
      </c>
      <c r="G14" s="16">
        <f t="shared" si="0"/>
        <v>3026539.9611</v>
      </c>
      <c r="H14" s="27">
        <f>RA!J18</f>
        <v>-9.5906538305975708</v>
      </c>
      <c r="I14" s="20">
        <f>VLOOKUP(B14,RMS!B:D,3,FALSE)</f>
        <v>2761677.83811111</v>
      </c>
      <c r="J14" s="21">
        <f>VLOOKUP(B14,RMS!B:E,4,FALSE)</f>
        <v>3026539.7690059799</v>
      </c>
      <c r="K14" s="22">
        <f t="shared" si="1"/>
        <v>-0.76501110987737775</v>
      </c>
      <c r="L14" s="22">
        <f t="shared" si="2"/>
        <v>0.19209402007982135</v>
      </c>
      <c r="M14" s="32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1465278.0225</v>
      </c>
      <c r="F15" s="25">
        <f>VLOOKUP(C15,RA!B19:I50,8,0)</f>
        <v>-53111.480199999998</v>
      </c>
      <c r="G15" s="16">
        <f t="shared" si="0"/>
        <v>1518389.5027000001</v>
      </c>
      <c r="H15" s="27">
        <f>RA!J19</f>
        <v>-3.6246691333964902</v>
      </c>
      <c r="I15" s="20">
        <f>VLOOKUP(B15,RMS!B:D,3,FALSE)</f>
        <v>1465278.07360513</v>
      </c>
      <c r="J15" s="21">
        <f>VLOOKUP(B15,RMS!B:E,4,FALSE)</f>
        <v>1518389.5020512801</v>
      </c>
      <c r="K15" s="22">
        <f t="shared" si="1"/>
        <v>-5.110512999817729E-2</v>
      </c>
      <c r="L15" s="22">
        <f t="shared" si="2"/>
        <v>6.4871995709836483E-4</v>
      </c>
      <c r="M15" s="32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6096227.7569000004</v>
      </c>
      <c r="F16" s="25">
        <f>VLOOKUP(C16,RA!B20:I51,8,0)</f>
        <v>-720468.45270000002</v>
      </c>
      <c r="G16" s="16">
        <f t="shared" si="0"/>
        <v>6816696.2096000006</v>
      </c>
      <c r="H16" s="27">
        <f>RA!J20</f>
        <v>-11.8182666630941</v>
      </c>
      <c r="I16" s="20">
        <f>VLOOKUP(B16,RMS!B:D,3,FALSE)</f>
        <v>6096227.1157999998</v>
      </c>
      <c r="J16" s="21">
        <f>VLOOKUP(B16,RMS!B:E,4,FALSE)</f>
        <v>6816696.2095999997</v>
      </c>
      <c r="K16" s="22">
        <f t="shared" si="1"/>
        <v>0.64110000059008598</v>
      </c>
      <c r="L16" s="22">
        <f t="shared" si="2"/>
        <v>0</v>
      </c>
      <c r="M16" s="32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668766.37820000004</v>
      </c>
      <c r="F17" s="25">
        <f>VLOOKUP(C17,RA!B21:I52,8,0)</f>
        <v>31783.2199</v>
      </c>
      <c r="G17" s="16">
        <f t="shared" si="0"/>
        <v>636983.15830000001</v>
      </c>
      <c r="H17" s="27">
        <f>RA!J21</f>
        <v>4.7525146203589497</v>
      </c>
      <c r="I17" s="20">
        <f>VLOOKUP(B17,RMS!B:D,3,FALSE)</f>
        <v>668764.71828485699</v>
      </c>
      <c r="J17" s="21">
        <f>VLOOKUP(B17,RMS!B:E,4,FALSE)</f>
        <v>636983.15833864303</v>
      </c>
      <c r="K17" s="22">
        <f t="shared" si="1"/>
        <v>1.6599151430418715</v>
      </c>
      <c r="L17" s="22">
        <f t="shared" si="2"/>
        <v>-3.8643018342554569E-5</v>
      </c>
      <c r="M17" s="32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1513925.0526999999</v>
      </c>
      <c r="F18" s="25">
        <f>VLOOKUP(C18,RA!B22:I53,8,0)</f>
        <v>130916.88159999999</v>
      </c>
      <c r="G18" s="16">
        <f t="shared" si="0"/>
        <v>1383008.1710999999</v>
      </c>
      <c r="H18" s="27">
        <f>RA!J22</f>
        <v>8.6475140474435701</v>
      </c>
      <c r="I18" s="20">
        <f>VLOOKUP(B18,RMS!B:D,3,FALSE)</f>
        <v>1513926.97146667</v>
      </c>
      <c r="J18" s="21">
        <f>VLOOKUP(B18,RMS!B:E,4,FALSE)</f>
        <v>1383008.1637333301</v>
      </c>
      <c r="K18" s="22">
        <f t="shared" si="1"/>
        <v>-1.9187666701618582</v>
      </c>
      <c r="L18" s="22">
        <f t="shared" si="2"/>
        <v>7.3666698299348354E-3</v>
      </c>
      <c r="M18" s="32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4499205.6988000004</v>
      </c>
      <c r="F19" s="25">
        <f>VLOOKUP(C19,RA!B23:I54,8,0)</f>
        <v>290611.14669999998</v>
      </c>
      <c r="G19" s="16">
        <f t="shared" si="0"/>
        <v>4208594.5521</v>
      </c>
      <c r="H19" s="27">
        <f>RA!J23</f>
        <v>6.4591655984412997</v>
      </c>
      <c r="I19" s="20">
        <f>VLOOKUP(B19,RMS!B:D,3,FALSE)</f>
        <v>4499207.2378606796</v>
      </c>
      <c r="J19" s="21">
        <f>VLOOKUP(B19,RMS!B:E,4,FALSE)</f>
        <v>4208594.5847051302</v>
      </c>
      <c r="K19" s="22">
        <f t="shared" si="1"/>
        <v>-1.5390606792643666</v>
      </c>
      <c r="L19" s="22">
        <f t="shared" si="2"/>
        <v>-3.2605130225419998E-2</v>
      </c>
      <c r="M19" s="32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406629.09019999998</v>
      </c>
      <c r="F20" s="25">
        <f>VLOOKUP(C20,RA!B24:I55,8,0)</f>
        <v>41355.592799999999</v>
      </c>
      <c r="G20" s="16">
        <f t="shared" si="0"/>
        <v>365273.49739999999</v>
      </c>
      <c r="H20" s="27">
        <f>RA!J24</f>
        <v>10.170347817383</v>
      </c>
      <c r="I20" s="20">
        <f>VLOOKUP(B20,RMS!B:D,3,FALSE)</f>
        <v>406629.26323055697</v>
      </c>
      <c r="J20" s="21">
        <f>VLOOKUP(B20,RMS!B:E,4,FALSE)</f>
        <v>365273.49474920903</v>
      </c>
      <c r="K20" s="22">
        <f t="shared" si="1"/>
        <v>-0.17303055699449033</v>
      </c>
      <c r="L20" s="22">
        <f t="shared" si="2"/>
        <v>2.6507909642532468E-3</v>
      </c>
      <c r="M20" s="32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687845.40830000001</v>
      </c>
      <c r="F21" s="25">
        <f>VLOOKUP(C21,RA!B25:I56,8,0)</f>
        <v>27827.805199999999</v>
      </c>
      <c r="G21" s="16">
        <f t="shared" si="0"/>
        <v>660017.60310000007</v>
      </c>
      <c r="H21" s="27">
        <f>RA!J25</f>
        <v>4.0456481738790702</v>
      </c>
      <c r="I21" s="20">
        <f>VLOOKUP(B21,RMS!B:D,3,FALSE)</f>
        <v>687845.39584153995</v>
      </c>
      <c r="J21" s="21">
        <f>VLOOKUP(B21,RMS!B:E,4,FALSE)</f>
        <v>660017.600048405</v>
      </c>
      <c r="K21" s="22">
        <f t="shared" si="1"/>
        <v>1.2458460056222975E-2</v>
      </c>
      <c r="L21" s="22">
        <f t="shared" si="2"/>
        <v>3.0515950638800859E-3</v>
      </c>
      <c r="M21" s="32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735816.92440000002</v>
      </c>
      <c r="F22" s="25">
        <f>VLOOKUP(C22,RA!B26:I57,8,0)</f>
        <v>137452.1697</v>
      </c>
      <c r="G22" s="16">
        <f t="shared" si="0"/>
        <v>598364.75470000005</v>
      </c>
      <c r="H22" s="27">
        <f>RA!J26</f>
        <v>18.680213126666199</v>
      </c>
      <c r="I22" s="20">
        <f>VLOOKUP(B22,RMS!B:D,3,FALSE)</f>
        <v>735816.86010999198</v>
      </c>
      <c r="J22" s="21">
        <f>VLOOKUP(B22,RMS!B:E,4,FALSE)</f>
        <v>598364.78052121704</v>
      </c>
      <c r="K22" s="22">
        <f t="shared" si="1"/>
        <v>6.4290008042007685E-2</v>
      </c>
      <c r="L22" s="22">
        <f t="shared" si="2"/>
        <v>-2.5821216986514628E-2</v>
      </c>
      <c r="M22" s="32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360841.01510000002</v>
      </c>
      <c r="F23" s="25">
        <f>VLOOKUP(C23,RA!B27:I58,8,0)</f>
        <v>71948.207699999999</v>
      </c>
      <c r="G23" s="16">
        <f t="shared" si="0"/>
        <v>288892.80740000005</v>
      </c>
      <c r="H23" s="27">
        <f>RA!J27</f>
        <v>19.939032618024601</v>
      </c>
      <c r="I23" s="20">
        <f>VLOOKUP(B23,RMS!B:D,3,FALSE)</f>
        <v>360840.847650768</v>
      </c>
      <c r="J23" s="21">
        <f>VLOOKUP(B23,RMS!B:E,4,FALSE)</f>
        <v>288892.85331445199</v>
      </c>
      <c r="K23" s="22">
        <f t="shared" si="1"/>
        <v>0.16744923201622441</v>
      </c>
      <c r="L23" s="22">
        <f t="shared" si="2"/>
        <v>-4.5914451940916479E-2</v>
      </c>
      <c r="M23" s="32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2370152.2396</v>
      </c>
      <c r="F24" s="25">
        <f>VLOOKUP(C24,RA!B28:I59,8,0)</f>
        <v>-92732.650800000003</v>
      </c>
      <c r="G24" s="16">
        <f t="shared" si="0"/>
        <v>2462884.8903999999</v>
      </c>
      <c r="H24" s="27">
        <f>RA!J28</f>
        <v>-3.91251875093264</v>
      </c>
      <c r="I24" s="20">
        <f>VLOOKUP(B24,RMS!B:D,3,FALSE)</f>
        <v>2370152.2389743398</v>
      </c>
      <c r="J24" s="21">
        <f>VLOOKUP(B24,RMS!B:E,4,FALSE)</f>
        <v>2462884.9146318599</v>
      </c>
      <c r="K24" s="22">
        <f t="shared" si="1"/>
        <v>6.2566017732024193E-4</v>
      </c>
      <c r="L24" s="22">
        <f t="shared" si="2"/>
        <v>-2.423185994848609E-2</v>
      </c>
      <c r="M24" s="32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795042.41689999995</v>
      </c>
      <c r="F25" s="25">
        <f>VLOOKUP(C25,RA!B29:I60,8,0)</f>
        <v>107776.4725</v>
      </c>
      <c r="G25" s="16">
        <f t="shared" si="0"/>
        <v>687265.94439999992</v>
      </c>
      <c r="H25" s="27">
        <f>RA!J29</f>
        <v>13.5560657153662</v>
      </c>
      <c r="I25" s="20">
        <f>VLOOKUP(B25,RMS!B:D,3,FALSE)</f>
        <v>795042.41693982296</v>
      </c>
      <c r="J25" s="21">
        <f>VLOOKUP(B25,RMS!B:E,4,FALSE)</f>
        <v>687265.95830479497</v>
      </c>
      <c r="K25" s="22">
        <f t="shared" si="1"/>
        <v>-3.9823004044592381E-5</v>
      </c>
      <c r="L25" s="22">
        <f t="shared" si="2"/>
        <v>-1.3904795050621033E-2</v>
      </c>
      <c r="M25" s="32"/>
    </row>
    <row r="26" spans="1:13" x14ac:dyDescent="0.15">
      <c r="A26" s="42"/>
      <c r="B26" s="12">
        <v>37</v>
      </c>
      <c r="C26" s="39" t="s">
        <v>73</v>
      </c>
      <c r="D26" s="39"/>
      <c r="E26" s="15">
        <f>VLOOKUP(C26,RA!B30:D57,3,0)</f>
        <v>1379965.9864000001</v>
      </c>
      <c r="F26" s="25">
        <f>VLOOKUP(C26,RA!B30:I61,8,0)</f>
        <v>137810.6684</v>
      </c>
      <c r="G26" s="16">
        <f t="shared" si="0"/>
        <v>1242155.318</v>
      </c>
      <c r="H26" s="27">
        <f>RA!J30</f>
        <v>9.9865264621133907</v>
      </c>
      <c r="I26" s="20">
        <f>VLOOKUP(B26,RMS!B:D,3,FALSE)</f>
        <v>1379965.99324956</v>
      </c>
      <c r="J26" s="21">
        <f>VLOOKUP(B26,RMS!B:E,4,FALSE)</f>
        <v>1242155.32413891</v>
      </c>
      <c r="K26" s="22">
        <f t="shared" si="1"/>
        <v>-6.8495599552989006E-3</v>
      </c>
      <c r="L26" s="22">
        <f t="shared" si="2"/>
        <v>-6.138910073786974E-3</v>
      </c>
      <c r="M26" s="32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5382487.8912000004</v>
      </c>
      <c r="F27" s="25">
        <f>VLOOKUP(C27,RA!B31:I62,8,0)</f>
        <v>-494932.00339999999</v>
      </c>
      <c r="G27" s="16">
        <f t="shared" si="0"/>
        <v>5877419.8946000002</v>
      </c>
      <c r="H27" s="27">
        <f>RA!J31</f>
        <v>-9.1952274376535108</v>
      </c>
      <c r="I27" s="20">
        <f>VLOOKUP(B27,RMS!B:D,3,FALSE)</f>
        <v>5382487.5576681402</v>
      </c>
      <c r="J27" s="21">
        <f>VLOOKUP(B27,RMS!B:E,4,FALSE)</f>
        <v>5877426.7619522102</v>
      </c>
      <c r="K27" s="22">
        <f t="shared" si="1"/>
        <v>0.33353186026215553</v>
      </c>
      <c r="L27" s="22">
        <f t="shared" si="2"/>
        <v>-6.8673522099852562</v>
      </c>
      <c r="M27" s="32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122782.18640000001</v>
      </c>
      <c r="F28" s="25">
        <f>VLOOKUP(C28,RA!B32:I63,8,0)</f>
        <v>30962.446199999998</v>
      </c>
      <c r="G28" s="16">
        <f t="shared" si="0"/>
        <v>91819.7402</v>
      </c>
      <c r="H28" s="27">
        <f>RA!J32</f>
        <v>25.2173764841835</v>
      </c>
      <c r="I28" s="20">
        <f>VLOOKUP(B28,RMS!B:D,3,FALSE)</f>
        <v>122782.15127775499</v>
      </c>
      <c r="J28" s="21">
        <f>VLOOKUP(B28,RMS!B:E,4,FALSE)</f>
        <v>91819.727320675607</v>
      </c>
      <c r="K28" s="22">
        <f t="shared" si="1"/>
        <v>3.5122245011734776E-2</v>
      </c>
      <c r="L28" s="22">
        <f t="shared" si="2"/>
        <v>1.287932439299766E-2</v>
      </c>
      <c r="M28" s="32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 x14ac:dyDescent="0.2">
      <c r="A30" s="42"/>
      <c r="B30" s="12">
        <v>42</v>
      </c>
      <c r="C30" s="39" t="s">
        <v>32</v>
      </c>
      <c r="D30" s="39"/>
      <c r="E30" s="15">
        <f>VLOOKUP(C30,RA!B34:D62,3,0)</f>
        <v>423969.3823</v>
      </c>
      <c r="F30" s="25">
        <f>VLOOKUP(C30,RA!B34:I66,8,0)</f>
        <v>-19822.1895</v>
      </c>
      <c r="G30" s="16">
        <f t="shared" si="0"/>
        <v>443791.57179999998</v>
      </c>
      <c r="H30" s="27">
        <f>RA!J34</f>
        <v>0</v>
      </c>
      <c r="I30" s="20">
        <f>VLOOKUP(B30,RMS!B:D,3,FALSE)</f>
        <v>423969.3812</v>
      </c>
      <c r="J30" s="21">
        <f>VLOOKUP(B30,RMS!B:E,4,FALSE)</f>
        <v>443791.56540000002</v>
      </c>
      <c r="K30" s="22">
        <f t="shared" si="1"/>
        <v>1.0999999940395355E-3</v>
      </c>
      <c r="L30" s="22">
        <f t="shared" si="2"/>
        <v>6.3999999547377229E-3</v>
      </c>
      <c r="M30" s="32"/>
    </row>
    <row r="31" spans="1:13" s="35" customFormat="1" ht="12" thickBot="1" x14ac:dyDescent="0.2">
      <c r="A31" s="42"/>
      <c r="B31" s="12">
        <v>70</v>
      </c>
      <c r="C31" s="43" t="s">
        <v>69</v>
      </c>
      <c r="D31" s="44"/>
      <c r="E31" s="15">
        <f>VLOOKUP(C31,RA!B35:D63,3,0)</f>
        <v>103379.55</v>
      </c>
      <c r="F31" s="25">
        <f>VLOOKUP(C31,RA!B35:I67,8,0)</f>
        <v>3785.24</v>
      </c>
      <c r="G31" s="16">
        <f t="shared" si="0"/>
        <v>99594.31</v>
      </c>
      <c r="H31" s="27">
        <f>RA!J35</f>
        <v>-4.6753823100305496</v>
      </c>
      <c r="I31" s="20">
        <f>VLOOKUP(B31,RMS!B:D,3,FALSE)</f>
        <v>103379.55</v>
      </c>
      <c r="J31" s="21">
        <f>VLOOKUP(B31,RMS!B:E,4,FALSE)</f>
        <v>99594.31</v>
      </c>
      <c r="K31" s="22">
        <f t="shared" si="1"/>
        <v>0</v>
      </c>
      <c r="L31" s="22">
        <f t="shared" si="2"/>
        <v>0</v>
      </c>
    </row>
    <row r="32" spans="1:13" x14ac:dyDescent="0.15">
      <c r="A32" s="42"/>
      <c r="B32" s="12">
        <v>71</v>
      </c>
      <c r="C32" s="39" t="s">
        <v>36</v>
      </c>
      <c r="D32" s="39"/>
      <c r="E32" s="15">
        <f>VLOOKUP(C32,RA!B34:D63,3,0)</f>
        <v>1243755.98</v>
      </c>
      <c r="F32" s="25">
        <f>VLOOKUP(C32,RA!B34:I67,8,0)</f>
        <v>-223313.77</v>
      </c>
      <c r="G32" s="16">
        <f t="shared" si="0"/>
        <v>1467069.75</v>
      </c>
      <c r="H32" s="27">
        <f>RA!J35</f>
        <v>-4.6753823100305496</v>
      </c>
      <c r="I32" s="20">
        <f>VLOOKUP(B32,RMS!B:D,3,FALSE)</f>
        <v>1243755.98</v>
      </c>
      <c r="J32" s="21">
        <f>VLOOKUP(B32,RMS!B:E,4,FALSE)</f>
        <v>1467069.75</v>
      </c>
      <c r="K32" s="22">
        <f t="shared" si="1"/>
        <v>0</v>
      </c>
      <c r="L32" s="22">
        <f t="shared" si="2"/>
        <v>0</v>
      </c>
      <c r="M32" s="32"/>
    </row>
    <row r="33" spans="1:13" x14ac:dyDescent="0.15">
      <c r="A33" s="42"/>
      <c r="B33" s="12">
        <v>72</v>
      </c>
      <c r="C33" s="39" t="s">
        <v>37</v>
      </c>
      <c r="D33" s="39"/>
      <c r="E33" s="15">
        <f>VLOOKUP(C33,RA!B34:D64,3,0)</f>
        <v>826665.02</v>
      </c>
      <c r="F33" s="25">
        <f>VLOOKUP(C33,RA!B34:I68,8,0)</f>
        <v>-68580.320000000007</v>
      </c>
      <c r="G33" s="16">
        <f t="shared" si="0"/>
        <v>895245.34000000008</v>
      </c>
      <c r="H33" s="27">
        <f>RA!J34</f>
        <v>0</v>
      </c>
      <c r="I33" s="20">
        <f>VLOOKUP(B33,RMS!B:D,3,FALSE)</f>
        <v>826665.02</v>
      </c>
      <c r="J33" s="21">
        <f>VLOOKUP(B33,RMS!B:E,4,FALSE)</f>
        <v>895245.34</v>
      </c>
      <c r="K33" s="22">
        <f t="shared" si="1"/>
        <v>0</v>
      </c>
      <c r="L33" s="22">
        <f t="shared" si="2"/>
        <v>0</v>
      </c>
      <c r="M33" s="32"/>
    </row>
    <row r="34" spans="1:13" x14ac:dyDescent="0.15">
      <c r="A34" s="42"/>
      <c r="B34" s="12">
        <v>73</v>
      </c>
      <c r="C34" s="39" t="s">
        <v>38</v>
      </c>
      <c r="D34" s="39"/>
      <c r="E34" s="15">
        <f>VLOOKUP(C34,RA!B35:D65,3,0)</f>
        <v>615599.17000000004</v>
      </c>
      <c r="F34" s="25">
        <f>VLOOKUP(C34,RA!B35:I69,8,0)</f>
        <v>-136958.79</v>
      </c>
      <c r="G34" s="16">
        <f t="shared" si="0"/>
        <v>752557.96000000008</v>
      </c>
      <c r="H34" s="27">
        <f>RA!J35</f>
        <v>-4.6753823100305496</v>
      </c>
      <c r="I34" s="20">
        <f>VLOOKUP(B34,RMS!B:D,3,FALSE)</f>
        <v>615599.17000000004</v>
      </c>
      <c r="J34" s="21">
        <f>VLOOKUP(B34,RMS!B:E,4,FALSE)</f>
        <v>752557.96</v>
      </c>
      <c r="K34" s="22">
        <f t="shared" si="1"/>
        <v>0</v>
      </c>
      <c r="L34" s="22">
        <f t="shared" si="2"/>
        <v>0</v>
      </c>
      <c r="M34" s="32"/>
    </row>
    <row r="35" spans="1:13" s="35" customFormat="1" x14ac:dyDescent="0.15">
      <c r="A35" s="42"/>
      <c r="B35" s="12">
        <v>74</v>
      </c>
      <c r="C35" s="39" t="s">
        <v>71</v>
      </c>
      <c r="D35" s="39"/>
      <c r="E35" s="15">
        <f>VLOOKUP(C35,RA!B36:D66,3,0)</f>
        <v>18.63</v>
      </c>
      <c r="F35" s="25">
        <f>VLOOKUP(C35,RA!B36:I70,8,0)</f>
        <v>-1592.48</v>
      </c>
      <c r="G35" s="16">
        <f t="shared" si="0"/>
        <v>1611.1100000000001</v>
      </c>
      <c r="H35" s="27">
        <f>RA!J36</f>
        <v>3.6614978494296002</v>
      </c>
      <c r="I35" s="20">
        <f>VLOOKUP(B35,RMS!B:D,3,FALSE)</f>
        <v>18.63</v>
      </c>
      <c r="J35" s="21">
        <f>VLOOKUP(B35,RMS!B:E,4,FALSE)</f>
        <v>1611.11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2"/>
      <c r="B36" s="12">
        <v>75</v>
      </c>
      <c r="C36" s="39" t="s">
        <v>33</v>
      </c>
      <c r="D36" s="39"/>
      <c r="E36" s="15">
        <f>VLOOKUP(C36,RA!B8:D66,3,0)</f>
        <v>157388.88829999999</v>
      </c>
      <c r="F36" s="25">
        <f>VLOOKUP(C36,RA!B8:I70,8,0)</f>
        <v>9208.4467000000004</v>
      </c>
      <c r="G36" s="16">
        <f t="shared" si="0"/>
        <v>148180.44159999999</v>
      </c>
      <c r="H36" s="27">
        <f>RA!J36</f>
        <v>3.6614978494296002</v>
      </c>
      <c r="I36" s="20">
        <f>VLOOKUP(B36,RMS!B:D,3,FALSE)</f>
        <v>157388.88888888899</v>
      </c>
      <c r="J36" s="21">
        <f>VLOOKUP(B36,RMS!B:E,4,FALSE)</f>
        <v>148180.44017094001</v>
      </c>
      <c r="K36" s="22">
        <f t="shared" si="1"/>
        <v>-5.8888900093734264E-4</v>
      </c>
      <c r="L36" s="22">
        <f t="shared" si="2"/>
        <v>1.4290599792730063E-3</v>
      </c>
      <c r="M36" s="32"/>
    </row>
    <row r="37" spans="1:13" x14ac:dyDescent="0.15">
      <c r="A37" s="42"/>
      <c r="B37" s="12">
        <v>76</v>
      </c>
      <c r="C37" s="39" t="s">
        <v>34</v>
      </c>
      <c r="D37" s="39"/>
      <c r="E37" s="15">
        <f>VLOOKUP(C37,RA!B8:D67,3,0)</f>
        <v>520559.071</v>
      </c>
      <c r="F37" s="25">
        <f>VLOOKUP(C37,RA!B8:I71,8,0)</f>
        <v>41270.333400000003</v>
      </c>
      <c r="G37" s="16">
        <f t="shared" si="0"/>
        <v>479288.73759999999</v>
      </c>
      <c r="H37" s="27">
        <f>RA!J37</f>
        <v>-17.954789652549099</v>
      </c>
      <c r="I37" s="20">
        <f>VLOOKUP(B37,RMS!B:D,3,FALSE)</f>
        <v>520559.05996581202</v>
      </c>
      <c r="J37" s="21">
        <f>VLOOKUP(B37,RMS!B:E,4,FALSE)</f>
        <v>479288.72977777797</v>
      </c>
      <c r="K37" s="22">
        <f t="shared" si="1"/>
        <v>1.1034187977202237E-2</v>
      </c>
      <c r="L37" s="22">
        <f t="shared" si="2"/>
        <v>7.8222220181487501E-3</v>
      </c>
      <c r="M37" s="32"/>
    </row>
    <row r="38" spans="1:13" x14ac:dyDescent="0.15">
      <c r="A38" s="42"/>
      <c r="B38" s="12">
        <v>77</v>
      </c>
      <c r="C38" s="39" t="s">
        <v>39</v>
      </c>
      <c r="D38" s="39"/>
      <c r="E38" s="15">
        <f>VLOOKUP(C38,RA!B9:D68,3,0)</f>
        <v>719367.38</v>
      </c>
      <c r="F38" s="25">
        <f>VLOOKUP(C38,RA!B9:I72,8,0)</f>
        <v>-115332.48</v>
      </c>
      <c r="G38" s="16">
        <f t="shared" si="0"/>
        <v>834699.86</v>
      </c>
      <c r="H38" s="27">
        <f>RA!J38</f>
        <v>-8.2960229767554505</v>
      </c>
      <c r="I38" s="20">
        <f>VLOOKUP(B38,RMS!B:D,3,FALSE)</f>
        <v>719367.38</v>
      </c>
      <c r="J38" s="21">
        <f>VLOOKUP(B38,RMS!B:E,4,FALSE)</f>
        <v>834699.86</v>
      </c>
      <c r="K38" s="22">
        <f t="shared" si="1"/>
        <v>0</v>
      </c>
      <c r="L38" s="22">
        <f t="shared" si="2"/>
        <v>0</v>
      </c>
      <c r="M38" s="32"/>
    </row>
    <row r="39" spans="1:13" x14ac:dyDescent="0.15">
      <c r="A39" s="42"/>
      <c r="B39" s="12">
        <v>78</v>
      </c>
      <c r="C39" s="39" t="s">
        <v>40</v>
      </c>
      <c r="D39" s="39"/>
      <c r="E39" s="15">
        <f>VLOOKUP(C39,RA!B10:D69,3,0)</f>
        <v>158248.76</v>
      </c>
      <c r="F39" s="25">
        <f>VLOOKUP(C39,RA!B10:I73,8,0)</f>
        <v>20756.09</v>
      </c>
      <c r="G39" s="16">
        <f t="shared" si="0"/>
        <v>137492.67000000001</v>
      </c>
      <c r="H39" s="27">
        <f>RA!J39</f>
        <v>-22.248046565754802</v>
      </c>
      <c r="I39" s="20">
        <f>VLOOKUP(B39,RMS!B:D,3,FALSE)</f>
        <v>158248.76</v>
      </c>
      <c r="J39" s="21">
        <f>VLOOKUP(B39,RMS!B:E,4,FALSE)</f>
        <v>137492.67000000001</v>
      </c>
      <c r="K39" s="22">
        <f t="shared" si="1"/>
        <v>0</v>
      </c>
      <c r="L39" s="22">
        <f t="shared" si="2"/>
        <v>0</v>
      </c>
      <c r="M39" s="32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VLOOKUP(C40,RA!B8:D70,3,0)</f>
        <v>17214.091199999999</v>
      </c>
      <c r="F40" s="25">
        <f>VLOOKUP(C40,RA!B8:I74,8,0)</f>
        <v>867.45899999999995</v>
      </c>
      <c r="G40" s="16">
        <f t="shared" si="0"/>
        <v>16346.632199999998</v>
      </c>
      <c r="H40" s="27">
        <f>RA!J40</f>
        <v>-8547.9334406870603</v>
      </c>
      <c r="I40" s="20">
        <f>VLOOKUP(B40,RMS!B:D,3,FALSE)</f>
        <v>17214.091218516001</v>
      </c>
      <c r="J40" s="21">
        <f>VLOOKUP(B40,RMS!B:E,4,FALSE)</f>
        <v>16346.631722259999</v>
      </c>
      <c r="K40" s="22">
        <f t="shared" si="1"/>
        <v>-1.8516002455726266E-5</v>
      </c>
      <c r="L40" s="22">
        <f t="shared" si="2"/>
        <v>4.7773999904165976E-4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10.5" style="36" bestFit="1" customWidth="1"/>
    <col min="17" max="17" width="9.25" style="36" bestFit="1" customWidth="1"/>
    <col min="18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46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47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39096772.529200003</v>
      </c>
      <c r="E7" s="66">
        <v>49986589.072999999</v>
      </c>
      <c r="F7" s="67">
        <v>78.214523643738502</v>
      </c>
      <c r="G7" s="66">
        <v>20397625.616300002</v>
      </c>
      <c r="H7" s="67">
        <v>91.673154830125299</v>
      </c>
      <c r="I7" s="66">
        <v>-1037342.4005</v>
      </c>
      <c r="J7" s="67">
        <v>-2.6532686290799199</v>
      </c>
      <c r="K7" s="66">
        <v>32720.4568</v>
      </c>
      <c r="L7" s="67">
        <v>0.160413066773089</v>
      </c>
      <c r="M7" s="67">
        <v>-32.703175992946399</v>
      </c>
      <c r="N7" s="66">
        <v>161221229.87639999</v>
      </c>
      <c r="O7" s="66">
        <v>6765107572.0896997</v>
      </c>
      <c r="P7" s="66">
        <v>1370297</v>
      </c>
      <c r="Q7" s="66">
        <v>1140752</v>
      </c>
      <c r="R7" s="67">
        <v>20.122252689454001</v>
      </c>
      <c r="S7" s="66">
        <v>28.5316048485839</v>
      </c>
      <c r="T7" s="66">
        <v>23.4159453240494</v>
      </c>
      <c r="U7" s="68">
        <v>17.9297994335864</v>
      </c>
      <c r="V7" s="56"/>
      <c r="W7" s="56"/>
    </row>
    <row r="8" spans="1:23" ht="14.25" thickBot="1" x14ac:dyDescent="0.2">
      <c r="A8" s="53">
        <v>42315</v>
      </c>
      <c r="B8" s="43" t="s">
        <v>6</v>
      </c>
      <c r="C8" s="44"/>
      <c r="D8" s="69">
        <v>691923.63959999999</v>
      </c>
      <c r="E8" s="69">
        <v>1095721.5053000001</v>
      </c>
      <c r="F8" s="70">
        <v>63.147764852032999</v>
      </c>
      <c r="G8" s="69">
        <v>424691.71179999999</v>
      </c>
      <c r="H8" s="70">
        <v>62.923744536330297</v>
      </c>
      <c r="I8" s="69">
        <v>163975.93040000001</v>
      </c>
      <c r="J8" s="70">
        <v>23.698558773738998</v>
      </c>
      <c r="K8" s="69">
        <v>106359.53660000001</v>
      </c>
      <c r="L8" s="70">
        <v>25.043939790868301</v>
      </c>
      <c r="M8" s="70">
        <v>0.54171347151205995</v>
      </c>
      <c r="N8" s="69">
        <v>4101579.2796999998</v>
      </c>
      <c r="O8" s="69">
        <v>240159058.48609999</v>
      </c>
      <c r="P8" s="69">
        <v>27999</v>
      </c>
      <c r="Q8" s="69">
        <v>22603</v>
      </c>
      <c r="R8" s="70">
        <v>23.8729372207229</v>
      </c>
      <c r="S8" s="69">
        <v>24.712441144326601</v>
      </c>
      <c r="T8" s="69">
        <v>24.6328172189532</v>
      </c>
      <c r="U8" s="71">
        <v>0.32220178050531201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127057.31329999999</v>
      </c>
      <c r="E9" s="69">
        <v>155401.15400000001</v>
      </c>
      <c r="F9" s="70">
        <v>81.7608557141088</v>
      </c>
      <c r="G9" s="69">
        <v>59102.017399999997</v>
      </c>
      <c r="H9" s="70">
        <v>114.979655330683</v>
      </c>
      <c r="I9" s="69">
        <v>29410.9889</v>
      </c>
      <c r="J9" s="70">
        <v>23.147812696587199</v>
      </c>
      <c r="K9" s="69">
        <v>12586.228999999999</v>
      </c>
      <c r="L9" s="70">
        <v>21.295768831065299</v>
      </c>
      <c r="M9" s="70">
        <v>1.3367593979102099</v>
      </c>
      <c r="N9" s="69">
        <v>565379.3014</v>
      </c>
      <c r="O9" s="69">
        <v>39237171.489699997</v>
      </c>
      <c r="P9" s="69">
        <v>7304</v>
      </c>
      <c r="Q9" s="69">
        <v>4196</v>
      </c>
      <c r="R9" s="70">
        <v>74.070543374642497</v>
      </c>
      <c r="S9" s="69">
        <v>17.395579586527901</v>
      </c>
      <c r="T9" s="69">
        <v>17.737997497616799</v>
      </c>
      <c r="U9" s="71">
        <v>-1.9684190997236699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175561.27859999999</v>
      </c>
      <c r="E10" s="69">
        <v>194673.11790000001</v>
      </c>
      <c r="F10" s="70">
        <v>90.182599679829806</v>
      </c>
      <c r="G10" s="69">
        <v>82421.458299999998</v>
      </c>
      <c r="H10" s="70">
        <v>113.004334333648</v>
      </c>
      <c r="I10" s="69">
        <v>49173.4882</v>
      </c>
      <c r="J10" s="70">
        <v>28.009301704869198</v>
      </c>
      <c r="K10" s="69">
        <v>21009.0442</v>
      </c>
      <c r="L10" s="70">
        <v>25.4897749121724</v>
      </c>
      <c r="M10" s="70">
        <v>1.34058664125234</v>
      </c>
      <c r="N10" s="69">
        <v>807512.96329999994</v>
      </c>
      <c r="O10" s="69">
        <v>59940497.744999997</v>
      </c>
      <c r="P10" s="69">
        <v>115152</v>
      </c>
      <c r="Q10" s="69">
        <v>92418</v>
      </c>
      <c r="R10" s="70">
        <v>24.599104070635601</v>
      </c>
      <c r="S10" s="69">
        <v>1.52460468424343</v>
      </c>
      <c r="T10" s="69">
        <v>1.1466719199722999</v>
      </c>
      <c r="U10" s="71">
        <v>24.7889022103247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65796.804000000004</v>
      </c>
      <c r="E11" s="69">
        <v>119798.23820000001</v>
      </c>
      <c r="F11" s="70">
        <v>54.923014719259903</v>
      </c>
      <c r="G11" s="69">
        <v>45861.408300000003</v>
      </c>
      <c r="H11" s="70">
        <v>43.468782226646098</v>
      </c>
      <c r="I11" s="69">
        <v>16500.160400000001</v>
      </c>
      <c r="J11" s="70">
        <v>25.077449658497098</v>
      </c>
      <c r="K11" s="69">
        <v>11659.9828</v>
      </c>
      <c r="L11" s="70">
        <v>25.4243888973641</v>
      </c>
      <c r="M11" s="70">
        <v>0.415110183524456</v>
      </c>
      <c r="N11" s="69">
        <v>375968.99800000002</v>
      </c>
      <c r="O11" s="69">
        <v>19714416.467500001</v>
      </c>
      <c r="P11" s="69">
        <v>3015</v>
      </c>
      <c r="Q11" s="69">
        <v>2161</v>
      </c>
      <c r="R11" s="70">
        <v>39.518741323461398</v>
      </c>
      <c r="S11" s="69">
        <v>21.823152238805999</v>
      </c>
      <c r="T11" s="69">
        <v>21.005922859787098</v>
      </c>
      <c r="U11" s="71">
        <v>3.7447815516112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337534.21139999997</v>
      </c>
      <c r="E12" s="69">
        <v>1875898.3814000001</v>
      </c>
      <c r="F12" s="70">
        <v>17.993203403059301</v>
      </c>
      <c r="G12" s="69">
        <v>356900.29220000003</v>
      </c>
      <c r="H12" s="70">
        <v>-5.4261879923448202</v>
      </c>
      <c r="I12" s="69">
        <v>52867.063999999998</v>
      </c>
      <c r="J12" s="70">
        <v>15.662727573812999</v>
      </c>
      <c r="K12" s="69">
        <v>60958.335800000001</v>
      </c>
      <c r="L12" s="70">
        <v>17.0799344052765</v>
      </c>
      <c r="M12" s="70">
        <v>-0.132734460247519</v>
      </c>
      <c r="N12" s="69">
        <v>1935811.9517999999</v>
      </c>
      <c r="O12" s="69">
        <v>72983889.502100006</v>
      </c>
      <c r="P12" s="69">
        <v>4080</v>
      </c>
      <c r="Q12" s="69">
        <v>3381</v>
      </c>
      <c r="R12" s="70">
        <v>20.6743566992014</v>
      </c>
      <c r="S12" s="69">
        <v>82.728973382353004</v>
      </c>
      <c r="T12" s="69">
        <v>72.871939810706905</v>
      </c>
      <c r="U12" s="71">
        <v>11.9148505881842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520365.16029999999</v>
      </c>
      <c r="E13" s="69">
        <v>1337431.8370999999</v>
      </c>
      <c r="F13" s="70">
        <v>38.907789231960102</v>
      </c>
      <c r="G13" s="69">
        <v>550042.70779999997</v>
      </c>
      <c r="H13" s="70">
        <v>-5.3954987638507301</v>
      </c>
      <c r="I13" s="69">
        <v>92519.354800000001</v>
      </c>
      <c r="J13" s="70">
        <v>17.779698154015701</v>
      </c>
      <c r="K13" s="69">
        <v>7806.3883999999998</v>
      </c>
      <c r="L13" s="70">
        <v>1.4192331412270001</v>
      </c>
      <c r="M13" s="70">
        <v>10.8517488573845</v>
      </c>
      <c r="N13" s="69">
        <v>2632438.5277999998</v>
      </c>
      <c r="O13" s="69">
        <v>110968743.65090001</v>
      </c>
      <c r="P13" s="69">
        <v>14410</v>
      </c>
      <c r="Q13" s="69">
        <v>10830</v>
      </c>
      <c r="R13" s="70">
        <v>33.056325023084</v>
      </c>
      <c r="S13" s="69">
        <v>36.111392109646097</v>
      </c>
      <c r="T13" s="69">
        <v>33.011533388735003</v>
      </c>
      <c r="U13" s="71">
        <v>8.58415735261298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195552.3028</v>
      </c>
      <c r="E14" s="69">
        <v>382075.95649999997</v>
      </c>
      <c r="F14" s="70">
        <v>51.181525420063998</v>
      </c>
      <c r="G14" s="69">
        <v>244447.8996</v>
      </c>
      <c r="H14" s="70">
        <v>-20.002461416117601</v>
      </c>
      <c r="I14" s="69">
        <v>43370.727200000001</v>
      </c>
      <c r="J14" s="70">
        <v>22.178581678149399</v>
      </c>
      <c r="K14" s="69">
        <v>32788.707399999999</v>
      </c>
      <c r="L14" s="70">
        <v>13.413372523819399</v>
      </c>
      <c r="M14" s="70">
        <v>0.322733667750501</v>
      </c>
      <c r="N14" s="69">
        <v>1030373.2877</v>
      </c>
      <c r="O14" s="69">
        <v>56366558.1096</v>
      </c>
      <c r="P14" s="69">
        <v>3324</v>
      </c>
      <c r="Q14" s="69">
        <v>1933</v>
      </c>
      <c r="R14" s="70">
        <v>71.960682876358007</v>
      </c>
      <c r="S14" s="69">
        <v>58.8304160048135</v>
      </c>
      <c r="T14" s="69">
        <v>66.584460269011899</v>
      </c>
      <c r="U14" s="71">
        <v>-13.1803322002075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335259.00780000002</v>
      </c>
      <c r="E15" s="69">
        <v>488405.81530000002</v>
      </c>
      <c r="F15" s="70">
        <v>68.643533163926307</v>
      </c>
      <c r="G15" s="69">
        <v>172719.0485</v>
      </c>
      <c r="H15" s="70">
        <v>94.106562484913198</v>
      </c>
      <c r="I15" s="69">
        <v>-136755.0863</v>
      </c>
      <c r="J15" s="70">
        <v>-40.790876044583896</v>
      </c>
      <c r="K15" s="69">
        <v>29379.3694</v>
      </c>
      <c r="L15" s="70">
        <v>17.009918509364599</v>
      </c>
      <c r="M15" s="70">
        <v>-5.6547999188845797</v>
      </c>
      <c r="N15" s="69">
        <v>1703883.2762</v>
      </c>
      <c r="O15" s="69">
        <v>44067786.6413</v>
      </c>
      <c r="P15" s="69">
        <v>13969</v>
      </c>
      <c r="Q15" s="69">
        <v>13810</v>
      </c>
      <c r="R15" s="70">
        <v>1.151339608979</v>
      </c>
      <c r="S15" s="69">
        <v>24.0002153196363</v>
      </c>
      <c r="T15" s="69">
        <v>22.550483707458401</v>
      </c>
      <c r="U15" s="71">
        <v>6.0404941908660499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2157857.0255999998</v>
      </c>
      <c r="E16" s="69">
        <v>2166334.9704</v>
      </c>
      <c r="F16" s="70">
        <v>99.608650328049904</v>
      </c>
      <c r="G16" s="69">
        <v>459515.46490000002</v>
      </c>
      <c r="H16" s="70">
        <v>369.59399420204397</v>
      </c>
      <c r="I16" s="69">
        <v>-292735.99930000002</v>
      </c>
      <c r="J16" s="70">
        <v>-13.5660516812324</v>
      </c>
      <c r="K16" s="69">
        <v>20518.275399999999</v>
      </c>
      <c r="L16" s="70">
        <v>4.4651980112280203</v>
      </c>
      <c r="M16" s="70">
        <v>-15.2670859803354</v>
      </c>
      <c r="N16" s="69">
        <v>6765099.9576000003</v>
      </c>
      <c r="O16" s="69">
        <v>338931564.29799998</v>
      </c>
      <c r="P16" s="69">
        <v>63841</v>
      </c>
      <c r="Q16" s="69">
        <v>41831</v>
      </c>
      <c r="R16" s="70">
        <v>52.616480600511601</v>
      </c>
      <c r="S16" s="69">
        <v>33.800489115145403</v>
      </c>
      <c r="T16" s="69">
        <v>21.384999474074299</v>
      </c>
      <c r="U16" s="71">
        <v>36.731686333817002</v>
      </c>
      <c r="V16" s="56"/>
      <c r="W16" s="56"/>
    </row>
    <row r="17" spans="1:21" ht="12" thickBot="1" x14ac:dyDescent="0.2">
      <c r="A17" s="54"/>
      <c r="B17" s="43" t="s">
        <v>15</v>
      </c>
      <c r="C17" s="44"/>
      <c r="D17" s="69">
        <v>457056.72230000002</v>
      </c>
      <c r="E17" s="69">
        <v>951661.2</v>
      </c>
      <c r="F17" s="70">
        <v>48.027251956893899</v>
      </c>
      <c r="G17" s="69">
        <v>425114.89390000002</v>
      </c>
      <c r="H17" s="70">
        <v>7.5136930882298696</v>
      </c>
      <c r="I17" s="69">
        <v>51706.296000000002</v>
      </c>
      <c r="J17" s="70">
        <v>11.312883823216399</v>
      </c>
      <c r="K17" s="69">
        <v>31273.402600000001</v>
      </c>
      <c r="L17" s="70">
        <v>7.3564589358651</v>
      </c>
      <c r="M17" s="70">
        <v>0.65336329600412602</v>
      </c>
      <c r="N17" s="69">
        <v>2695638.0413000002</v>
      </c>
      <c r="O17" s="69">
        <v>324542821.82669997</v>
      </c>
      <c r="P17" s="69">
        <v>10638</v>
      </c>
      <c r="Q17" s="69">
        <v>8894</v>
      </c>
      <c r="R17" s="70">
        <v>19.608724983134699</v>
      </c>
      <c r="S17" s="69">
        <v>42.964534903177302</v>
      </c>
      <c r="T17" s="69">
        <v>42.269561468405698</v>
      </c>
      <c r="U17" s="71">
        <v>1.6175513975370099</v>
      </c>
    </row>
    <row r="18" spans="1:21" ht="12" thickBot="1" x14ac:dyDescent="0.2">
      <c r="A18" s="54"/>
      <c r="B18" s="43" t="s">
        <v>16</v>
      </c>
      <c r="C18" s="44"/>
      <c r="D18" s="69">
        <v>2761677.0731000002</v>
      </c>
      <c r="E18" s="69">
        <v>5109659.0915000001</v>
      </c>
      <c r="F18" s="70">
        <v>54.0481668863994</v>
      </c>
      <c r="G18" s="69">
        <v>1823430.2705000001</v>
      </c>
      <c r="H18" s="70">
        <v>51.455041510456297</v>
      </c>
      <c r="I18" s="69">
        <v>-264862.88799999998</v>
      </c>
      <c r="J18" s="70">
        <v>-9.5906538305975708</v>
      </c>
      <c r="K18" s="69">
        <v>-260662.67860000001</v>
      </c>
      <c r="L18" s="70">
        <v>-14.295182152949801</v>
      </c>
      <c r="M18" s="70">
        <v>1.6113581823677E-2</v>
      </c>
      <c r="N18" s="69">
        <v>11950144.3433</v>
      </c>
      <c r="O18" s="69">
        <v>695536338.47459996</v>
      </c>
      <c r="P18" s="69">
        <v>120660</v>
      </c>
      <c r="Q18" s="69">
        <v>85546</v>
      </c>
      <c r="R18" s="70">
        <v>41.046922123769697</v>
      </c>
      <c r="S18" s="69">
        <v>22.888091108072299</v>
      </c>
      <c r="T18" s="69">
        <v>21.892940413344899</v>
      </c>
      <c r="U18" s="71">
        <v>4.3478972974571501</v>
      </c>
    </row>
    <row r="19" spans="1:21" ht="12" thickBot="1" x14ac:dyDescent="0.2">
      <c r="A19" s="54"/>
      <c r="B19" s="43" t="s">
        <v>17</v>
      </c>
      <c r="C19" s="44"/>
      <c r="D19" s="69">
        <v>1465278.0225</v>
      </c>
      <c r="E19" s="69">
        <v>1537739.3137000001</v>
      </c>
      <c r="F19" s="70">
        <v>95.287803949965394</v>
      </c>
      <c r="G19" s="69">
        <v>525799.82750000001</v>
      </c>
      <c r="H19" s="70">
        <v>178.676018108812</v>
      </c>
      <c r="I19" s="69">
        <v>-53111.480199999998</v>
      </c>
      <c r="J19" s="70">
        <v>-3.6246691333964902</v>
      </c>
      <c r="K19" s="69">
        <v>-1151.3657000000001</v>
      </c>
      <c r="L19" s="70">
        <v>-0.218974149435224</v>
      </c>
      <c r="M19" s="70">
        <v>45.1291144942046</v>
      </c>
      <c r="N19" s="69">
        <v>5991937.4269000003</v>
      </c>
      <c r="O19" s="69">
        <v>219015688.7383</v>
      </c>
      <c r="P19" s="69">
        <v>24341</v>
      </c>
      <c r="Q19" s="69">
        <v>21718</v>
      </c>
      <c r="R19" s="70">
        <v>12.077539368265899</v>
      </c>
      <c r="S19" s="69">
        <v>60.197938560453601</v>
      </c>
      <c r="T19" s="69">
        <v>73.975671530527705</v>
      </c>
      <c r="U19" s="71">
        <v>-22.887383354893299</v>
      </c>
    </row>
    <row r="20" spans="1:21" ht="12" thickBot="1" x14ac:dyDescent="0.2">
      <c r="A20" s="54"/>
      <c r="B20" s="43" t="s">
        <v>18</v>
      </c>
      <c r="C20" s="44"/>
      <c r="D20" s="69">
        <v>6096227.7569000004</v>
      </c>
      <c r="E20" s="69">
        <v>6510832.6836999999</v>
      </c>
      <c r="F20" s="70">
        <v>93.632075236121906</v>
      </c>
      <c r="G20" s="69">
        <v>1305030.8544000001</v>
      </c>
      <c r="H20" s="70">
        <v>367.13284489375502</v>
      </c>
      <c r="I20" s="69">
        <v>-720468.45270000002</v>
      </c>
      <c r="J20" s="70">
        <v>-11.8182666630941</v>
      </c>
      <c r="K20" s="69">
        <v>32165.278399999999</v>
      </c>
      <c r="L20" s="70">
        <v>2.4647140174159601</v>
      </c>
      <c r="M20" s="70">
        <v>-23.398949691664999</v>
      </c>
      <c r="N20" s="69">
        <v>14554404.022700001</v>
      </c>
      <c r="O20" s="69">
        <v>374287307.85750002</v>
      </c>
      <c r="P20" s="69">
        <v>89190</v>
      </c>
      <c r="Q20" s="69">
        <v>62371</v>
      </c>
      <c r="R20" s="70">
        <v>42.999150246108002</v>
      </c>
      <c r="S20" s="69">
        <v>68.351023174122702</v>
      </c>
      <c r="T20" s="69">
        <v>33.510923526959701</v>
      </c>
      <c r="U20" s="71">
        <v>50.972316183780698</v>
      </c>
    </row>
    <row r="21" spans="1:21" ht="12" thickBot="1" x14ac:dyDescent="0.2">
      <c r="A21" s="54"/>
      <c r="B21" s="43" t="s">
        <v>19</v>
      </c>
      <c r="C21" s="44"/>
      <c r="D21" s="69">
        <v>668766.37820000004</v>
      </c>
      <c r="E21" s="69">
        <v>1140540.3370999999</v>
      </c>
      <c r="F21" s="70">
        <v>58.635925135312803</v>
      </c>
      <c r="G21" s="69">
        <v>485839.08769999997</v>
      </c>
      <c r="H21" s="70">
        <v>37.651826526760502</v>
      </c>
      <c r="I21" s="69">
        <v>31783.2199</v>
      </c>
      <c r="J21" s="70">
        <v>4.7525146203589497</v>
      </c>
      <c r="K21" s="69">
        <v>-23604.7781</v>
      </c>
      <c r="L21" s="70">
        <v>-4.8585588721868502</v>
      </c>
      <c r="M21" s="70">
        <v>-2.34647399629654</v>
      </c>
      <c r="N21" s="69">
        <v>3307282.8291000002</v>
      </c>
      <c r="O21" s="69">
        <v>133302509.4744</v>
      </c>
      <c r="P21" s="69">
        <v>58151</v>
      </c>
      <c r="Q21" s="69">
        <v>54690</v>
      </c>
      <c r="R21" s="70">
        <v>6.3283964161638302</v>
      </c>
      <c r="S21" s="69">
        <v>11.500513803717901</v>
      </c>
      <c r="T21" s="69">
        <v>11.568955445236799</v>
      </c>
      <c r="U21" s="71">
        <v>-0.59511811982484197</v>
      </c>
    </row>
    <row r="22" spans="1:21" ht="12" thickBot="1" x14ac:dyDescent="0.2">
      <c r="A22" s="54"/>
      <c r="B22" s="43" t="s">
        <v>20</v>
      </c>
      <c r="C22" s="44"/>
      <c r="D22" s="69">
        <v>1513925.0526999999</v>
      </c>
      <c r="E22" s="69">
        <v>1703591.6218999999</v>
      </c>
      <c r="F22" s="70">
        <v>88.8666645948595</v>
      </c>
      <c r="G22" s="69">
        <v>887418.66520000005</v>
      </c>
      <c r="H22" s="70">
        <v>70.598739024584603</v>
      </c>
      <c r="I22" s="69">
        <v>130916.88159999999</v>
      </c>
      <c r="J22" s="70">
        <v>8.6475140474435701</v>
      </c>
      <c r="K22" s="69">
        <v>27122.0229</v>
      </c>
      <c r="L22" s="70">
        <v>3.05628267283373</v>
      </c>
      <c r="M22" s="70">
        <v>3.8269585968087898</v>
      </c>
      <c r="N22" s="69">
        <v>7751774.9813000001</v>
      </c>
      <c r="O22" s="69">
        <v>443200584.38499999</v>
      </c>
      <c r="P22" s="69">
        <v>88371</v>
      </c>
      <c r="Q22" s="69">
        <v>70750</v>
      </c>
      <c r="R22" s="70">
        <v>24.9060070671378</v>
      </c>
      <c r="S22" s="69">
        <v>17.1314690645121</v>
      </c>
      <c r="T22" s="69">
        <v>16.327363732862199</v>
      </c>
      <c r="U22" s="71">
        <v>4.6937325025769603</v>
      </c>
    </row>
    <row r="23" spans="1:21" ht="12" thickBot="1" x14ac:dyDescent="0.2">
      <c r="A23" s="54"/>
      <c r="B23" s="43" t="s">
        <v>21</v>
      </c>
      <c r="C23" s="44"/>
      <c r="D23" s="69">
        <v>4499205.6988000004</v>
      </c>
      <c r="E23" s="69">
        <v>9004487.9736000001</v>
      </c>
      <c r="F23" s="70">
        <v>49.966258070321103</v>
      </c>
      <c r="G23" s="69">
        <v>2149812.4342999998</v>
      </c>
      <c r="H23" s="70">
        <v>109.283639215018</v>
      </c>
      <c r="I23" s="69">
        <v>290611.14669999998</v>
      </c>
      <c r="J23" s="70">
        <v>6.4591655984412997</v>
      </c>
      <c r="K23" s="69">
        <v>125287.57090000001</v>
      </c>
      <c r="L23" s="70">
        <v>5.82783729878253</v>
      </c>
      <c r="M23" s="70">
        <v>1.3195528863110899</v>
      </c>
      <c r="N23" s="69">
        <v>24304957.4892</v>
      </c>
      <c r="O23" s="69">
        <v>980613145.35839999</v>
      </c>
      <c r="P23" s="69">
        <v>125722</v>
      </c>
      <c r="Q23" s="69">
        <v>117913</v>
      </c>
      <c r="R23" s="70">
        <v>6.6226794331413901</v>
      </c>
      <c r="S23" s="69">
        <v>35.786940223668097</v>
      </c>
      <c r="T23" s="69">
        <v>37.042311624672401</v>
      </c>
      <c r="U23" s="71">
        <v>-3.50790370218377</v>
      </c>
    </row>
    <row r="24" spans="1:21" ht="12" thickBot="1" x14ac:dyDescent="0.2">
      <c r="A24" s="54"/>
      <c r="B24" s="43" t="s">
        <v>22</v>
      </c>
      <c r="C24" s="44"/>
      <c r="D24" s="69">
        <v>406629.09019999998</v>
      </c>
      <c r="E24" s="69">
        <v>531346.60730000003</v>
      </c>
      <c r="F24" s="70">
        <v>76.528029842188502</v>
      </c>
      <c r="G24" s="69">
        <v>324911.96059999999</v>
      </c>
      <c r="H24" s="70">
        <v>25.15054522742</v>
      </c>
      <c r="I24" s="69">
        <v>41355.592799999999</v>
      </c>
      <c r="J24" s="70">
        <v>10.170347817383</v>
      </c>
      <c r="K24" s="69">
        <v>29790.2075</v>
      </c>
      <c r="L24" s="70">
        <v>9.1687014060632901</v>
      </c>
      <c r="M24" s="70">
        <v>0.38822775235788498</v>
      </c>
      <c r="N24" s="69">
        <v>1992021.2302999999</v>
      </c>
      <c r="O24" s="69">
        <v>91020448.184200004</v>
      </c>
      <c r="P24" s="69">
        <v>36427</v>
      </c>
      <c r="Q24" s="69">
        <v>26313</v>
      </c>
      <c r="R24" s="70">
        <v>38.4372743510812</v>
      </c>
      <c r="S24" s="69">
        <v>11.1628487166113</v>
      </c>
      <c r="T24" s="69">
        <v>11.455027264090001</v>
      </c>
      <c r="U24" s="71">
        <v>-2.6174192170489801</v>
      </c>
    </row>
    <row r="25" spans="1:21" ht="12" thickBot="1" x14ac:dyDescent="0.2">
      <c r="A25" s="54"/>
      <c r="B25" s="43" t="s">
        <v>23</v>
      </c>
      <c r="C25" s="44"/>
      <c r="D25" s="69">
        <v>687845.40830000001</v>
      </c>
      <c r="E25" s="69">
        <v>648733.23789999995</v>
      </c>
      <c r="F25" s="70">
        <v>106.029006703373</v>
      </c>
      <c r="G25" s="69">
        <v>436881.38660000003</v>
      </c>
      <c r="H25" s="70">
        <v>57.444429860725002</v>
      </c>
      <c r="I25" s="69">
        <v>27827.805199999999</v>
      </c>
      <c r="J25" s="70">
        <v>4.0456481738790702</v>
      </c>
      <c r="K25" s="69">
        <v>9557.9850000000006</v>
      </c>
      <c r="L25" s="70">
        <v>2.1877757426070201</v>
      </c>
      <c r="M25" s="70">
        <v>1.9114719472775901</v>
      </c>
      <c r="N25" s="69">
        <v>2728197.943</v>
      </c>
      <c r="O25" s="69">
        <v>101121384.5564</v>
      </c>
      <c r="P25" s="69">
        <v>33529</v>
      </c>
      <c r="Q25" s="69">
        <v>26290</v>
      </c>
      <c r="R25" s="70">
        <v>27.535184480791202</v>
      </c>
      <c r="S25" s="69">
        <v>20.514939553819101</v>
      </c>
      <c r="T25" s="69">
        <v>16.5633339558768</v>
      </c>
      <c r="U25" s="71">
        <v>19.2620874537585</v>
      </c>
    </row>
    <row r="26" spans="1:21" ht="12" thickBot="1" x14ac:dyDescent="0.2">
      <c r="A26" s="54"/>
      <c r="B26" s="43" t="s">
        <v>24</v>
      </c>
      <c r="C26" s="44"/>
      <c r="D26" s="69">
        <v>735816.92440000002</v>
      </c>
      <c r="E26" s="69">
        <v>962557.97279999999</v>
      </c>
      <c r="F26" s="70">
        <v>76.443907296260903</v>
      </c>
      <c r="G26" s="69">
        <v>508582.01280000003</v>
      </c>
      <c r="H26" s="70">
        <v>44.680092075800601</v>
      </c>
      <c r="I26" s="69">
        <v>137452.1697</v>
      </c>
      <c r="J26" s="70">
        <v>18.680213126666199</v>
      </c>
      <c r="K26" s="69">
        <v>92710.1728</v>
      </c>
      <c r="L26" s="70">
        <v>18.229148980236999</v>
      </c>
      <c r="M26" s="70">
        <v>0.48260072814792498</v>
      </c>
      <c r="N26" s="69">
        <v>4168117.8779000002</v>
      </c>
      <c r="O26" s="69">
        <v>204065225.9664</v>
      </c>
      <c r="P26" s="69">
        <v>53175</v>
      </c>
      <c r="Q26" s="69">
        <v>44318</v>
      </c>
      <c r="R26" s="70">
        <v>19.985107631210798</v>
      </c>
      <c r="S26" s="69">
        <v>13.837647849553401</v>
      </c>
      <c r="T26" s="69">
        <v>12.6215910645787</v>
      </c>
      <c r="U26" s="71">
        <v>8.78803101651331</v>
      </c>
    </row>
    <row r="27" spans="1:21" ht="12" thickBot="1" x14ac:dyDescent="0.2">
      <c r="A27" s="54"/>
      <c r="B27" s="43" t="s">
        <v>25</v>
      </c>
      <c r="C27" s="44"/>
      <c r="D27" s="69">
        <v>360841.01510000002</v>
      </c>
      <c r="E27" s="69">
        <v>495719.38099999999</v>
      </c>
      <c r="F27" s="70">
        <v>72.791387411984203</v>
      </c>
      <c r="G27" s="69">
        <v>282615.08980000002</v>
      </c>
      <c r="H27" s="70">
        <v>27.679316541575499</v>
      </c>
      <c r="I27" s="69">
        <v>71948.207699999999</v>
      </c>
      <c r="J27" s="70">
        <v>19.939032618024601</v>
      </c>
      <c r="K27" s="69">
        <v>48378.838600000003</v>
      </c>
      <c r="L27" s="70">
        <v>17.118278657461801</v>
      </c>
      <c r="M27" s="70">
        <v>0.48718344181168499</v>
      </c>
      <c r="N27" s="69">
        <v>1791012.4979000001</v>
      </c>
      <c r="O27" s="69">
        <v>82633555.159400001</v>
      </c>
      <c r="P27" s="69">
        <v>47621</v>
      </c>
      <c r="Q27" s="69">
        <v>35864</v>
      </c>
      <c r="R27" s="70">
        <v>32.782177113540001</v>
      </c>
      <c r="S27" s="69">
        <v>7.57735064572352</v>
      </c>
      <c r="T27" s="69">
        <v>7.3117919278384997</v>
      </c>
      <c r="U27" s="71">
        <v>3.50463810243357</v>
      </c>
    </row>
    <row r="28" spans="1:21" ht="12" thickBot="1" x14ac:dyDescent="0.2">
      <c r="A28" s="54"/>
      <c r="B28" s="43" t="s">
        <v>26</v>
      </c>
      <c r="C28" s="44"/>
      <c r="D28" s="69">
        <v>2370152.2396</v>
      </c>
      <c r="E28" s="69">
        <v>3140606.6849000002</v>
      </c>
      <c r="F28" s="70">
        <v>75.467974101808593</v>
      </c>
      <c r="G28" s="69">
        <v>1982198.2058999999</v>
      </c>
      <c r="H28" s="70">
        <v>19.571909234165201</v>
      </c>
      <c r="I28" s="69">
        <v>-92732.650800000003</v>
      </c>
      <c r="J28" s="70">
        <v>-3.91251875093264</v>
      </c>
      <c r="K28" s="69">
        <v>-56204.241300000002</v>
      </c>
      <c r="L28" s="70">
        <v>-2.8354501145601101</v>
      </c>
      <c r="M28" s="70">
        <v>0.64992265094413804</v>
      </c>
      <c r="N28" s="69">
        <v>10704099.1943</v>
      </c>
      <c r="O28" s="69">
        <v>304715707.7899</v>
      </c>
      <c r="P28" s="69">
        <v>73353</v>
      </c>
      <c r="Q28" s="69">
        <v>64949</v>
      </c>
      <c r="R28" s="70">
        <v>12.9393832083635</v>
      </c>
      <c r="S28" s="69">
        <v>32.311592431120701</v>
      </c>
      <c r="T28" s="69">
        <v>32.690822135829698</v>
      </c>
      <c r="U28" s="71">
        <v>-1.17366454629967</v>
      </c>
    </row>
    <row r="29" spans="1:21" ht="12" thickBot="1" x14ac:dyDescent="0.2">
      <c r="A29" s="54"/>
      <c r="B29" s="43" t="s">
        <v>27</v>
      </c>
      <c r="C29" s="44"/>
      <c r="D29" s="69">
        <v>795042.41689999995</v>
      </c>
      <c r="E29" s="69">
        <v>1031153.8033</v>
      </c>
      <c r="F29" s="70">
        <v>77.102214466515804</v>
      </c>
      <c r="G29" s="69">
        <v>723487.5074</v>
      </c>
      <c r="H29" s="70">
        <v>9.8902757501849692</v>
      </c>
      <c r="I29" s="69">
        <v>107776.4725</v>
      </c>
      <c r="J29" s="70">
        <v>13.5560657153662</v>
      </c>
      <c r="K29" s="69">
        <v>87095.714800000002</v>
      </c>
      <c r="L29" s="70">
        <v>12.0383163370707</v>
      </c>
      <c r="M29" s="70">
        <v>0.23744862473991701</v>
      </c>
      <c r="N29" s="69">
        <v>4793538.7182999998</v>
      </c>
      <c r="O29" s="69">
        <v>217540314.5968</v>
      </c>
      <c r="P29" s="69">
        <v>129551</v>
      </c>
      <c r="Q29" s="69">
        <v>116644</v>
      </c>
      <c r="R29" s="70">
        <v>11.065292685436001</v>
      </c>
      <c r="S29" s="69">
        <v>6.1369068312865203</v>
      </c>
      <c r="T29" s="69">
        <v>5.8249103622989598</v>
      </c>
      <c r="U29" s="71">
        <v>5.0839368686024802</v>
      </c>
    </row>
    <row r="30" spans="1:21" ht="12" thickBot="1" x14ac:dyDescent="0.2">
      <c r="A30" s="54"/>
      <c r="B30" s="43" t="s">
        <v>28</v>
      </c>
      <c r="C30" s="44"/>
      <c r="D30" s="69">
        <v>1379965.9864000001</v>
      </c>
      <c r="E30" s="69">
        <v>1682663.2034</v>
      </c>
      <c r="F30" s="70">
        <v>82.010825672756894</v>
      </c>
      <c r="G30" s="69">
        <v>835186.7611</v>
      </c>
      <c r="H30" s="70">
        <v>65.228431612408102</v>
      </c>
      <c r="I30" s="69">
        <v>137810.6684</v>
      </c>
      <c r="J30" s="70">
        <v>9.9865264621133907</v>
      </c>
      <c r="K30" s="69">
        <v>67820.405499999993</v>
      </c>
      <c r="L30" s="70">
        <v>8.1203879968925392</v>
      </c>
      <c r="M30" s="70">
        <v>1.0319941673011701</v>
      </c>
      <c r="N30" s="69">
        <v>6948904.0204999996</v>
      </c>
      <c r="O30" s="69">
        <v>387993387.34619999</v>
      </c>
      <c r="P30" s="69">
        <v>94526</v>
      </c>
      <c r="Q30" s="69">
        <v>83259</v>
      </c>
      <c r="R30" s="70">
        <v>13.5324709641</v>
      </c>
      <c r="S30" s="69">
        <v>14.598798070372199</v>
      </c>
      <c r="T30" s="69">
        <v>14.1055974801523</v>
      </c>
      <c r="U30" s="71">
        <v>3.3783643546711799</v>
      </c>
    </row>
    <row r="31" spans="1:21" ht="12" thickBot="1" x14ac:dyDescent="0.2">
      <c r="A31" s="54"/>
      <c r="B31" s="43" t="s">
        <v>29</v>
      </c>
      <c r="C31" s="44"/>
      <c r="D31" s="69">
        <v>5382487.8912000004</v>
      </c>
      <c r="E31" s="69">
        <v>5828959.4489000002</v>
      </c>
      <c r="F31" s="70">
        <v>92.340458676818301</v>
      </c>
      <c r="G31" s="69">
        <v>2908212.9810000001</v>
      </c>
      <c r="H31" s="70">
        <v>85.078875803284902</v>
      </c>
      <c r="I31" s="69">
        <v>-494932.00339999999</v>
      </c>
      <c r="J31" s="70">
        <v>-9.1952274376535108</v>
      </c>
      <c r="K31" s="69">
        <v>-333564.98869999999</v>
      </c>
      <c r="L31" s="70">
        <v>-11.4697579193565</v>
      </c>
      <c r="M31" s="70">
        <v>0.48376484393309499</v>
      </c>
      <c r="N31" s="69">
        <v>22840710.128699999</v>
      </c>
      <c r="O31" s="69">
        <v>388098116.7511</v>
      </c>
      <c r="P31" s="69">
        <v>71916</v>
      </c>
      <c r="Q31" s="69">
        <v>77401</v>
      </c>
      <c r="R31" s="70">
        <v>-7.0864717510109703</v>
      </c>
      <c r="S31" s="69">
        <v>74.844094376772901</v>
      </c>
      <c r="T31" s="69">
        <v>66.518105795790802</v>
      </c>
      <c r="U31" s="71">
        <v>11.124442950793499</v>
      </c>
    </row>
    <row r="32" spans="1:21" ht="12" thickBot="1" x14ac:dyDescent="0.2">
      <c r="A32" s="54"/>
      <c r="B32" s="43" t="s">
        <v>30</v>
      </c>
      <c r="C32" s="44"/>
      <c r="D32" s="69">
        <v>122782.18640000001</v>
      </c>
      <c r="E32" s="69">
        <v>189855.484</v>
      </c>
      <c r="F32" s="70">
        <v>64.671393110772598</v>
      </c>
      <c r="G32" s="69">
        <v>109956.5925</v>
      </c>
      <c r="H32" s="70">
        <v>11.664233683851201</v>
      </c>
      <c r="I32" s="69">
        <v>30962.446199999998</v>
      </c>
      <c r="J32" s="70">
        <v>25.2173764841835</v>
      </c>
      <c r="K32" s="69">
        <v>27705.042399999998</v>
      </c>
      <c r="L32" s="70">
        <v>25.196345003142898</v>
      </c>
      <c r="M32" s="70">
        <v>0.117574402268376</v>
      </c>
      <c r="N32" s="69">
        <v>724451.41359999997</v>
      </c>
      <c r="O32" s="69">
        <v>38976435.388800003</v>
      </c>
      <c r="P32" s="69">
        <v>25387</v>
      </c>
      <c r="Q32" s="69">
        <v>19997</v>
      </c>
      <c r="R32" s="70">
        <v>26.954043106465999</v>
      </c>
      <c r="S32" s="69">
        <v>4.8364196793634502</v>
      </c>
      <c r="T32" s="69">
        <v>4.5957923188478302</v>
      </c>
      <c r="U32" s="71">
        <v>4.97532010181747</v>
      </c>
    </row>
    <row r="33" spans="1:21" ht="12" thickBot="1" x14ac:dyDescent="0.2">
      <c r="A33" s="54"/>
      <c r="B33" s="43" t="s">
        <v>31</v>
      </c>
      <c r="C33" s="44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69">
        <v>6.3716999999999997</v>
      </c>
      <c r="O33" s="69">
        <v>279.99040000000002</v>
      </c>
      <c r="P33" s="72"/>
      <c r="Q33" s="72"/>
      <c r="R33" s="72"/>
      <c r="S33" s="72"/>
      <c r="T33" s="72"/>
      <c r="U33" s="73"/>
    </row>
    <row r="34" spans="1:21" ht="12" thickBot="1" x14ac:dyDescent="0.2">
      <c r="A34" s="54"/>
      <c r="B34" s="43" t="s">
        <v>70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</v>
      </c>
      <c r="P34" s="72"/>
      <c r="Q34" s="72"/>
      <c r="R34" s="72"/>
      <c r="S34" s="72"/>
      <c r="T34" s="72"/>
      <c r="U34" s="73"/>
    </row>
    <row r="35" spans="1:21" ht="12" thickBot="1" x14ac:dyDescent="0.2">
      <c r="A35" s="54"/>
      <c r="B35" s="43" t="s">
        <v>32</v>
      </c>
      <c r="C35" s="44"/>
      <c r="D35" s="69">
        <v>423969.3823</v>
      </c>
      <c r="E35" s="69">
        <v>581464.09710000001</v>
      </c>
      <c r="F35" s="70">
        <v>72.914111879737604</v>
      </c>
      <c r="G35" s="69">
        <v>345896.26819999999</v>
      </c>
      <c r="H35" s="70">
        <v>22.571250770146399</v>
      </c>
      <c r="I35" s="69">
        <v>-19822.1895</v>
      </c>
      <c r="J35" s="70">
        <v>-4.6753823100305496</v>
      </c>
      <c r="K35" s="69">
        <v>-8216.8444999999992</v>
      </c>
      <c r="L35" s="70">
        <v>-2.3755227377153898</v>
      </c>
      <c r="M35" s="70">
        <v>1.41238464473801</v>
      </c>
      <c r="N35" s="69">
        <v>2078616.3541999999</v>
      </c>
      <c r="O35" s="69">
        <v>60851921.898000002</v>
      </c>
      <c r="P35" s="69">
        <v>30359</v>
      </c>
      <c r="Q35" s="69">
        <v>28847</v>
      </c>
      <c r="R35" s="70">
        <v>5.24144625090997</v>
      </c>
      <c r="S35" s="69">
        <v>13.9651958990744</v>
      </c>
      <c r="T35" s="69">
        <v>14.037135157902</v>
      </c>
      <c r="U35" s="71">
        <v>-0.51513247180724797</v>
      </c>
    </row>
    <row r="36" spans="1:21" ht="12" customHeight="1" thickBot="1" x14ac:dyDescent="0.2">
      <c r="A36" s="54"/>
      <c r="B36" s="43" t="s">
        <v>69</v>
      </c>
      <c r="C36" s="44"/>
      <c r="D36" s="69">
        <v>103379.55</v>
      </c>
      <c r="E36" s="72"/>
      <c r="F36" s="72"/>
      <c r="G36" s="69">
        <v>3066.67</v>
      </c>
      <c r="H36" s="70">
        <v>3271.0686184036799</v>
      </c>
      <c r="I36" s="69">
        <v>3785.24</v>
      </c>
      <c r="J36" s="70">
        <v>3.6614978494296002</v>
      </c>
      <c r="K36" s="69">
        <v>117.95</v>
      </c>
      <c r="L36" s="70">
        <v>3.8461914715310099</v>
      </c>
      <c r="M36" s="70">
        <v>31.091903348876599</v>
      </c>
      <c r="N36" s="69">
        <v>1009402.06</v>
      </c>
      <c r="O36" s="69">
        <v>28899412.460000001</v>
      </c>
      <c r="P36" s="69">
        <v>71</v>
      </c>
      <c r="Q36" s="69">
        <v>36</v>
      </c>
      <c r="R36" s="70">
        <v>97.2222222222222</v>
      </c>
      <c r="S36" s="69">
        <v>1456.05</v>
      </c>
      <c r="T36" s="69">
        <v>1622.10361111111</v>
      </c>
      <c r="U36" s="71">
        <v>-11.4043893486564</v>
      </c>
    </row>
    <row r="37" spans="1:21" ht="12" thickBot="1" x14ac:dyDescent="0.2">
      <c r="A37" s="54"/>
      <c r="B37" s="43" t="s">
        <v>36</v>
      </c>
      <c r="C37" s="44"/>
      <c r="D37" s="69">
        <v>1243755.98</v>
      </c>
      <c r="E37" s="69">
        <v>230517.04430000001</v>
      </c>
      <c r="F37" s="70">
        <v>539.55054984192304</v>
      </c>
      <c r="G37" s="69">
        <v>491682.75400000002</v>
      </c>
      <c r="H37" s="70">
        <v>152.95904114627501</v>
      </c>
      <c r="I37" s="69">
        <v>-223313.77</v>
      </c>
      <c r="J37" s="70">
        <v>-17.954789652549099</v>
      </c>
      <c r="K37" s="69">
        <v>-68941.78</v>
      </c>
      <c r="L37" s="70">
        <v>-14.0215981624607</v>
      </c>
      <c r="M37" s="70">
        <v>2.2391645530475102</v>
      </c>
      <c r="N37" s="69">
        <v>2468266.71</v>
      </c>
      <c r="O37" s="69">
        <v>150533821.44999999</v>
      </c>
      <c r="P37" s="69">
        <v>380</v>
      </c>
      <c r="Q37" s="69">
        <v>46</v>
      </c>
      <c r="R37" s="70">
        <v>726.08695652173901</v>
      </c>
      <c r="S37" s="69">
        <v>3273.0420526315802</v>
      </c>
      <c r="T37" s="69">
        <v>1904.83152173913</v>
      </c>
      <c r="U37" s="71">
        <v>41.802412217477801</v>
      </c>
    </row>
    <row r="38" spans="1:21" ht="12" thickBot="1" x14ac:dyDescent="0.2">
      <c r="A38" s="54"/>
      <c r="B38" s="43" t="s">
        <v>37</v>
      </c>
      <c r="C38" s="44"/>
      <c r="D38" s="69">
        <v>826665.02</v>
      </c>
      <c r="E38" s="69">
        <v>128072.7267</v>
      </c>
      <c r="F38" s="70">
        <v>645.46530811075502</v>
      </c>
      <c r="G38" s="69">
        <v>358670.09</v>
      </c>
      <c r="H38" s="70">
        <v>130.48061242017701</v>
      </c>
      <c r="I38" s="69">
        <v>-68580.320000000007</v>
      </c>
      <c r="J38" s="70">
        <v>-8.2960229767554505</v>
      </c>
      <c r="K38" s="69">
        <v>-61718.77</v>
      </c>
      <c r="L38" s="70">
        <v>-17.207671261353301</v>
      </c>
      <c r="M38" s="70">
        <v>0.111174444986509</v>
      </c>
      <c r="N38" s="69">
        <v>1526080.29</v>
      </c>
      <c r="O38" s="69">
        <v>135038265.30000001</v>
      </c>
      <c r="P38" s="69">
        <v>304</v>
      </c>
      <c r="Q38" s="69">
        <v>29</v>
      </c>
      <c r="R38" s="70">
        <v>948.27586206896603</v>
      </c>
      <c r="S38" s="69">
        <v>2719.2928289473698</v>
      </c>
      <c r="T38" s="69">
        <v>1857.88413793103</v>
      </c>
      <c r="U38" s="71">
        <v>31.6776730275784</v>
      </c>
    </row>
    <row r="39" spans="1:21" ht="12" thickBot="1" x14ac:dyDescent="0.2">
      <c r="A39" s="54"/>
      <c r="B39" s="43" t="s">
        <v>38</v>
      </c>
      <c r="C39" s="44"/>
      <c r="D39" s="69">
        <v>615599.17000000004</v>
      </c>
      <c r="E39" s="69">
        <v>120137.7761</v>
      </c>
      <c r="F39" s="70">
        <v>512.41099176631099</v>
      </c>
      <c r="G39" s="69">
        <v>200310.54</v>
      </c>
      <c r="H39" s="70">
        <v>207.32240550097899</v>
      </c>
      <c r="I39" s="69">
        <v>-136958.79</v>
      </c>
      <c r="J39" s="70">
        <v>-22.248046565754802</v>
      </c>
      <c r="K39" s="69">
        <v>-37599.9</v>
      </c>
      <c r="L39" s="70">
        <v>-18.7708045717415</v>
      </c>
      <c r="M39" s="70">
        <v>2.6425306982199399</v>
      </c>
      <c r="N39" s="69">
        <v>1355549.96</v>
      </c>
      <c r="O39" s="69">
        <v>101384969.09999999</v>
      </c>
      <c r="P39" s="69">
        <v>251</v>
      </c>
      <c r="Q39" s="69">
        <v>32</v>
      </c>
      <c r="R39" s="70">
        <v>684.375</v>
      </c>
      <c r="S39" s="69">
        <v>2452.5863346613501</v>
      </c>
      <c r="T39" s="69">
        <v>1831.67875</v>
      </c>
      <c r="U39" s="71">
        <v>25.316441500400298</v>
      </c>
    </row>
    <row r="40" spans="1:21" ht="12" thickBot="1" x14ac:dyDescent="0.2">
      <c r="A40" s="54"/>
      <c r="B40" s="43" t="s">
        <v>72</v>
      </c>
      <c r="C40" s="44"/>
      <c r="D40" s="69">
        <v>18.63</v>
      </c>
      <c r="E40" s="72"/>
      <c r="F40" s="72"/>
      <c r="G40" s="69">
        <v>6.24</v>
      </c>
      <c r="H40" s="70">
        <v>198.55769230769201</v>
      </c>
      <c r="I40" s="69">
        <v>-1592.48</v>
      </c>
      <c r="J40" s="70">
        <v>-8547.9334406870603</v>
      </c>
      <c r="K40" s="69">
        <v>5.04</v>
      </c>
      <c r="L40" s="70">
        <v>80.769230769230802</v>
      </c>
      <c r="M40" s="70">
        <v>-316.96825396825398</v>
      </c>
      <c r="N40" s="69">
        <v>112.99</v>
      </c>
      <c r="O40" s="69">
        <v>4374.59</v>
      </c>
      <c r="P40" s="69">
        <v>2</v>
      </c>
      <c r="Q40" s="69">
        <v>2</v>
      </c>
      <c r="R40" s="70">
        <v>0</v>
      </c>
      <c r="S40" s="69">
        <v>9.3149999999999995</v>
      </c>
      <c r="T40" s="69">
        <v>1.325</v>
      </c>
      <c r="U40" s="71">
        <v>85.775630703166897</v>
      </c>
    </row>
    <row r="41" spans="1:21" ht="12" customHeight="1" thickBot="1" x14ac:dyDescent="0.2">
      <c r="A41" s="54"/>
      <c r="B41" s="43" t="s">
        <v>33</v>
      </c>
      <c r="C41" s="44"/>
      <c r="D41" s="69">
        <v>157388.88829999999</v>
      </c>
      <c r="E41" s="69">
        <v>124108.7209</v>
      </c>
      <c r="F41" s="70">
        <v>126.815333490396</v>
      </c>
      <c r="G41" s="69">
        <v>184660.68429999999</v>
      </c>
      <c r="H41" s="70">
        <v>-14.768599013580101</v>
      </c>
      <c r="I41" s="69">
        <v>9208.4467000000004</v>
      </c>
      <c r="J41" s="70">
        <v>5.8507603678143498</v>
      </c>
      <c r="K41" s="69">
        <v>9707.1036000000004</v>
      </c>
      <c r="L41" s="70">
        <v>5.2567245901839197</v>
      </c>
      <c r="M41" s="70">
        <v>-5.1370307822819997E-2</v>
      </c>
      <c r="N41" s="69">
        <v>709311.53489999997</v>
      </c>
      <c r="O41" s="69">
        <v>61009950.660800003</v>
      </c>
      <c r="P41" s="69">
        <v>241</v>
      </c>
      <c r="Q41" s="69">
        <v>154</v>
      </c>
      <c r="R41" s="70">
        <v>56.493506493506501</v>
      </c>
      <c r="S41" s="69">
        <v>653.06592655601696</v>
      </c>
      <c r="T41" s="69">
        <v>346.79764220779202</v>
      </c>
      <c r="U41" s="71">
        <v>46.896993380645199</v>
      </c>
    </row>
    <row r="42" spans="1:21" ht="12" thickBot="1" x14ac:dyDescent="0.2">
      <c r="A42" s="54"/>
      <c r="B42" s="43" t="s">
        <v>34</v>
      </c>
      <c r="C42" s="44"/>
      <c r="D42" s="69">
        <v>520559.071</v>
      </c>
      <c r="E42" s="69">
        <v>391368.7341</v>
      </c>
      <c r="F42" s="70">
        <v>133.00987678463599</v>
      </c>
      <c r="G42" s="69">
        <v>317211.38909999997</v>
      </c>
      <c r="H42" s="70">
        <v>64.104785921130699</v>
      </c>
      <c r="I42" s="69">
        <v>41270.333400000003</v>
      </c>
      <c r="J42" s="70">
        <v>7.9280788097149504</v>
      </c>
      <c r="K42" s="69">
        <v>24329.106100000001</v>
      </c>
      <c r="L42" s="70">
        <v>7.66968240611636</v>
      </c>
      <c r="M42" s="70">
        <v>0.69633578933670703</v>
      </c>
      <c r="N42" s="69">
        <v>2526865.4029000001</v>
      </c>
      <c r="O42" s="69">
        <v>151797961.53049999</v>
      </c>
      <c r="P42" s="69">
        <v>2438</v>
      </c>
      <c r="Q42" s="69">
        <v>1402</v>
      </c>
      <c r="R42" s="70">
        <v>73.894436519258207</v>
      </c>
      <c r="S42" s="69">
        <v>213.51889704676</v>
      </c>
      <c r="T42" s="69">
        <v>179.771585734665</v>
      </c>
      <c r="U42" s="71">
        <v>15.8053042512225</v>
      </c>
    </row>
    <row r="43" spans="1:21" ht="12" thickBot="1" x14ac:dyDescent="0.2">
      <c r="A43" s="54"/>
      <c r="B43" s="43" t="s">
        <v>39</v>
      </c>
      <c r="C43" s="44"/>
      <c r="D43" s="69">
        <v>719367.38</v>
      </c>
      <c r="E43" s="69">
        <v>103598.71550000001</v>
      </c>
      <c r="F43" s="70">
        <v>694.37866727218295</v>
      </c>
      <c r="G43" s="69">
        <v>264229.26</v>
      </c>
      <c r="H43" s="70">
        <v>172.25121850623199</v>
      </c>
      <c r="I43" s="69">
        <v>-115332.48</v>
      </c>
      <c r="J43" s="70">
        <v>-16.032486766358499</v>
      </c>
      <c r="K43" s="69">
        <v>-43932.92</v>
      </c>
      <c r="L43" s="70">
        <v>-16.6268186952497</v>
      </c>
      <c r="M43" s="70">
        <v>1.62519495631067</v>
      </c>
      <c r="N43" s="69">
        <v>1650167.53</v>
      </c>
      <c r="O43" s="69">
        <v>70265299.680000007</v>
      </c>
      <c r="P43" s="69">
        <v>448</v>
      </c>
      <c r="Q43" s="69">
        <v>63</v>
      </c>
      <c r="R43" s="70">
        <v>611.11111111111097</v>
      </c>
      <c r="S43" s="69">
        <v>1605.7307589285699</v>
      </c>
      <c r="T43" s="69">
        <v>1303.97555555556</v>
      </c>
      <c r="U43" s="71">
        <v>18.792391046576402</v>
      </c>
    </row>
    <row r="44" spans="1:21" ht="12" thickBot="1" x14ac:dyDescent="0.2">
      <c r="A44" s="54"/>
      <c r="B44" s="43" t="s">
        <v>40</v>
      </c>
      <c r="C44" s="44"/>
      <c r="D44" s="69">
        <v>158248.76</v>
      </c>
      <c r="E44" s="69">
        <v>21472.2372</v>
      </c>
      <c r="F44" s="70">
        <v>736.99241735276701</v>
      </c>
      <c r="G44" s="69">
        <v>99927.42</v>
      </c>
      <c r="H44" s="70">
        <v>58.363700373731298</v>
      </c>
      <c r="I44" s="69">
        <v>20756.09</v>
      </c>
      <c r="J44" s="70">
        <v>13.116115412215599</v>
      </c>
      <c r="K44" s="69">
        <v>9787.68</v>
      </c>
      <c r="L44" s="70">
        <v>9.7947890578982193</v>
      </c>
      <c r="M44" s="70">
        <v>1.1206343076193701</v>
      </c>
      <c r="N44" s="69">
        <v>624757.52</v>
      </c>
      <c r="O44" s="69">
        <v>27903654.579999998</v>
      </c>
      <c r="P44" s="69">
        <v>119</v>
      </c>
      <c r="Q44" s="69">
        <v>48</v>
      </c>
      <c r="R44" s="70">
        <v>147.916666666667</v>
      </c>
      <c r="S44" s="69">
        <v>1329.82151260504</v>
      </c>
      <c r="T44" s="69">
        <v>945.04979166666703</v>
      </c>
      <c r="U44" s="71">
        <v>28.934087566731399</v>
      </c>
    </row>
    <row r="45" spans="1:21" ht="12" thickBot="1" x14ac:dyDescent="0.2">
      <c r="A45" s="55"/>
      <c r="B45" s="43" t="s">
        <v>35</v>
      </c>
      <c r="C45" s="44"/>
      <c r="D45" s="74">
        <v>17214.091199999999</v>
      </c>
      <c r="E45" s="75"/>
      <c r="F45" s="75"/>
      <c r="G45" s="74">
        <v>21783.760699999999</v>
      </c>
      <c r="H45" s="76">
        <v>-20.977413234253898</v>
      </c>
      <c r="I45" s="74">
        <v>867.45899999999995</v>
      </c>
      <c r="J45" s="76">
        <v>5.0392378541598504</v>
      </c>
      <c r="K45" s="74">
        <v>2399.3335999999999</v>
      </c>
      <c r="L45" s="76">
        <v>11.0143222423482</v>
      </c>
      <c r="M45" s="76">
        <v>-0.63845836193849803</v>
      </c>
      <c r="N45" s="74">
        <v>106853.4509</v>
      </c>
      <c r="O45" s="74">
        <v>8385001.6057000002</v>
      </c>
      <c r="P45" s="74">
        <v>32</v>
      </c>
      <c r="Q45" s="74">
        <v>13</v>
      </c>
      <c r="R45" s="76">
        <v>146.15384615384599</v>
      </c>
      <c r="S45" s="74">
        <v>537.94034999999997</v>
      </c>
      <c r="T45" s="74">
        <v>1312.1762000000001</v>
      </c>
      <c r="U45" s="77">
        <v>-143.92596688461799</v>
      </c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x14ac:dyDescent="0.15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 x14ac:dyDescent="0.15">
      <c r="A2" s="37">
        <v>1</v>
      </c>
      <c r="B2" s="37">
        <v>12</v>
      </c>
      <c r="C2" s="37">
        <v>77629</v>
      </c>
      <c r="D2" s="37">
        <v>691924.57244017103</v>
      </c>
      <c r="E2" s="37">
        <v>527947.72540769202</v>
      </c>
      <c r="F2" s="37">
        <v>163976.84703247901</v>
      </c>
      <c r="G2" s="37">
        <v>527947.72540769202</v>
      </c>
      <c r="H2" s="37">
        <v>0.23698659299552099</v>
      </c>
    </row>
    <row r="3" spans="1:8" x14ac:dyDescent="0.15">
      <c r="A3" s="37">
        <v>2</v>
      </c>
      <c r="B3" s="37">
        <v>13</v>
      </c>
      <c r="C3" s="37">
        <v>13037</v>
      </c>
      <c r="D3" s="37">
        <v>127057.37208185501</v>
      </c>
      <c r="E3" s="37">
        <v>97646.343915815698</v>
      </c>
      <c r="F3" s="37">
        <v>29411.028166038901</v>
      </c>
      <c r="G3" s="37">
        <v>97646.343915815698</v>
      </c>
      <c r="H3" s="37">
        <v>0.231478328916572</v>
      </c>
    </row>
    <row r="4" spans="1:8" x14ac:dyDescent="0.15">
      <c r="A4" s="37">
        <v>3</v>
      </c>
      <c r="B4" s="37">
        <v>14</v>
      </c>
      <c r="C4" s="37">
        <v>146721</v>
      </c>
      <c r="D4" s="37">
        <v>175563.836142621</v>
      </c>
      <c r="E4" s="37">
        <v>126387.78979864001</v>
      </c>
      <c r="F4" s="37">
        <v>49176.046343981499</v>
      </c>
      <c r="G4" s="37">
        <v>126387.78979864001</v>
      </c>
      <c r="H4" s="37">
        <v>0.28010350778637999</v>
      </c>
    </row>
    <row r="5" spans="1:8" x14ac:dyDescent="0.15">
      <c r="A5" s="37">
        <v>4</v>
      </c>
      <c r="B5" s="37">
        <v>15</v>
      </c>
      <c r="C5" s="37">
        <v>3929</v>
      </c>
      <c r="D5" s="37">
        <v>65796.853747863206</v>
      </c>
      <c r="E5" s="37">
        <v>49296.643805128202</v>
      </c>
      <c r="F5" s="37">
        <v>16500.209942735</v>
      </c>
      <c r="G5" s="37">
        <v>49296.643805128202</v>
      </c>
      <c r="H5" s="37">
        <v>0.25077505994381799</v>
      </c>
    </row>
    <row r="6" spans="1:8" x14ac:dyDescent="0.15">
      <c r="A6" s="37">
        <v>5</v>
      </c>
      <c r="B6" s="37">
        <v>16</v>
      </c>
      <c r="C6" s="37">
        <v>8742</v>
      </c>
      <c r="D6" s="37">
        <v>337534.283309402</v>
      </c>
      <c r="E6" s="37">
        <v>284667.14827948698</v>
      </c>
      <c r="F6" s="37">
        <v>52867.135029914498</v>
      </c>
      <c r="G6" s="37">
        <v>284667.14827948698</v>
      </c>
      <c r="H6" s="37">
        <v>0.156627452807375</v>
      </c>
    </row>
    <row r="7" spans="1:8" x14ac:dyDescent="0.15">
      <c r="A7" s="37">
        <v>6</v>
      </c>
      <c r="B7" s="37">
        <v>17</v>
      </c>
      <c r="C7" s="37">
        <v>26162</v>
      </c>
      <c r="D7" s="37">
        <v>520365.360245299</v>
      </c>
      <c r="E7" s="37">
        <v>427845.80204359</v>
      </c>
      <c r="F7" s="37">
        <v>92519.558201709398</v>
      </c>
      <c r="G7" s="37">
        <v>427845.80204359</v>
      </c>
      <c r="H7" s="37">
        <v>0.1777973041059</v>
      </c>
    </row>
    <row r="8" spans="1:8" x14ac:dyDescent="0.15">
      <c r="A8" s="37">
        <v>7</v>
      </c>
      <c r="B8" s="37">
        <v>18</v>
      </c>
      <c r="C8" s="37">
        <v>82369</v>
      </c>
      <c r="D8" s="37">
        <v>195552.28911538501</v>
      </c>
      <c r="E8" s="37">
        <v>152181.577021367</v>
      </c>
      <c r="F8" s="37">
        <v>43370.712094017101</v>
      </c>
      <c r="G8" s="37">
        <v>152181.577021367</v>
      </c>
      <c r="H8" s="37">
        <v>0.22178575505411999</v>
      </c>
    </row>
    <row r="9" spans="1:8" x14ac:dyDescent="0.15">
      <c r="A9" s="37">
        <v>8</v>
      </c>
      <c r="B9" s="37">
        <v>19</v>
      </c>
      <c r="C9" s="37">
        <v>44264</v>
      </c>
      <c r="D9" s="37">
        <v>335259.85450683802</v>
      </c>
      <c r="E9" s="37">
        <v>472014.09509999998</v>
      </c>
      <c r="F9" s="37">
        <v>-136754.24059316199</v>
      </c>
      <c r="G9" s="37">
        <v>472014.09509999998</v>
      </c>
      <c r="H9" s="37">
        <v>-0.40790520772111499</v>
      </c>
    </row>
    <row r="10" spans="1:8" x14ac:dyDescent="0.15">
      <c r="A10" s="37">
        <v>9</v>
      </c>
      <c r="B10" s="37">
        <v>21</v>
      </c>
      <c r="C10" s="37">
        <v>597025</v>
      </c>
      <c r="D10" s="37">
        <v>2157856.8543811999</v>
      </c>
      <c r="E10" s="37">
        <v>2450593.0247991499</v>
      </c>
      <c r="F10" s="37">
        <v>-292736.17041794898</v>
      </c>
      <c r="G10" s="37">
        <v>2450593.0247991499</v>
      </c>
      <c r="H10" s="37">
        <v>-0.13566060687649101</v>
      </c>
    </row>
    <row r="11" spans="1:8" x14ac:dyDescent="0.15">
      <c r="A11" s="37">
        <v>10</v>
      </c>
      <c r="B11" s="37">
        <v>22</v>
      </c>
      <c r="C11" s="37">
        <v>28214</v>
      </c>
      <c r="D11" s="37">
        <v>457056.64711538499</v>
      </c>
      <c r="E11" s="37">
        <v>405350.42629316199</v>
      </c>
      <c r="F11" s="37">
        <v>51706.220822222203</v>
      </c>
      <c r="G11" s="37">
        <v>405350.42629316199</v>
      </c>
      <c r="H11" s="37">
        <v>0.113128692359153</v>
      </c>
    </row>
    <row r="12" spans="1:8" x14ac:dyDescent="0.15">
      <c r="A12" s="37">
        <v>11</v>
      </c>
      <c r="B12" s="37">
        <v>23</v>
      </c>
      <c r="C12" s="37">
        <v>366706.41200000001</v>
      </c>
      <c r="D12" s="37">
        <v>2761677.83811111</v>
      </c>
      <c r="E12" s="37">
        <v>3026539.7690059799</v>
      </c>
      <c r="F12" s="37">
        <v>-264861.930894872</v>
      </c>
      <c r="G12" s="37">
        <v>3026539.7690059799</v>
      </c>
      <c r="H12" s="37">
        <v>-9.5906165172411198E-2</v>
      </c>
    </row>
    <row r="13" spans="1:8" x14ac:dyDescent="0.15">
      <c r="A13" s="37">
        <v>12</v>
      </c>
      <c r="B13" s="37">
        <v>24</v>
      </c>
      <c r="C13" s="37">
        <v>45333</v>
      </c>
      <c r="D13" s="37">
        <v>1465278.07360513</v>
      </c>
      <c r="E13" s="37">
        <v>1518389.5020512801</v>
      </c>
      <c r="F13" s="37">
        <v>-53111.428446153797</v>
      </c>
      <c r="G13" s="37">
        <v>1518389.5020512801</v>
      </c>
      <c r="H13" s="37">
        <v>-3.62466547496203E-2</v>
      </c>
    </row>
    <row r="14" spans="1:8" x14ac:dyDescent="0.15">
      <c r="A14" s="37">
        <v>13</v>
      </c>
      <c r="B14" s="37">
        <v>25</v>
      </c>
      <c r="C14" s="37">
        <v>227878</v>
      </c>
      <c r="D14" s="37">
        <v>6096227.1157999998</v>
      </c>
      <c r="E14" s="37">
        <v>6816696.2095999997</v>
      </c>
      <c r="F14" s="37">
        <v>-720469.09380000003</v>
      </c>
      <c r="G14" s="37">
        <v>6816696.2095999997</v>
      </c>
      <c r="H14" s="37">
        <v>-0.118182784222837</v>
      </c>
    </row>
    <row r="15" spans="1:8" x14ac:dyDescent="0.15">
      <c r="A15" s="37">
        <v>14</v>
      </c>
      <c r="B15" s="37">
        <v>26</v>
      </c>
      <c r="C15" s="37">
        <v>189121</v>
      </c>
      <c r="D15" s="37">
        <v>668764.71828485699</v>
      </c>
      <c r="E15" s="37">
        <v>636983.15833864303</v>
      </c>
      <c r="F15" s="37">
        <v>31781.559946214398</v>
      </c>
      <c r="G15" s="37">
        <v>636983.15833864303</v>
      </c>
      <c r="H15" s="37">
        <v>4.7522782044666902E-2</v>
      </c>
    </row>
    <row r="16" spans="1:8" x14ac:dyDescent="0.15">
      <c r="A16" s="37">
        <v>15</v>
      </c>
      <c r="B16" s="37">
        <v>27</v>
      </c>
      <c r="C16" s="37">
        <v>193147.39499999999</v>
      </c>
      <c r="D16" s="37">
        <v>1513926.97146667</v>
      </c>
      <c r="E16" s="37">
        <v>1383008.1637333301</v>
      </c>
      <c r="F16" s="37">
        <v>130918.807733333</v>
      </c>
      <c r="G16" s="37">
        <v>1383008.1637333301</v>
      </c>
      <c r="H16" s="37">
        <v>8.6476303151202499E-2</v>
      </c>
    </row>
    <row r="17" spans="1:8" x14ac:dyDescent="0.15">
      <c r="A17" s="37">
        <v>16</v>
      </c>
      <c r="B17" s="37">
        <v>29</v>
      </c>
      <c r="C17" s="37">
        <v>358203</v>
      </c>
      <c r="D17" s="37">
        <v>4499207.2378606796</v>
      </c>
      <c r="E17" s="37">
        <v>4208594.5847051302</v>
      </c>
      <c r="F17" s="37">
        <v>290612.65315555502</v>
      </c>
      <c r="G17" s="37">
        <v>4208594.5847051302</v>
      </c>
      <c r="H17" s="37">
        <v>6.4591968716190606E-2</v>
      </c>
    </row>
    <row r="18" spans="1:8" x14ac:dyDescent="0.15">
      <c r="A18" s="37">
        <v>17</v>
      </c>
      <c r="B18" s="37">
        <v>31</v>
      </c>
      <c r="C18" s="37">
        <v>41076.328000000001</v>
      </c>
      <c r="D18" s="37">
        <v>406629.26323055697</v>
      </c>
      <c r="E18" s="37">
        <v>365273.49474920903</v>
      </c>
      <c r="F18" s="37">
        <v>41355.768481348903</v>
      </c>
      <c r="G18" s="37">
        <v>365273.49474920903</v>
      </c>
      <c r="H18" s="37">
        <v>0.101703866939602</v>
      </c>
    </row>
    <row r="19" spans="1:8" x14ac:dyDescent="0.15">
      <c r="A19" s="37">
        <v>18</v>
      </c>
      <c r="B19" s="37">
        <v>32</v>
      </c>
      <c r="C19" s="37">
        <v>60906.048000000003</v>
      </c>
      <c r="D19" s="37">
        <v>687845.39584153995</v>
      </c>
      <c r="E19" s="37">
        <v>660017.600048405</v>
      </c>
      <c r="F19" s="37">
        <v>27827.795793134399</v>
      </c>
      <c r="G19" s="37">
        <v>660017.600048405</v>
      </c>
      <c r="H19" s="37">
        <v>4.0456468795707599E-2</v>
      </c>
    </row>
    <row r="20" spans="1:8" x14ac:dyDescent="0.15">
      <c r="A20" s="37">
        <v>19</v>
      </c>
      <c r="B20" s="37">
        <v>33</v>
      </c>
      <c r="C20" s="37">
        <v>49763.036</v>
      </c>
      <c r="D20" s="37">
        <v>735816.86010999198</v>
      </c>
      <c r="E20" s="37">
        <v>598364.78052121704</v>
      </c>
      <c r="F20" s="37">
        <v>137452.079588775</v>
      </c>
      <c r="G20" s="37">
        <v>598364.78052121704</v>
      </c>
      <c r="H20" s="37">
        <v>0.18680202512378999</v>
      </c>
    </row>
    <row r="21" spans="1:8" x14ac:dyDescent="0.15">
      <c r="A21" s="37">
        <v>20</v>
      </c>
      <c r="B21" s="37">
        <v>34</v>
      </c>
      <c r="C21" s="37">
        <v>56427.195</v>
      </c>
      <c r="D21" s="37">
        <v>360840.847650768</v>
      </c>
      <c r="E21" s="37">
        <v>288892.85331445199</v>
      </c>
      <c r="F21" s="37">
        <v>71947.994336315605</v>
      </c>
      <c r="G21" s="37">
        <v>288892.85331445199</v>
      </c>
      <c r="H21" s="37">
        <v>0.199389827412081</v>
      </c>
    </row>
    <row r="22" spans="1:8" x14ac:dyDescent="0.15">
      <c r="A22" s="37">
        <v>21</v>
      </c>
      <c r="B22" s="37">
        <v>35</v>
      </c>
      <c r="C22" s="37">
        <v>112662.45</v>
      </c>
      <c r="D22" s="37">
        <v>2370152.2389743398</v>
      </c>
      <c r="E22" s="37">
        <v>2462884.9146318599</v>
      </c>
      <c r="F22" s="37">
        <v>-92732.675657522093</v>
      </c>
      <c r="G22" s="37">
        <v>2462884.9146318599</v>
      </c>
      <c r="H22" s="37">
        <v>-3.9125198007386799E-2</v>
      </c>
    </row>
    <row r="23" spans="1:8" x14ac:dyDescent="0.15">
      <c r="A23" s="37">
        <v>22</v>
      </c>
      <c r="B23" s="37">
        <v>36</v>
      </c>
      <c r="C23" s="37">
        <v>200938.609</v>
      </c>
      <c r="D23" s="37">
        <v>795042.41693982296</v>
      </c>
      <c r="E23" s="37">
        <v>687265.95830479497</v>
      </c>
      <c r="F23" s="37">
        <v>107776.458635028</v>
      </c>
      <c r="G23" s="37">
        <v>687265.95830479497</v>
      </c>
      <c r="H23" s="37">
        <v>0.135560639707587</v>
      </c>
    </row>
    <row r="24" spans="1:8" x14ac:dyDescent="0.15">
      <c r="A24" s="37">
        <v>23</v>
      </c>
      <c r="B24" s="37">
        <v>37</v>
      </c>
      <c r="C24" s="37">
        <v>197176.93400000001</v>
      </c>
      <c r="D24" s="37">
        <v>1379965.99324956</v>
      </c>
      <c r="E24" s="37">
        <v>1242155.32413891</v>
      </c>
      <c r="F24" s="37">
        <v>137810.66911064999</v>
      </c>
      <c r="G24" s="37">
        <v>1242155.32413891</v>
      </c>
      <c r="H24" s="37">
        <v>9.9865264640422099E-2</v>
      </c>
    </row>
    <row r="25" spans="1:8" x14ac:dyDescent="0.15">
      <c r="A25" s="37">
        <v>24</v>
      </c>
      <c r="B25" s="37">
        <v>38</v>
      </c>
      <c r="C25" s="37">
        <v>1392253.4609999999</v>
      </c>
      <c r="D25" s="37">
        <v>5382487.5576681402</v>
      </c>
      <c r="E25" s="37">
        <v>5877426.7619522102</v>
      </c>
      <c r="F25" s="37">
        <v>-494939.20428407099</v>
      </c>
      <c r="G25" s="37">
        <v>5877426.7619522102</v>
      </c>
      <c r="H25" s="37">
        <v>-9.1953617910171898E-2</v>
      </c>
    </row>
    <row r="26" spans="1:8" x14ac:dyDescent="0.15">
      <c r="A26" s="37">
        <v>25</v>
      </c>
      <c r="B26" s="37">
        <v>39</v>
      </c>
      <c r="C26" s="37">
        <v>76540.569000000003</v>
      </c>
      <c r="D26" s="37">
        <v>122782.15127775499</v>
      </c>
      <c r="E26" s="37">
        <v>91819.727320675607</v>
      </c>
      <c r="F26" s="37">
        <v>30962.4239570795</v>
      </c>
      <c r="G26" s="37">
        <v>91819.727320675607</v>
      </c>
      <c r="H26" s="37">
        <v>0.25217365581937901</v>
      </c>
    </row>
    <row r="27" spans="1:8" x14ac:dyDescent="0.15">
      <c r="A27" s="37">
        <v>26</v>
      </c>
      <c r="B27" s="37">
        <v>42</v>
      </c>
      <c r="C27" s="37">
        <v>29955.722000000002</v>
      </c>
      <c r="D27" s="37">
        <v>423969.3812</v>
      </c>
      <c r="E27" s="37">
        <v>443791.56540000002</v>
      </c>
      <c r="F27" s="37">
        <v>-19822.1842</v>
      </c>
      <c r="G27" s="37">
        <v>443791.56540000002</v>
      </c>
      <c r="H27" s="37">
        <v>-4.67538107207068E-2</v>
      </c>
    </row>
    <row r="28" spans="1:8" x14ac:dyDescent="0.15">
      <c r="A28" s="37">
        <v>27</v>
      </c>
      <c r="B28" s="37">
        <v>75</v>
      </c>
      <c r="C28" s="37">
        <v>247</v>
      </c>
      <c r="D28" s="37">
        <v>157388.88888888899</v>
      </c>
      <c r="E28" s="37">
        <v>148180.44017094001</v>
      </c>
      <c r="F28" s="37">
        <v>9208.4487179487205</v>
      </c>
      <c r="G28" s="37">
        <v>148180.44017094001</v>
      </c>
      <c r="H28" s="37">
        <v>5.8507616280648399E-2</v>
      </c>
    </row>
    <row r="29" spans="1:8" x14ac:dyDescent="0.15">
      <c r="A29" s="37">
        <v>28</v>
      </c>
      <c r="B29" s="37">
        <v>76</v>
      </c>
      <c r="C29" s="37">
        <v>2290</v>
      </c>
      <c r="D29" s="37">
        <v>520559.05996581202</v>
      </c>
      <c r="E29" s="37">
        <v>479288.72977777797</v>
      </c>
      <c r="F29" s="37">
        <v>41270.330188034197</v>
      </c>
      <c r="G29" s="37">
        <v>479288.72977777797</v>
      </c>
      <c r="H29" s="37">
        <v>7.9280783607425104E-2</v>
      </c>
    </row>
    <row r="30" spans="1:8" x14ac:dyDescent="0.15">
      <c r="A30" s="37">
        <v>29</v>
      </c>
      <c r="B30" s="37">
        <v>99</v>
      </c>
      <c r="C30" s="37">
        <v>32</v>
      </c>
      <c r="D30" s="37">
        <v>17214.091218516001</v>
      </c>
      <c r="E30" s="37">
        <v>16346.631722259999</v>
      </c>
      <c r="F30" s="37">
        <v>867.45949625595597</v>
      </c>
      <c r="G30" s="37">
        <v>16346.631722259999</v>
      </c>
      <c r="H30" s="37">
        <v>5.0392407315867499E-2</v>
      </c>
    </row>
    <row r="31" spans="1:8" ht="14.25" x14ac:dyDescent="0.2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 x14ac:dyDescent="0.2">
      <c r="A32" s="30"/>
      <c r="B32" s="33">
        <v>70</v>
      </c>
      <c r="C32" s="34">
        <v>71</v>
      </c>
      <c r="D32" s="34">
        <v>103379.55</v>
      </c>
      <c r="E32" s="34">
        <v>99594.31</v>
      </c>
      <c r="F32" s="30"/>
      <c r="G32" s="30"/>
      <c r="H32" s="30"/>
    </row>
    <row r="33" spans="1:8" ht="14.25" x14ac:dyDescent="0.2">
      <c r="A33" s="30"/>
      <c r="B33" s="33">
        <v>71</v>
      </c>
      <c r="C33" s="34">
        <v>366</v>
      </c>
      <c r="D33" s="34">
        <v>1243755.98</v>
      </c>
      <c r="E33" s="34">
        <v>1467069.75</v>
      </c>
      <c r="F33" s="30"/>
      <c r="G33" s="30"/>
      <c r="H33" s="30"/>
    </row>
    <row r="34" spans="1:8" ht="14.25" x14ac:dyDescent="0.2">
      <c r="A34" s="30"/>
      <c r="B34" s="33">
        <v>72</v>
      </c>
      <c r="C34" s="34">
        <v>268</v>
      </c>
      <c r="D34" s="34">
        <v>826665.02</v>
      </c>
      <c r="E34" s="34">
        <v>895245.34</v>
      </c>
      <c r="F34" s="30"/>
      <c r="G34" s="30"/>
      <c r="H34" s="30"/>
    </row>
    <row r="35" spans="1:8" ht="14.25" x14ac:dyDescent="0.2">
      <c r="A35" s="30"/>
      <c r="B35" s="33">
        <v>73</v>
      </c>
      <c r="C35" s="34">
        <v>239</v>
      </c>
      <c r="D35" s="34">
        <v>615599.17000000004</v>
      </c>
      <c r="E35" s="34">
        <v>752557.96</v>
      </c>
      <c r="F35" s="30"/>
      <c r="G35" s="30"/>
      <c r="H35" s="30"/>
    </row>
    <row r="36" spans="1:8" ht="14.25" x14ac:dyDescent="0.2">
      <c r="A36" s="30"/>
      <c r="B36" s="33">
        <v>74</v>
      </c>
      <c r="C36" s="34">
        <v>29</v>
      </c>
      <c r="D36" s="34">
        <v>18.63</v>
      </c>
      <c r="E36" s="34">
        <v>1611.11</v>
      </c>
      <c r="F36" s="30"/>
      <c r="G36" s="30"/>
      <c r="H36" s="30"/>
    </row>
    <row r="37" spans="1:8" ht="14.25" x14ac:dyDescent="0.2">
      <c r="A37" s="30"/>
      <c r="B37" s="33">
        <v>77</v>
      </c>
      <c r="C37" s="34">
        <v>422</v>
      </c>
      <c r="D37" s="34">
        <v>719367.38</v>
      </c>
      <c r="E37" s="34">
        <v>834699.86</v>
      </c>
      <c r="F37" s="30"/>
      <c r="G37" s="30"/>
      <c r="H37" s="30"/>
    </row>
    <row r="38" spans="1:8" ht="14.25" x14ac:dyDescent="0.2">
      <c r="A38" s="30"/>
      <c r="B38" s="33">
        <v>78</v>
      </c>
      <c r="C38" s="34">
        <v>111</v>
      </c>
      <c r="D38" s="34">
        <v>158248.76</v>
      </c>
      <c r="E38" s="34">
        <v>137492.67000000001</v>
      </c>
      <c r="F38" s="30"/>
      <c r="G38" s="30"/>
      <c r="H38" s="30"/>
    </row>
    <row r="39" spans="1:8" ht="14.25" x14ac:dyDescent="0.2">
      <c r="A39" s="30"/>
      <c r="B39" s="31"/>
      <c r="C39" s="30"/>
      <c r="D39" s="30"/>
      <c r="E39" s="30"/>
      <c r="F39" s="30"/>
      <c r="G39" s="30"/>
      <c r="H39" s="30"/>
    </row>
    <row r="40" spans="1:8" ht="14.25" x14ac:dyDescent="0.2">
      <c r="A40" s="30"/>
      <c r="B40" s="31"/>
      <c r="C40" s="30"/>
      <c r="D40" s="30"/>
      <c r="E40" s="30"/>
      <c r="F40" s="30"/>
      <c r="G40" s="30"/>
      <c r="H40" s="30"/>
    </row>
    <row r="41" spans="1:8" ht="14.25" x14ac:dyDescent="0.2">
      <c r="A41" s="30"/>
      <c r="B41" s="31"/>
      <c r="C41" s="30"/>
      <c r="D41" s="30"/>
      <c r="E41" s="30"/>
      <c r="F41" s="30"/>
      <c r="G41" s="30"/>
      <c r="H41" s="30"/>
    </row>
    <row r="42" spans="1:8" ht="14.25" x14ac:dyDescent="0.2">
      <c r="A42" s="30"/>
      <c r="B42" s="31"/>
      <c r="C42" s="31"/>
      <c r="D42" s="31"/>
      <c r="E42" s="31"/>
      <c r="F42" s="31"/>
      <c r="G42" s="31"/>
      <c r="H42" s="31"/>
    </row>
    <row r="43" spans="1:8" ht="14.25" x14ac:dyDescent="0.2">
      <c r="A43" s="30"/>
      <c r="B43" s="31"/>
      <c r="C43" s="31"/>
      <c r="D43" s="31"/>
      <c r="E43" s="31"/>
      <c r="F43" s="31"/>
      <c r="G43" s="31"/>
      <c r="H43" s="31"/>
    </row>
    <row r="44" spans="1:8" ht="14.25" x14ac:dyDescent="0.2">
      <c r="A44" s="30"/>
      <c r="B44" s="31"/>
      <c r="C44" s="30"/>
      <c r="D44" s="30"/>
      <c r="E44" s="30"/>
      <c r="F44" s="30"/>
      <c r="G44" s="30"/>
      <c r="H44" s="30"/>
    </row>
    <row r="45" spans="1:8" ht="14.25" x14ac:dyDescent="0.2">
      <c r="A45" s="30"/>
      <c r="B45" s="31"/>
      <c r="C45" s="30"/>
      <c r="D45" s="30"/>
      <c r="E45" s="30"/>
      <c r="F45" s="30"/>
      <c r="G45" s="30"/>
      <c r="H45" s="30"/>
    </row>
    <row r="46" spans="1:8" ht="14.25" x14ac:dyDescent="0.2">
      <c r="A46" s="30"/>
      <c r="B46" s="31"/>
      <c r="C46" s="30"/>
      <c r="D46" s="30"/>
      <c r="E46" s="30"/>
      <c r="F46" s="30"/>
      <c r="G46" s="30"/>
      <c r="H46" s="30"/>
    </row>
    <row r="47" spans="1:8" ht="14.25" x14ac:dyDescent="0.2">
      <c r="A47" s="30"/>
      <c r="B47" s="31"/>
      <c r="C47" s="30"/>
      <c r="D47" s="30"/>
      <c r="E47" s="30"/>
      <c r="F47" s="30"/>
      <c r="G47" s="30"/>
      <c r="H47" s="30"/>
    </row>
    <row r="48" spans="1:8" ht="14.25" x14ac:dyDescent="0.2">
      <c r="A48" s="30"/>
      <c r="B48" s="31"/>
      <c r="C48" s="30"/>
      <c r="D48" s="30"/>
      <c r="E48" s="30"/>
      <c r="F48" s="30"/>
      <c r="G48" s="30"/>
      <c r="H48" s="30"/>
    </row>
    <row r="49" spans="1:8" ht="14.25" x14ac:dyDescent="0.2">
      <c r="A49" s="30"/>
      <c r="B49" s="31"/>
      <c r="C49" s="30"/>
      <c r="D49" s="30"/>
      <c r="E49" s="30"/>
      <c r="F49" s="30"/>
      <c r="G49" s="30"/>
      <c r="H49" s="30"/>
    </row>
    <row r="50" spans="1:8" ht="14.25" x14ac:dyDescent="0.2">
      <c r="A50" s="30"/>
      <c r="B50" s="31"/>
      <c r="C50" s="30"/>
      <c r="D50" s="30"/>
      <c r="E50" s="30"/>
      <c r="F50" s="30"/>
      <c r="G50" s="30"/>
      <c r="H50" s="30"/>
    </row>
    <row r="51" spans="1:8" ht="14.25" x14ac:dyDescent="0.2">
      <c r="A51" s="30"/>
      <c r="B51" s="31"/>
      <c r="C51" s="30"/>
      <c r="D51" s="30"/>
      <c r="E51" s="30"/>
      <c r="F51" s="30"/>
      <c r="G51" s="30"/>
      <c r="H51" s="30"/>
    </row>
    <row r="52" spans="1:8" ht="14.25" x14ac:dyDescent="0.2">
      <c r="A52" s="30"/>
      <c r="B52" s="31"/>
      <c r="C52" s="30"/>
      <c r="D52" s="30"/>
      <c r="E52" s="30"/>
      <c r="F52" s="30"/>
      <c r="G52" s="30"/>
      <c r="H52" s="30"/>
    </row>
    <row r="53" spans="1:8" ht="14.25" x14ac:dyDescent="0.2">
      <c r="A53" s="30"/>
      <c r="B53" s="31"/>
      <c r="C53" s="30"/>
      <c r="D53" s="30"/>
      <c r="E53" s="30"/>
      <c r="F53" s="30"/>
      <c r="G53" s="30"/>
      <c r="H53" s="30"/>
    </row>
    <row r="54" spans="1:8" ht="14.25" x14ac:dyDescent="0.2">
      <c r="A54" s="30"/>
      <c r="B54" s="31"/>
      <c r="C54" s="30"/>
      <c r="D54" s="30"/>
      <c r="E54" s="30"/>
      <c r="F54" s="30"/>
      <c r="G54" s="30"/>
      <c r="H54" s="30"/>
    </row>
    <row r="55" spans="1:8" ht="14.25" x14ac:dyDescent="0.2">
      <c r="A55" s="30"/>
      <c r="B55" s="31"/>
      <c r="C55" s="30"/>
      <c r="D55" s="30"/>
      <c r="E55" s="30"/>
      <c r="F55" s="30"/>
      <c r="G55" s="30"/>
      <c r="H55" s="30"/>
    </row>
    <row r="56" spans="1:8" ht="14.25" x14ac:dyDescent="0.2">
      <c r="A56" s="30"/>
      <c r="B56" s="31"/>
      <c r="C56" s="30"/>
      <c r="D56" s="30"/>
      <c r="E56" s="30"/>
      <c r="F56" s="30"/>
      <c r="G56" s="30"/>
      <c r="H56" s="30"/>
    </row>
    <row r="57" spans="1:8" ht="14.25" x14ac:dyDescent="0.2">
      <c r="A57" s="30"/>
      <c r="B57" s="31"/>
      <c r="C57" s="30"/>
      <c r="D57" s="30"/>
      <c r="E57" s="30"/>
      <c r="F57" s="30"/>
      <c r="G57" s="30"/>
      <c r="H57" s="30"/>
    </row>
    <row r="58" spans="1:8" ht="14.25" x14ac:dyDescent="0.2">
      <c r="A58" s="30"/>
      <c r="B58" s="31"/>
      <c r="C58" s="30"/>
      <c r="D58" s="30"/>
      <c r="E58" s="30"/>
      <c r="F58" s="30"/>
      <c r="G58" s="30"/>
      <c r="H58" s="30"/>
    </row>
    <row r="59" spans="1:8" ht="14.25" x14ac:dyDescent="0.2">
      <c r="A59" s="30"/>
      <c r="B59" s="31"/>
      <c r="C59" s="30"/>
      <c r="D59" s="30"/>
      <c r="E59" s="30"/>
      <c r="F59" s="30"/>
      <c r="G59" s="30"/>
      <c r="H59" s="30"/>
    </row>
    <row r="60" spans="1:8" ht="14.25" x14ac:dyDescent="0.2">
      <c r="A60" s="30"/>
      <c r="B60" s="31"/>
      <c r="C60" s="30"/>
      <c r="D60" s="30"/>
      <c r="E60" s="30"/>
      <c r="F60" s="30"/>
      <c r="G60" s="30"/>
      <c r="H60" s="30"/>
    </row>
    <row r="61" spans="1:8" ht="14.25" x14ac:dyDescent="0.2">
      <c r="A61" s="30"/>
      <c r="B61" s="31"/>
      <c r="C61" s="30"/>
      <c r="D61" s="30"/>
      <c r="E61" s="30"/>
      <c r="F61" s="30"/>
      <c r="G61" s="30"/>
      <c r="H61" s="30"/>
    </row>
    <row r="62" spans="1:8" ht="14.25" x14ac:dyDescent="0.2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2015-11-08T01:22:23Z</dcterms:modified>
</cp:coreProperties>
</file>