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BBG_bak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0" i="2" l="1"/>
  <c r="H31" i="2"/>
  <c r="H38" i="2" l="1"/>
  <c r="J8" i="2" l="1"/>
  <c r="F36" i="2" l="1"/>
  <c r="F37" i="2"/>
  <c r="F32" i="2"/>
  <c r="F33" i="2"/>
  <c r="E36" i="2"/>
  <c r="K36" i="2" s="1"/>
  <c r="E37" i="2"/>
  <c r="E33" i="2"/>
  <c r="E32" i="2"/>
  <c r="F38" i="2"/>
  <c r="E13" i="2"/>
  <c r="F35" i="2"/>
  <c r="F3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4" i="2"/>
  <c r="E38" i="2"/>
  <c r="E35" i="2"/>
  <c r="E34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K31" i="2" s="1"/>
  <c r="E5" i="2"/>
  <c r="E4" i="2"/>
  <c r="I30" i="2"/>
  <c r="I34" i="2"/>
  <c r="I35" i="2"/>
  <c r="I38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4" i="2"/>
  <c r="J35" i="2"/>
  <c r="J38" i="2"/>
  <c r="E3" i="2"/>
  <c r="F3" i="2"/>
  <c r="I4" i="2"/>
  <c r="I5" i="2"/>
  <c r="I6" i="2"/>
  <c r="K6" i="2" s="1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2" i="2"/>
  <c r="H33" i="2"/>
  <c r="H34" i="2"/>
  <c r="H35" i="2"/>
  <c r="H36" i="2"/>
  <c r="H37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9" i="2" l="1"/>
  <c r="G34" i="2"/>
  <c r="L34" i="2" s="1"/>
  <c r="G35" i="2"/>
  <c r="L35" i="2" s="1"/>
  <c r="G30" i="2"/>
  <c r="L30" i="2" s="1"/>
  <c r="G38" i="2"/>
  <c r="L38" i="2" s="1"/>
  <c r="G36" i="2"/>
  <c r="L36" i="2" s="1"/>
  <c r="G32" i="2"/>
  <c r="L32" i="2" s="1"/>
  <c r="G37" i="2"/>
  <c r="L37" i="2" s="1"/>
  <c r="G33" i="2"/>
  <c r="L33" i="2" s="1"/>
  <c r="K37" i="2"/>
  <c r="K33" i="2"/>
  <c r="G29" i="2"/>
  <c r="L29" i="2" s="1"/>
  <c r="G31" i="2"/>
  <c r="L31" i="2" s="1"/>
  <c r="K32" i="2"/>
  <c r="I3" i="2"/>
  <c r="K3" i="2" s="1"/>
  <c r="K5" i="2"/>
  <c r="K7" i="2"/>
  <c r="K38" i="2"/>
  <c r="G19" i="2"/>
  <c r="L19" i="2" s="1"/>
  <c r="G11" i="2"/>
  <c r="L11" i="2" s="1"/>
  <c r="G7" i="2"/>
  <c r="L7" i="2" s="1"/>
  <c r="G5" i="2"/>
  <c r="L5" i="2" s="1"/>
  <c r="K35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4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<sst xmlns="http://schemas.openxmlformats.org/spreadsheetml/2006/main" count="112" uniqueCount="70">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</sst>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5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14" fontId="21" fillId="33" borderId="17" xfId="62" applyNumberFormat="1" applyFont="1" applyFill="1" applyBorder="1" applyAlignment="1">
      <alignment vertical="center" wrapText="1"/>
    </xf>
    <xf numFmtId="14" fontId="21" fillId="33" borderId="16" xfId="62" applyNumberFormat="1" applyFont="1" applyFill="1" applyBorder="1" applyAlignment="1">
      <alignment vertical="center" wrapText="1"/>
    </xf>
    <xf numFmtId="0" fontId="20" fillId="0" borderId="0" xfId="62" applyFont="1" applyAlignment="1">
      <alignment horizontal="right" vertical="center" wrapText="1"/>
    </xf>
    <xf numFmtId="0" fontId="20" fillId="0" borderId="0" xfId="62" applyFont="1" applyAlignment="1">
      <alignment wrapText="1"/>
    </xf>
    <xf numFmtId="0" fontId="20" fillId="0" borderId="19" xfId="62" applyFont="1" applyBorder="1" applyAlignment="1">
      <alignment wrapText="1"/>
    </xf>
    <xf numFmtId="49" fontId="21" fillId="33" borderId="13" xfId="62" applyNumberFormat="1" applyFont="1" applyFill="1" applyBorder="1" applyAlignment="1">
      <alignment horizontal="left" vertical="top" wrapText="1"/>
    </xf>
    <xf numFmtId="14" fontId="21" fillId="33" borderId="12" xfId="62" applyNumberFormat="1" applyFont="1" applyFill="1" applyBorder="1" applyAlignment="1">
      <alignment vertical="center" wrapText="1"/>
    </xf>
    <xf numFmtId="49" fontId="22" fillId="33" borderId="15" xfId="62" applyNumberFormat="1" applyFont="1" applyFill="1" applyBorder="1" applyAlignment="1">
      <alignment horizontal="left" vertical="top" wrapText="1"/>
    </xf>
    <xf numFmtId="49" fontId="22" fillId="33" borderId="14" xfId="62" applyNumberFormat="1" applyFont="1" applyFill="1" applyBorder="1" applyAlignment="1">
      <alignment horizontal="left" vertical="top" wrapText="1"/>
    </xf>
    <xf numFmtId="49" fontId="22" fillId="33" borderId="13" xfId="62" applyNumberFormat="1" applyFont="1" applyFill="1" applyBorder="1" applyAlignment="1">
      <alignment horizontal="left" vertical="top" wrapText="1"/>
    </xf>
    <xf numFmtId="0" fontId="21" fillId="33" borderId="15" xfId="62" applyFont="1" applyFill="1" applyBorder="1" applyAlignment="1">
      <alignment vertical="center" wrapText="1"/>
    </xf>
    <xf numFmtId="0" fontId="21" fillId="33" borderId="13" xfId="62" applyFont="1" applyFill="1" applyBorder="1" applyAlignment="1">
      <alignment vertical="center" wrapText="1"/>
    </xf>
    <xf numFmtId="49" fontId="21" fillId="33" borderId="15" xfId="62" applyNumberFormat="1" applyFont="1" applyFill="1" applyBorder="1" applyAlignment="1">
      <alignment horizontal="left" vertical="top" wrapText="1"/>
    </xf>
    <xf numFmtId="0" fontId="35" fillId="0" borderId="0" xfId="62"/>
    <xf numFmtId="0" fontId="26" fillId="0" borderId="0" xfId="62" applyFont="1" applyAlignment="1">
      <alignment horizontal="left" wrapText="1"/>
    </xf>
    <xf numFmtId="0" fontId="33" fillId="0" borderId="19" xfId="62" applyFont="1" applyBorder="1" applyAlignment="1">
      <alignment horizontal="left" vertical="center" wrapText="1"/>
    </xf>
    <xf numFmtId="0" fontId="21" fillId="0" borderId="10" xfId="62" applyFont="1" applyBorder="1" applyAlignment="1">
      <alignment wrapText="1"/>
    </xf>
    <xf numFmtId="0" fontId="20" fillId="0" borderId="11" xfId="62" applyFont="1" applyBorder="1" applyAlignment="1">
      <alignment wrapText="1"/>
    </xf>
    <xf numFmtId="0" fontId="20" fillId="0" borderId="11" xfId="62" applyFont="1" applyBorder="1" applyAlignment="1">
      <alignment horizontal="right" vertical="center" wrapText="1"/>
    </xf>
    <xf numFmtId="49" fontId="21" fillId="33" borderId="10" xfId="62" applyNumberFormat="1" applyFont="1" applyFill="1" applyBorder="1" applyAlignment="1">
      <alignment vertical="center" wrapText="1"/>
    </xf>
    <xf numFmtId="49" fontId="21" fillId="33" borderId="12" xfId="62" applyNumberFormat="1" applyFont="1" applyFill="1" applyBorder="1" applyAlignment="1">
      <alignment vertical="center" wrapText="1"/>
    </xf>
    <xf numFmtId="0" fontId="21" fillId="33" borderId="10" xfId="62" applyFont="1" applyFill="1" applyBorder="1" applyAlignment="1">
      <alignment vertical="center" wrapText="1"/>
    </xf>
    <xf numFmtId="0" fontId="21" fillId="33" borderId="12" xfId="62" applyFont="1" applyFill="1" applyBorder="1" applyAlignment="1">
      <alignment vertical="center" wrapText="1"/>
    </xf>
    <xf numFmtId="4" fontId="22" fillId="34" borderId="10" xfId="62" applyNumberFormat="1" applyFont="1" applyFill="1" applyBorder="1" applyAlignment="1">
      <alignment horizontal="right" vertical="top" wrapText="1"/>
    </xf>
    <xf numFmtId="176" fontId="22" fillId="34" borderId="10" xfId="62" applyNumberFormat="1" applyFont="1" applyFill="1" applyBorder="1" applyAlignment="1">
      <alignment horizontal="right" vertical="top" wrapText="1"/>
    </xf>
    <xf numFmtId="176" fontId="22" fillId="34" borderId="12" xfId="62" applyNumberFormat="1" applyFont="1" applyFill="1" applyBorder="1" applyAlignment="1">
      <alignment horizontal="right" vertical="top" wrapText="1"/>
    </xf>
    <xf numFmtId="4" fontId="21" fillId="35" borderId="10" xfId="62" applyNumberFormat="1" applyFont="1" applyFill="1" applyBorder="1" applyAlignment="1">
      <alignment horizontal="right" vertical="top" wrapText="1"/>
    </xf>
    <xf numFmtId="176" fontId="21" fillId="35" borderId="10" xfId="62" applyNumberFormat="1" applyFont="1" applyFill="1" applyBorder="1" applyAlignment="1">
      <alignment horizontal="right" vertical="top" wrapText="1"/>
    </xf>
    <xf numFmtId="176" fontId="21" fillId="35" borderId="12" xfId="62" applyNumberFormat="1" applyFont="1" applyFill="1" applyBorder="1" applyAlignment="1">
      <alignment horizontal="right" vertical="top" wrapText="1"/>
    </xf>
    <xf numFmtId="0" fontId="21" fillId="35" borderId="10" xfId="62" applyFont="1" applyFill="1" applyBorder="1" applyAlignment="1">
      <alignment horizontal="right" vertical="top" wrapText="1"/>
    </xf>
    <xf numFmtId="0" fontId="21" fillId="35" borderId="12" xfId="62" applyFont="1" applyFill="1" applyBorder="1" applyAlignment="1">
      <alignment horizontal="right" vertical="top" wrapText="1"/>
    </xf>
    <xf numFmtId="4" fontId="21" fillId="35" borderId="13" xfId="62" applyNumberFormat="1" applyFont="1" applyFill="1" applyBorder="1" applyAlignment="1">
      <alignment horizontal="right" vertical="top" wrapText="1"/>
    </xf>
    <xf numFmtId="176" fontId="21" fillId="35" borderId="13" xfId="62" applyNumberFormat="1" applyFont="1" applyFill="1" applyBorder="1" applyAlignment="1">
      <alignment horizontal="right" vertical="top" wrapText="1"/>
    </xf>
    <xf numFmtId="176" fontId="21" fillId="35" borderId="20" xfId="62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38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0" sqref="I30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38" t="s">
        <v>4</v>
      </c>
      <c r="D2" s="38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39" t="s">
        <v>5</v>
      </c>
      <c r="B3" s="39"/>
      <c r="C3" s="39"/>
      <c r="D3" s="39"/>
      <c r="E3" s="15">
        <f>RA!D7</f>
        <v>23512909.845800001</v>
      </c>
      <c r="F3" s="25">
        <f>RA!I7</f>
        <v>2420103.2371999999</v>
      </c>
      <c r="G3" s="16">
        <f>E3-F3</f>
        <v>21092806.608600002</v>
      </c>
      <c r="H3" s="27">
        <f>RA!J7</f>
        <v>10.2926573234503</v>
      </c>
      <c r="I3" s="20">
        <f>SUM(I4:I38)</f>
        <v>23512917.618737631</v>
      </c>
      <c r="J3" s="21">
        <f>SUM(J4:J38)</f>
        <v>21092806.692038126</v>
      </c>
      <c r="K3" s="22">
        <f>E3-I3</f>
        <v>-7.7729376293718815</v>
      </c>
      <c r="L3" s="22">
        <f>G3-J3</f>
        <v>-8.3438124507665634E-2</v>
      </c>
    </row>
    <row r="4" spans="1:13" x14ac:dyDescent="0.15">
      <c r="A4" s="40">
        <f>RA!A8</f>
        <v>42063</v>
      </c>
      <c r="B4" s="12">
        <v>12</v>
      </c>
      <c r="C4" s="37" t="s">
        <v>6</v>
      </c>
      <c r="D4" s="37"/>
      <c r="E4" s="15">
        <f>VLOOKUP(C4,RA!B8:D36,3,0)</f>
        <v>992869.63749999995</v>
      </c>
      <c r="F4" s="25">
        <f>VLOOKUP(C4,RA!B8:I39,8,0)</f>
        <v>224073.58240000001</v>
      </c>
      <c r="G4" s="16">
        <f t="shared" ref="G4:G38" si="0">E4-F4</f>
        <v>768796.0551</v>
      </c>
      <c r="H4" s="27">
        <f>RA!J8</f>
        <v>22.568278244886901</v>
      </c>
      <c r="I4" s="20">
        <f>VLOOKUP(B4,RMS!B:D,3,FALSE)</f>
        <v>992871.14086837601</v>
      </c>
      <c r="J4" s="21">
        <f>VLOOKUP(B4,RMS!B:E,4,FALSE)</f>
        <v>768796.07364017097</v>
      </c>
      <c r="K4" s="22">
        <f t="shared" ref="K4:K38" si="1">E4-I4</f>
        <v>-1.5033683760557324</v>
      </c>
      <c r="L4" s="22">
        <f t="shared" ref="L4:L38" si="2">G4-J4</f>
        <v>-1.8540170975029469E-2</v>
      </c>
    </row>
    <row r="5" spans="1:13" x14ac:dyDescent="0.15">
      <c r="A5" s="40"/>
      <c r="B5" s="12">
        <v>13</v>
      </c>
      <c r="C5" s="37" t="s">
        <v>7</v>
      </c>
      <c r="D5" s="37"/>
      <c r="E5" s="15">
        <f>VLOOKUP(C5,RA!B8:D37,3,0)</f>
        <v>344297.03659999999</v>
      </c>
      <c r="F5" s="25">
        <f>VLOOKUP(C5,RA!B9:I40,8,0)</f>
        <v>66561.491399999999</v>
      </c>
      <c r="G5" s="16">
        <f t="shared" si="0"/>
        <v>277735.54519999999</v>
      </c>
      <c r="H5" s="27">
        <f>RA!J9</f>
        <v>19.332577491025699</v>
      </c>
      <c r="I5" s="20">
        <f>VLOOKUP(B5,RMS!B:D,3,FALSE)</f>
        <v>344297.20531681401</v>
      </c>
      <c r="J5" s="21">
        <f>VLOOKUP(B5,RMS!B:E,4,FALSE)</f>
        <v>277735.52809549199</v>
      </c>
      <c r="K5" s="22">
        <f t="shared" si="1"/>
        <v>-0.16871681401971728</v>
      </c>
      <c r="L5" s="22">
        <f t="shared" si="2"/>
        <v>1.710450800601393E-2</v>
      </c>
      <c r="M5" s="34"/>
    </row>
    <row r="6" spans="1:13" x14ac:dyDescent="0.15">
      <c r="A6" s="40"/>
      <c r="B6" s="12">
        <v>14</v>
      </c>
      <c r="C6" s="37" t="s">
        <v>8</v>
      </c>
      <c r="D6" s="37"/>
      <c r="E6" s="15">
        <f>VLOOKUP(C6,RA!B10:D38,3,0)</f>
        <v>308331.61979999999</v>
      </c>
      <c r="F6" s="25">
        <f>VLOOKUP(C6,RA!B10:I41,8,0)</f>
        <v>64757.6273</v>
      </c>
      <c r="G6" s="16">
        <f t="shared" si="0"/>
        <v>243573.99249999999</v>
      </c>
      <c r="H6" s="27">
        <f>RA!J10</f>
        <v>21.002590438828602</v>
      </c>
      <c r="I6" s="20">
        <f>VLOOKUP(B6,RMS!B:D,3,FALSE)</f>
        <v>308333.60571880301</v>
      </c>
      <c r="J6" s="21">
        <f>VLOOKUP(B6,RMS!B:E,4,FALSE)</f>
        <v>243573.992386325</v>
      </c>
      <c r="K6" s="22">
        <f>E6-I6</f>
        <v>-1.9859188030241057</v>
      </c>
      <c r="L6" s="22">
        <f t="shared" si="2"/>
        <v>1.1367499246262014E-4</v>
      </c>
      <c r="M6" s="34"/>
    </row>
    <row r="7" spans="1:13" x14ac:dyDescent="0.15">
      <c r="A7" s="40"/>
      <c r="B7" s="12">
        <v>15</v>
      </c>
      <c r="C7" s="37" t="s">
        <v>9</v>
      </c>
      <c r="D7" s="37"/>
      <c r="E7" s="15">
        <f>VLOOKUP(C7,RA!B10:D39,3,0)</f>
        <v>83899.538700000005</v>
      </c>
      <c r="F7" s="25">
        <f>VLOOKUP(C7,RA!B11:I42,8,0)</f>
        <v>18021.837100000001</v>
      </c>
      <c r="G7" s="16">
        <f t="shared" si="0"/>
        <v>65877.7016</v>
      </c>
      <c r="H7" s="27">
        <f>RA!J11</f>
        <v>21.4802576739316</v>
      </c>
      <c r="I7" s="20">
        <f>VLOOKUP(B7,RMS!B:D,3,FALSE)</f>
        <v>83899.611415384599</v>
      </c>
      <c r="J7" s="21">
        <f>VLOOKUP(B7,RMS!B:E,4,FALSE)</f>
        <v>65877.701900854707</v>
      </c>
      <c r="K7" s="22">
        <f t="shared" si="1"/>
        <v>-7.271538459463045E-2</v>
      </c>
      <c r="L7" s="22">
        <f t="shared" si="2"/>
        <v>-3.0085470643825829E-4</v>
      </c>
      <c r="M7" s="34"/>
    </row>
    <row r="8" spans="1:13" x14ac:dyDescent="0.15">
      <c r="A8" s="40"/>
      <c r="B8" s="12">
        <v>16</v>
      </c>
      <c r="C8" s="37" t="s">
        <v>10</v>
      </c>
      <c r="D8" s="37"/>
      <c r="E8" s="15">
        <f>VLOOKUP(C8,RA!B12:D39,3,0)</f>
        <v>200040.55379999999</v>
      </c>
      <c r="F8" s="25">
        <f>VLOOKUP(C8,RA!B12:I43,8,0)</f>
        <v>33448.732400000001</v>
      </c>
      <c r="G8" s="16">
        <f t="shared" si="0"/>
        <v>166591.82139999999</v>
      </c>
      <c r="H8" s="27">
        <f>RA!J12</f>
        <v>16.7209757044774</v>
      </c>
      <c r="I8" s="20">
        <f>VLOOKUP(B8,RMS!B:D,3,FALSE)</f>
        <v>200040.567583761</v>
      </c>
      <c r="J8" s="21">
        <f>VLOOKUP(B8,RMS!B:E,4,FALSE)</f>
        <v>166591.82149572601</v>
      </c>
      <c r="K8" s="22">
        <f t="shared" si="1"/>
        <v>-1.3783761009108275E-2</v>
      </c>
      <c r="L8" s="22">
        <f t="shared" si="2"/>
        <v>-9.5726019935682416E-5</v>
      </c>
      <c r="M8" s="34"/>
    </row>
    <row r="9" spans="1:13" x14ac:dyDescent="0.15">
      <c r="A9" s="40"/>
      <c r="B9" s="12">
        <v>17</v>
      </c>
      <c r="C9" s="37" t="s">
        <v>11</v>
      </c>
      <c r="D9" s="37"/>
      <c r="E9" s="15">
        <f>VLOOKUP(C9,RA!B12:D40,3,0)</f>
        <v>498162.77020000003</v>
      </c>
      <c r="F9" s="25">
        <f>VLOOKUP(C9,RA!B13:I44,8,0)</f>
        <v>97087.137300000002</v>
      </c>
      <c r="G9" s="16">
        <f t="shared" si="0"/>
        <v>401075.63290000003</v>
      </c>
      <c r="H9" s="27">
        <f>RA!J13</f>
        <v>19.4890391469884</v>
      </c>
      <c r="I9" s="20">
        <f>VLOOKUP(B9,RMS!B:D,3,FALSE)</f>
        <v>498163.36758974398</v>
      </c>
      <c r="J9" s="21">
        <f>VLOOKUP(B9,RMS!B:E,4,FALSE)</f>
        <v>401075.63291282102</v>
      </c>
      <c r="K9" s="22">
        <f t="shared" si="1"/>
        <v>-0.59738974395440891</v>
      </c>
      <c r="L9" s="22">
        <f t="shared" si="2"/>
        <v>-1.2820994015783072E-5</v>
      </c>
      <c r="M9" s="34"/>
    </row>
    <row r="10" spans="1:13" x14ac:dyDescent="0.15">
      <c r="A10" s="40"/>
      <c r="B10" s="12">
        <v>18</v>
      </c>
      <c r="C10" s="37" t="s">
        <v>12</v>
      </c>
      <c r="D10" s="37"/>
      <c r="E10" s="15">
        <f>VLOOKUP(C10,RA!B14:D41,3,0)</f>
        <v>184875.89929999999</v>
      </c>
      <c r="F10" s="25">
        <f>VLOOKUP(C10,RA!B14:I45,8,0)</f>
        <v>33409.2857</v>
      </c>
      <c r="G10" s="16">
        <f t="shared" si="0"/>
        <v>151466.61359999998</v>
      </c>
      <c r="H10" s="27">
        <f>RA!J14</f>
        <v>18.071195773217799</v>
      </c>
      <c r="I10" s="20">
        <f>VLOOKUP(B10,RMS!B:D,3,FALSE)</f>
        <v>184875.89439230799</v>
      </c>
      <c r="J10" s="21">
        <f>VLOOKUP(B10,RMS!B:E,4,FALSE)</f>
        <v>151466.61461282099</v>
      </c>
      <c r="K10" s="22">
        <f t="shared" si="1"/>
        <v>4.9076919967774302E-3</v>
      </c>
      <c r="L10" s="22">
        <f t="shared" si="2"/>
        <v>-1.0128210124094039E-3</v>
      </c>
      <c r="M10" s="34"/>
    </row>
    <row r="11" spans="1:13" x14ac:dyDescent="0.15">
      <c r="A11" s="40"/>
      <c r="B11" s="12">
        <v>19</v>
      </c>
      <c r="C11" s="37" t="s">
        <v>13</v>
      </c>
      <c r="D11" s="37"/>
      <c r="E11" s="15">
        <f>VLOOKUP(C11,RA!B14:D42,3,0)</f>
        <v>136654.4809</v>
      </c>
      <c r="F11" s="25">
        <f>VLOOKUP(C11,RA!B15:I46,8,0)</f>
        <v>5963.9737999999998</v>
      </c>
      <c r="G11" s="16">
        <f t="shared" si="0"/>
        <v>130690.50709999999</v>
      </c>
      <c r="H11" s="27">
        <f>RA!J15</f>
        <v>4.3642724049160702</v>
      </c>
      <c r="I11" s="20">
        <f>VLOOKUP(B11,RMS!B:D,3,FALSE)</f>
        <v>136654.60028803401</v>
      </c>
      <c r="J11" s="21">
        <f>VLOOKUP(B11,RMS!B:E,4,FALSE)</f>
        <v>130690.50803504301</v>
      </c>
      <c r="K11" s="22">
        <f t="shared" si="1"/>
        <v>-0.11938803401426412</v>
      </c>
      <c r="L11" s="22">
        <f t="shared" si="2"/>
        <v>-9.3504301912616938E-4</v>
      </c>
      <c r="M11" s="34"/>
    </row>
    <row r="12" spans="1:13" x14ac:dyDescent="0.15">
      <c r="A12" s="40"/>
      <c r="B12" s="12">
        <v>21</v>
      </c>
      <c r="C12" s="37" t="s">
        <v>14</v>
      </c>
      <c r="D12" s="37"/>
      <c r="E12" s="15">
        <f>VLOOKUP(C12,RA!B16:D43,3,0)</f>
        <v>1168624.4436999999</v>
      </c>
      <c r="F12" s="25">
        <f>VLOOKUP(C12,RA!B16:I47,8,0)</f>
        <v>54471.807699999998</v>
      </c>
      <c r="G12" s="16">
        <f t="shared" si="0"/>
        <v>1114152.6359999999</v>
      </c>
      <c r="H12" s="27">
        <f>RA!J16</f>
        <v>4.6611901705167096</v>
      </c>
      <c r="I12" s="20">
        <f>VLOOKUP(B12,RMS!B:D,3,FALSE)</f>
        <v>1168623.8747239299</v>
      </c>
      <c r="J12" s="21">
        <f>VLOOKUP(B12,RMS!B:E,4,FALSE)</f>
        <v>1114152.6363333301</v>
      </c>
      <c r="K12" s="22">
        <f t="shared" si="1"/>
        <v>0.56897607003338635</v>
      </c>
      <c r="L12" s="22">
        <f t="shared" si="2"/>
        <v>-3.3333012834191322E-4</v>
      </c>
      <c r="M12" s="34"/>
    </row>
    <row r="13" spans="1:13" x14ac:dyDescent="0.15">
      <c r="A13" s="40"/>
      <c r="B13" s="12">
        <v>22</v>
      </c>
      <c r="C13" s="37" t="s">
        <v>15</v>
      </c>
      <c r="D13" s="37"/>
      <c r="E13" s="15">
        <f>VLOOKUP(C13,RA!B16:D44,3,0)</f>
        <v>2911859.7814000002</v>
      </c>
      <c r="F13" s="25">
        <f>VLOOKUP(C13,RA!B17:I48,8,0)</f>
        <v>110874.5482</v>
      </c>
      <c r="G13" s="16">
        <f t="shared" si="0"/>
        <v>2800985.2332000001</v>
      </c>
      <c r="H13" s="27">
        <f>RA!J17</f>
        <v>3.80768843706795</v>
      </c>
      <c r="I13" s="20">
        <f>VLOOKUP(B13,RMS!B:D,3,FALSE)</f>
        <v>2911859.8660837598</v>
      </c>
      <c r="J13" s="21">
        <f>VLOOKUP(B13,RMS!B:E,4,FALSE)</f>
        <v>2800985.23346239</v>
      </c>
      <c r="K13" s="22">
        <f t="shared" si="1"/>
        <v>-8.4683759603649378E-2</v>
      </c>
      <c r="L13" s="22">
        <f t="shared" si="2"/>
        <v>-2.623898908495903E-4</v>
      </c>
      <c r="M13" s="34"/>
    </row>
    <row r="14" spans="1:13" x14ac:dyDescent="0.15">
      <c r="A14" s="40"/>
      <c r="B14" s="12">
        <v>23</v>
      </c>
      <c r="C14" s="37" t="s">
        <v>16</v>
      </c>
      <c r="D14" s="37"/>
      <c r="E14" s="15">
        <f>VLOOKUP(C14,RA!B18:D45,3,0)</f>
        <v>2461217.5861999998</v>
      </c>
      <c r="F14" s="25">
        <f>VLOOKUP(C14,RA!B18:I49,8,0)</f>
        <v>330296.75949999999</v>
      </c>
      <c r="G14" s="16">
        <f t="shared" si="0"/>
        <v>2130920.8266999996</v>
      </c>
      <c r="H14" s="27">
        <f>RA!J18</f>
        <v>13.420055234123501</v>
      </c>
      <c r="I14" s="20">
        <f>VLOOKUP(B14,RMS!B:D,3,FALSE)</f>
        <v>2461217.9019841598</v>
      </c>
      <c r="J14" s="21">
        <f>VLOOKUP(B14,RMS!B:E,4,FALSE)</f>
        <v>2130920.8343825201</v>
      </c>
      <c r="K14" s="22">
        <f t="shared" si="1"/>
        <v>-0.31578416004776955</v>
      </c>
      <c r="L14" s="22">
        <f t="shared" si="2"/>
        <v>-7.682520430535078E-3</v>
      </c>
      <c r="M14" s="34"/>
    </row>
    <row r="15" spans="1:13" x14ac:dyDescent="0.15">
      <c r="A15" s="40"/>
      <c r="B15" s="12">
        <v>24</v>
      </c>
      <c r="C15" s="37" t="s">
        <v>17</v>
      </c>
      <c r="D15" s="37"/>
      <c r="E15" s="15">
        <f>VLOOKUP(C15,RA!B18:D46,3,0)</f>
        <v>845486.61970000004</v>
      </c>
      <c r="F15" s="25">
        <f>VLOOKUP(C15,RA!B19:I50,8,0)</f>
        <v>84525.929199999999</v>
      </c>
      <c r="G15" s="16">
        <f t="shared" si="0"/>
        <v>760960.69050000003</v>
      </c>
      <c r="H15" s="27">
        <f>RA!J19</f>
        <v>9.9973112797446699</v>
      </c>
      <c r="I15" s="20">
        <f>VLOOKUP(B15,RMS!B:D,3,FALSE)</f>
        <v>845486.52705213695</v>
      </c>
      <c r="J15" s="21">
        <f>VLOOKUP(B15,RMS!B:E,4,FALSE)</f>
        <v>760960.69011880294</v>
      </c>
      <c r="K15" s="22">
        <f t="shared" si="1"/>
        <v>9.2647863086313009E-2</v>
      </c>
      <c r="L15" s="22">
        <f t="shared" si="2"/>
        <v>3.8119708187878132E-4</v>
      </c>
      <c r="M15" s="34"/>
    </row>
    <row r="16" spans="1:13" x14ac:dyDescent="0.15">
      <c r="A16" s="40"/>
      <c r="B16" s="12">
        <v>25</v>
      </c>
      <c r="C16" s="37" t="s">
        <v>18</v>
      </c>
      <c r="D16" s="37"/>
      <c r="E16" s="15">
        <f>VLOOKUP(C16,RA!B20:D47,3,0)</f>
        <v>1440932.1288000001</v>
      </c>
      <c r="F16" s="25">
        <f>VLOOKUP(C16,RA!B20:I51,8,0)</f>
        <v>-45599.328500000003</v>
      </c>
      <c r="G16" s="16">
        <f t="shared" si="0"/>
        <v>1486531.4573000001</v>
      </c>
      <c r="H16" s="27">
        <f>RA!J20</f>
        <v>-3.1645715706245601</v>
      </c>
      <c r="I16" s="20">
        <f>VLOOKUP(B16,RMS!B:D,3,FALSE)</f>
        <v>1440932.3311999999</v>
      </c>
      <c r="J16" s="21">
        <f>VLOOKUP(B16,RMS!B:E,4,FALSE)</f>
        <v>1486531.4572999999</v>
      </c>
      <c r="K16" s="22">
        <f t="shared" si="1"/>
        <v>-0.20239999983459711</v>
      </c>
      <c r="L16" s="22">
        <f t="shared" si="2"/>
        <v>0</v>
      </c>
      <c r="M16" s="34"/>
    </row>
    <row r="17" spans="1:13" x14ac:dyDescent="0.15">
      <c r="A17" s="40"/>
      <c r="B17" s="12">
        <v>26</v>
      </c>
      <c r="C17" s="37" t="s">
        <v>19</v>
      </c>
      <c r="D17" s="37"/>
      <c r="E17" s="15">
        <f>VLOOKUP(C17,RA!B20:D48,3,0)</f>
        <v>531447.92579999997</v>
      </c>
      <c r="F17" s="25">
        <f>VLOOKUP(C17,RA!B21:I52,8,0)</f>
        <v>69388.1495</v>
      </c>
      <c r="G17" s="16">
        <f t="shared" si="0"/>
        <v>462059.77629999997</v>
      </c>
      <c r="H17" s="27">
        <f>RA!J21</f>
        <v>13.0564343431294</v>
      </c>
      <c r="I17" s="20">
        <f>VLOOKUP(B17,RMS!B:D,3,FALSE)</f>
        <v>531447.57603896095</v>
      </c>
      <c r="J17" s="21">
        <f>VLOOKUP(B17,RMS!B:E,4,FALSE)</f>
        <v>462059.77613755403</v>
      </c>
      <c r="K17" s="22">
        <f t="shared" si="1"/>
        <v>0.34976103901863098</v>
      </c>
      <c r="L17" s="22">
        <f t="shared" si="2"/>
        <v>1.6244594007730484E-4</v>
      </c>
      <c r="M17" s="34"/>
    </row>
    <row r="18" spans="1:13" x14ac:dyDescent="0.15">
      <c r="A18" s="40"/>
      <c r="B18" s="12">
        <v>27</v>
      </c>
      <c r="C18" s="37" t="s">
        <v>20</v>
      </c>
      <c r="D18" s="37"/>
      <c r="E18" s="15">
        <f>VLOOKUP(C18,RA!B22:D49,3,0)</f>
        <v>1612417.267</v>
      </c>
      <c r="F18" s="25">
        <f>VLOOKUP(C18,RA!B22:I53,8,0)</f>
        <v>209161.5294</v>
      </c>
      <c r="G18" s="16">
        <f t="shared" si="0"/>
        <v>1403255.7376000001</v>
      </c>
      <c r="H18" s="27">
        <f>RA!J22</f>
        <v>12.971923191393101</v>
      </c>
      <c r="I18" s="20">
        <f>VLOOKUP(B18,RMS!B:D,3,FALSE)</f>
        <v>1612418.9818</v>
      </c>
      <c r="J18" s="21">
        <f>VLOOKUP(B18,RMS!B:E,4,FALSE)</f>
        <v>1403255.7407</v>
      </c>
      <c r="K18" s="22">
        <f t="shared" si="1"/>
        <v>-1.7147999999579042</v>
      </c>
      <c r="L18" s="22">
        <f t="shared" si="2"/>
        <v>-3.0999998562037945E-3</v>
      </c>
      <c r="M18" s="34"/>
    </row>
    <row r="19" spans="1:13" x14ac:dyDescent="0.15">
      <c r="A19" s="40"/>
      <c r="B19" s="12">
        <v>29</v>
      </c>
      <c r="C19" s="37" t="s">
        <v>21</v>
      </c>
      <c r="D19" s="37"/>
      <c r="E19" s="15">
        <f>VLOOKUP(C19,RA!B22:D50,3,0)</f>
        <v>3845705.2529000002</v>
      </c>
      <c r="F19" s="25">
        <f>VLOOKUP(C19,RA!B23:I54,8,0)</f>
        <v>349259.80920000002</v>
      </c>
      <c r="G19" s="16">
        <f t="shared" si="0"/>
        <v>3496445.4437000002</v>
      </c>
      <c r="H19" s="27">
        <f>RA!J23</f>
        <v>9.0818142897620007</v>
      </c>
      <c r="I19" s="20">
        <f>VLOOKUP(B19,RMS!B:D,3,FALSE)</f>
        <v>3845707.4628606802</v>
      </c>
      <c r="J19" s="21">
        <f>VLOOKUP(B19,RMS!B:E,4,FALSE)</f>
        <v>3496445.5091709401</v>
      </c>
      <c r="K19" s="22">
        <f t="shared" si="1"/>
        <v>-2.2099606799893081</v>
      </c>
      <c r="L19" s="22">
        <f t="shared" si="2"/>
        <v>-6.5470939967781305E-2</v>
      </c>
      <c r="M19" s="34"/>
    </row>
    <row r="20" spans="1:13" x14ac:dyDescent="0.15">
      <c r="A20" s="40"/>
      <c r="B20" s="12">
        <v>31</v>
      </c>
      <c r="C20" s="37" t="s">
        <v>22</v>
      </c>
      <c r="D20" s="37"/>
      <c r="E20" s="15">
        <f>VLOOKUP(C20,RA!B24:D51,3,0)</f>
        <v>293309.67700000003</v>
      </c>
      <c r="F20" s="25">
        <f>VLOOKUP(C20,RA!B24:I55,8,0)</f>
        <v>51002.893900000003</v>
      </c>
      <c r="G20" s="16">
        <f t="shared" si="0"/>
        <v>242306.78310000003</v>
      </c>
      <c r="H20" s="27">
        <f>RA!J24</f>
        <v>17.388752536794101</v>
      </c>
      <c r="I20" s="20">
        <f>VLOOKUP(B20,RMS!B:D,3,FALSE)</f>
        <v>293309.643187512</v>
      </c>
      <c r="J20" s="21">
        <f>VLOOKUP(B20,RMS!B:E,4,FALSE)</f>
        <v>242306.77169440899</v>
      </c>
      <c r="K20" s="22">
        <f t="shared" si="1"/>
        <v>3.3812488021794707E-2</v>
      </c>
      <c r="L20" s="22">
        <f t="shared" si="2"/>
        <v>1.1405591038055718E-2</v>
      </c>
      <c r="M20" s="34"/>
    </row>
    <row r="21" spans="1:13" x14ac:dyDescent="0.15">
      <c r="A21" s="40"/>
      <c r="B21" s="12">
        <v>32</v>
      </c>
      <c r="C21" s="37" t="s">
        <v>23</v>
      </c>
      <c r="D21" s="37"/>
      <c r="E21" s="15">
        <f>VLOOKUP(C21,RA!B24:D52,3,0)</f>
        <v>525598.63679999998</v>
      </c>
      <c r="F21" s="25">
        <f>VLOOKUP(C21,RA!B25:I56,8,0)</f>
        <v>41762.437899999997</v>
      </c>
      <c r="G21" s="16">
        <f t="shared" si="0"/>
        <v>483836.19889999996</v>
      </c>
      <c r="H21" s="27">
        <f>RA!J25</f>
        <v>7.9456899192627404</v>
      </c>
      <c r="I21" s="20">
        <f>VLOOKUP(B21,RMS!B:D,3,FALSE)</f>
        <v>525598.62628826103</v>
      </c>
      <c r="J21" s="21">
        <f>VLOOKUP(B21,RMS!B:E,4,FALSE)</f>
        <v>483836.22333340597</v>
      </c>
      <c r="K21" s="22">
        <f t="shared" si="1"/>
        <v>1.0511738946661353E-2</v>
      </c>
      <c r="L21" s="22">
        <f t="shared" si="2"/>
        <v>-2.4433406011667103E-2</v>
      </c>
      <c r="M21" s="34"/>
    </row>
    <row r="22" spans="1:13" x14ac:dyDescent="0.15">
      <c r="A22" s="40"/>
      <c r="B22" s="12">
        <v>33</v>
      </c>
      <c r="C22" s="37" t="s">
        <v>24</v>
      </c>
      <c r="D22" s="37"/>
      <c r="E22" s="15">
        <f>VLOOKUP(C22,RA!B26:D53,3,0)</f>
        <v>509456.40919999999</v>
      </c>
      <c r="F22" s="25">
        <f>VLOOKUP(C22,RA!B26:I57,8,0)</f>
        <v>109643.3432</v>
      </c>
      <c r="G22" s="16">
        <f t="shared" si="0"/>
        <v>399813.06599999999</v>
      </c>
      <c r="H22" s="27">
        <f>RA!J26</f>
        <v>21.521633886630902</v>
      </c>
      <c r="I22" s="20">
        <f>VLOOKUP(B22,RMS!B:D,3,FALSE)</f>
        <v>509456.380351706</v>
      </c>
      <c r="J22" s="21">
        <f>VLOOKUP(B22,RMS!B:E,4,FALSE)</f>
        <v>399813.067855359</v>
      </c>
      <c r="K22" s="22">
        <f t="shared" si="1"/>
        <v>2.8848293994087726E-2</v>
      </c>
      <c r="L22" s="22">
        <f t="shared" si="2"/>
        <v>-1.8553590052761137E-3</v>
      </c>
      <c r="M22" s="34"/>
    </row>
    <row r="23" spans="1:13" x14ac:dyDescent="0.15">
      <c r="A23" s="40"/>
      <c r="B23" s="12">
        <v>34</v>
      </c>
      <c r="C23" s="37" t="s">
        <v>25</v>
      </c>
      <c r="D23" s="37"/>
      <c r="E23" s="15">
        <f>VLOOKUP(C23,RA!B26:D54,3,0)</f>
        <v>254533.7562</v>
      </c>
      <c r="F23" s="25">
        <f>VLOOKUP(C23,RA!B27:I58,8,0)</f>
        <v>70642.304999999993</v>
      </c>
      <c r="G23" s="16">
        <f t="shared" si="0"/>
        <v>183891.45120000001</v>
      </c>
      <c r="H23" s="27">
        <f>RA!J27</f>
        <v>27.753609601585701</v>
      </c>
      <c r="I23" s="20">
        <f>VLOOKUP(B23,RMS!B:D,3,FALSE)</f>
        <v>254533.713212601</v>
      </c>
      <c r="J23" s="21">
        <f>VLOOKUP(B23,RMS!B:E,4,FALSE)</f>
        <v>183891.469678655</v>
      </c>
      <c r="K23" s="22">
        <f t="shared" si="1"/>
        <v>4.2987399006960914E-2</v>
      </c>
      <c r="L23" s="22">
        <f t="shared" si="2"/>
        <v>-1.8478654994396493E-2</v>
      </c>
      <c r="M23" s="34"/>
    </row>
    <row r="24" spans="1:13" x14ac:dyDescent="0.15">
      <c r="A24" s="40"/>
      <c r="B24" s="12">
        <v>35</v>
      </c>
      <c r="C24" s="37" t="s">
        <v>26</v>
      </c>
      <c r="D24" s="37"/>
      <c r="E24" s="15">
        <f>VLOOKUP(C24,RA!B28:D55,3,0)</f>
        <v>1051199.0214</v>
      </c>
      <c r="F24" s="25">
        <f>VLOOKUP(C24,RA!B28:I59,8,0)</f>
        <v>41986.084799999997</v>
      </c>
      <c r="G24" s="16">
        <f t="shared" si="0"/>
        <v>1009212.9366</v>
      </c>
      <c r="H24" s="27">
        <f>RA!J28</f>
        <v>3.9941137639266802</v>
      </c>
      <c r="I24" s="20">
        <f>VLOOKUP(B24,RMS!B:D,3,FALSE)</f>
        <v>1051199.01861681</v>
      </c>
      <c r="J24" s="21">
        <f>VLOOKUP(B24,RMS!B:E,4,FALSE)</f>
        <v>1009212.96500796</v>
      </c>
      <c r="K24" s="22">
        <f t="shared" si="1"/>
        <v>2.7831899933516979E-3</v>
      </c>
      <c r="L24" s="22">
        <f t="shared" si="2"/>
        <v>-2.8407959965988994E-2</v>
      </c>
      <c r="M24" s="34"/>
    </row>
    <row r="25" spans="1:13" x14ac:dyDescent="0.15">
      <c r="A25" s="40"/>
      <c r="B25" s="12">
        <v>36</v>
      </c>
      <c r="C25" s="37" t="s">
        <v>27</v>
      </c>
      <c r="D25" s="37"/>
      <c r="E25" s="15">
        <f>VLOOKUP(C25,RA!B28:D56,3,0)</f>
        <v>642529.55680000002</v>
      </c>
      <c r="F25" s="25">
        <f>VLOOKUP(C25,RA!B29:I60,8,0)</f>
        <v>108547.5433</v>
      </c>
      <c r="G25" s="16">
        <f t="shared" si="0"/>
        <v>533982.0135</v>
      </c>
      <c r="H25" s="27">
        <f>RA!J29</f>
        <v>16.893782107176701</v>
      </c>
      <c r="I25" s="20">
        <f>VLOOKUP(B25,RMS!B:D,3,FALSE)</f>
        <v>642529.55838053103</v>
      </c>
      <c r="J25" s="21">
        <f>VLOOKUP(B25,RMS!B:E,4,FALSE)</f>
        <v>533982.00008594</v>
      </c>
      <c r="K25" s="22">
        <f t="shared" si="1"/>
        <v>-1.5805310104042292E-3</v>
      </c>
      <c r="L25" s="22">
        <f t="shared" si="2"/>
        <v>1.3414059998467565E-2</v>
      </c>
      <c r="M25" s="34"/>
    </row>
    <row r="26" spans="1:13" x14ac:dyDescent="0.15">
      <c r="A26" s="40"/>
      <c r="B26" s="12">
        <v>37</v>
      </c>
      <c r="C26" s="37" t="s">
        <v>28</v>
      </c>
      <c r="D26" s="37"/>
      <c r="E26" s="15">
        <f>VLOOKUP(C26,RA!B30:D57,3,0)</f>
        <v>952869.81070000003</v>
      </c>
      <c r="F26" s="25">
        <f>VLOOKUP(C26,RA!B30:I61,8,0)</f>
        <v>135822.8155</v>
      </c>
      <c r="G26" s="16">
        <f t="shared" si="0"/>
        <v>817046.9952</v>
      </c>
      <c r="H26" s="27">
        <f>RA!J30</f>
        <v>14.2540789911501</v>
      </c>
      <c r="I26" s="20">
        <f>VLOOKUP(B26,RMS!B:D,3,FALSE)</f>
        <v>952869.80954244803</v>
      </c>
      <c r="J26" s="21">
        <f>VLOOKUP(B26,RMS!B:E,4,FALSE)</f>
        <v>817046.97668672598</v>
      </c>
      <c r="K26" s="22">
        <f t="shared" si="1"/>
        <v>1.1575520038604736E-3</v>
      </c>
      <c r="L26" s="22">
        <f t="shared" si="2"/>
        <v>1.8513274029828608E-2</v>
      </c>
      <c r="M26" s="34"/>
    </row>
    <row r="27" spans="1:13" x14ac:dyDescent="0.15">
      <c r="A27" s="40"/>
      <c r="B27" s="12">
        <v>38</v>
      </c>
      <c r="C27" s="37" t="s">
        <v>29</v>
      </c>
      <c r="D27" s="37"/>
      <c r="E27" s="15">
        <f>VLOOKUP(C27,RA!B30:D58,3,0)</f>
        <v>442366.03169999999</v>
      </c>
      <c r="F27" s="25">
        <f>VLOOKUP(C27,RA!B31:I62,8,0)</f>
        <v>29716.1888</v>
      </c>
      <c r="G27" s="16">
        <f t="shared" si="0"/>
        <v>412649.84289999999</v>
      </c>
      <c r="H27" s="27">
        <f>RA!J31</f>
        <v>6.7175566545653496</v>
      </c>
      <c r="I27" s="20">
        <f>VLOOKUP(B27,RMS!B:D,3,FALSE)</f>
        <v>442366.01372035401</v>
      </c>
      <c r="J27" s="21">
        <f>VLOOKUP(B27,RMS!B:E,4,FALSE)</f>
        <v>412649.83455575199</v>
      </c>
      <c r="K27" s="22">
        <f t="shared" si="1"/>
        <v>1.7979645985178649E-2</v>
      </c>
      <c r="L27" s="22">
        <f t="shared" si="2"/>
        <v>8.3442479954101145E-3</v>
      </c>
      <c r="M27" s="34"/>
    </row>
    <row r="28" spans="1:13" x14ac:dyDescent="0.15">
      <c r="A28" s="40"/>
      <c r="B28" s="12">
        <v>39</v>
      </c>
      <c r="C28" s="37" t="s">
        <v>30</v>
      </c>
      <c r="D28" s="37"/>
      <c r="E28" s="15">
        <f>VLOOKUP(C28,RA!B32:D59,3,0)</f>
        <v>145533.6697</v>
      </c>
      <c r="F28" s="25">
        <f>VLOOKUP(C28,RA!B32:I63,8,0)</f>
        <v>39230.360500000003</v>
      </c>
      <c r="G28" s="16">
        <f t="shared" si="0"/>
        <v>106303.30919999999</v>
      </c>
      <c r="H28" s="27">
        <f>RA!J32</f>
        <v>26.956209226956599</v>
      </c>
      <c r="I28" s="20">
        <f>VLOOKUP(B28,RMS!B:D,3,FALSE)</f>
        <v>145533.620724718</v>
      </c>
      <c r="J28" s="21">
        <f>VLOOKUP(B28,RMS!B:E,4,FALSE)</f>
        <v>106303.299456828</v>
      </c>
      <c r="K28" s="22">
        <f t="shared" si="1"/>
        <v>4.8975281999446452E-2</v>
      </c>
      <c r="L28" s="22">
        <f t="shared" si="2"/>
        <v>9.7431719914311543E-3</v>
      </c>
      <c r="M28" s="34"/>
    </row>
    <row r="29" spans="1:13" x14ac:dyDescent="0.15">
      <c r="A29" s="40"/>
      <c r="B29" s="12">
        <v>40</v>
      </c>
      <c r="C29" s="37" t="s">
        <v>31</v>
      </c>
      <c r="D29" s="37"/>
      <c r="E29" s="15">
        <f>VLOOKUP(C29,RA!B32:D60,3,0)</f>
        <v>-16.672599999999999</v>
      </c>
      <c r="F29" s="25">
        <f>VLOOKUP(C29,RA!B33:I64,8,0)</f>
        <v>-1.7735000000000001</v>
      </c>
      <c r="G29" s="16">
        <f t="shared" si="0"/>
        <v>-14.899099999999999</v>
      </c>
      <c r="H29" s="27">
        <f>RA!J33</f>
        <v>10.6372131521178</v>
      </c>
      <c r="I29" s="20">
        <f>VLOOKUP(B29,RMS!B:D,3,FALSE)</f>
        <v>-16.672599999999999</v>
      </c>
      <c r="J29" s="21">
        <f>VLOOKUP(B29,RMS!B:E,4,FALSE)</f>
        <v>-14.899100000000001</v>
      </c>
      <c r="K29" s="22">
        <f t="shared" si="1"/>
        <v>0</v>
      </c>
      <c r="L29" s="22">
        <f t="shared" si="2"/>
        <v>0</v>
      </c>
      <c r="M29" s="34"/>
    </row>
    <row r="30" spans="1:13" x14ac:dyDescent="0.15">
      <c r="A30" s="40"/>
      <c r="B30" s="12">
        <v>42</v>
      </c>
      <c r="C30" s="37" t="s">
        <v>32</v>
      </c>
      <c r="D30" s="37"/>
      <c r="E30" s="15">
        <f>VLOOKUP(C30,RA!B34:D62,3,0)</f>
        <v>124508.2439</v>
      </c>
      <c r="F30" s="25">
        <f>VLOOKUP(C30,RA!B34:I66,8,0)</f>
        <v>16426.025799999999</v>
      </c>
      <c r="G30" s="16">
        <f t="shared" si="0"/>
        <v>108082.2181</v>
      </c>
      <c r="H30" s="27">
        <f>RA!J34</f>
        <v>13.192721449989101</v>
      </c>
      <c r="I30" s="20">
        <f>VLOOKUP(B30,RMS!B:D,3,FALSE)</f>
        <v>124508.2427</v>
      </c>
      <c r="J30" s="21">
        <f>VLOOKUP(B30,RMS!B:E,4,FALSE)</f>
        <v>108082.2133</v>
      </c>
      <c r="K30" s="22">
        <f t="shared" si="1"/>
        <v>1.1999999987892807E-3</v>
      </c>
      <c r="L30" s="22">
        <f t="shared" si="2"/>
        <v>4.7999999951571226E-3</v>
      </c>
      <c r="M30" s="34"/>
    </row>
    <row r="31" spans="1:13" x14ac:dyDescent="0.15">
      <c r="A31" s="40"/>
      <c r="B31" s="12">
        <v>71</v>
      </c>
      <c r="C31" s="37" t="s">
        <v>36</v>
      </c>
      <c r="D31" s="37"/>
      <c r="E31" s="15">
        <f>VLOOKUP(C31,RA!B34:D63,3,0)</f>
        <v>0</v>
      </c>
      <c r="F31" s="25">
        <f>VLOOKUP(C31,RA!B34:I67,8,0)</f>
        <v>0</v>
      </c>
      <c r="G31" s="16">
        <f t="shared" si="0"/>
        <v>0</v>
      </c>
      <c r="H31" s="27">
        <f>RA!J35</f>
        <v>0</v>
      </c>
      <c r="I31" s="20">
        <v>0</v>
      </c>
      <c r="J31" s="21">
        <v>0</v>
      </c>
      <c r="K31" s="22">
        <f t="shared" si="1"/>
        <v>0</v>
      </c>
      <c r="L31" s="22">
        <f t="shared" si="2"/>
        <v>0</v>
      </c>
      <c r="M31" s="34"/>
    </row>
    <row r="32" spans="1:13" x14ac:dyDescent="0.15">
      <c r="A32" s="40"/>
      <c r="B32" s="12">
        <v>72</v>
      </c>
      <c r="C32" s="37" t="s">
        <v>37</v>
      </c>
      <c r="D32" s="37"/>
      <c r="E32" s="15">
        <f>VLOOKUP(C32,RA!B34:D64,3,0)</f>
        <v>0</v>
      </c>
      <c r="F32" s="25">
        <f>VLOOKUP(C32,RA!B34:I68,8,0)</f>
        <v>0</v>
      </c>
      <c r="G32" s="16">
        <f t="shared" si="0"/>
        <v>0</v>
      </c>
      <c r="H32" s="27">
        <f>RA!J34</f>
        <v>13.192721449989101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0"/>
      <c r="B33" s="12">
        <v>73</v>
      </c>
      <c r="C33" s="37" t="s">
        <v>38</v>
      </c>
      <c r="D33" s="37"/>
      <c r="E33" s="15">
        <f>VLOOKUP(C33,RA!B35:D65,3,0)</f>
        <v>0</v>
      </c>
      <c r="F33" s="25">
        <f>VLOOKUP(C33,RA!B35:I69,8,0)</f>
        <v>0</v>
      </c>
      <c r="G33" s="16">
        <f t="shared" si="0"/>
        <v>0</v>
      </c>
      <c r="H33" s="27">
        <f>RA!J35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0"/>
      <c r="B34" s="12">
        <v>75</v>
      </c>
      <c r="C34" s="37" t="s">
        <v>33</v>
      </c>
      <c r="D34" s="37"/>
      <c r="E34" s="15">
        <f>VLOOKUP(C34,RA!B8:D66,3,0)</f>
        <v>362203.41899999999</v>
      </c>
      <c r="F34" s="25">
        <f>VLOOKUP(C34,RA!B8:I70,8,0)</f>
        <v>22985.872200000002</v>
      </c>
      <c r="G34" s="16">
        <f t="shared" si="0"/>
        <v>339217.54680000001</v>
      </c>
      <c r="H34" s="27">
        <f>RA!J36</f>
        <v>0</v>
      </c>
      <c r="I34" s="20">
        <f>VLOOKUP(B34,RMS!B:D,3,FALSE)</f>
        <v>362203.41880341899</v>
      </c>
      <c r="J34" s="21">
        <f>VLOOKUP(B34,RMS!B:E,4,FALSE)</f>
        <v>339217.547008547</v>
      </c>
      <c r="K34" s="22">
        <f t="shared" si="1"/>
        <v>1.9658100791275501E-4</v>
      </c>
      <c r="L34" s="22">
        <f t="shared" si="2"/>
        <v>-2.0854698959738016E-4</v>
      </c>
      <c r="M34" s="34"/>
    </row>
    <row r="35" spans="1:13" x14ac:dyDescent="0.15">
      <c r="A35" s="40"/>
      <c r="B35" s="12">
        <v>76</v>
      </c>
      <c r="C35" s="37" t="s">
        <v>34</v>
      </c>
      <c r="D35" s="37"/>
      <c r="E35" s="15">
        <f>VLOOKUP(C35,RA!B8:D67,3,0)</f>
        <v>624080.27610000002</v>
      </c>
      <c r="F35" s="25">
        <f>VLOOKUP(C35,RA!B8:I71,8,0)</f>
        <v>43628.9202</v>
      </c>
      <c r="G35" s="16">
        <f t="shared" si="0"/>
        <v>580451.35589999997</v>
      </c>
      <c r="H35" s="27">
        <f>RA!J37</f>
        <v>0</v>
      </c>
      <c r="I35" s="20">
        <f>VLOOKUP(B35,RMS!B:D,3,FALSE)</f>
        <v>624080.26307606802</v>
      </c>
      <c r="J35" s="21">
        <f>VLOOKUP(B35,RMS!B:E,4,FALSE)</f>
        <v>580451.35228290595</v>
      </c>
      <c r="K35" s="22">
        <f t="shared" si="1"/>
        <v>1.3023931998759508E-2</v>
      </c>
      <c r="L35" s="22">
        <f t="shared" si="2"/>
        <v>3.6170940147712827E-3</v>
      </c>
      <c r="M35" s="34"/>
    </row>
    <row r="36" spans="1:13" x14ac:dyDescent="0.15">
      <c r="A36" s="40"/>
      <c r="B36" s="12">
        <v>77</v>
      </c>
      <c r="C36" s="37" t="s">
        <v>39</v>
      </c>
      <c r="D36" s="37"/>
      <c r="E36" s="15">
        <f>VLOOKUP(C36,RA!B9:D68,3,0)</f>
        <v>0</v>
      </c>
      <c r="F36" s="25">
        <f>VLOOKUP(C36,RA!B9:I72,8,0)</f>
        <v>0</v>
      </c>
      <c r="G36" s="16">
        <f t="shared" si="0"/>
        <v>0</v>
      </c>
      <c r="H36" s="27">
        <f>RA!J38</f>
        <v>6.34612237053455</v>
      </c>
      <c r="I36" s="20">
        <v>0</v>
      </c>
      <c r="J36" s="21">
        <v>0</v>
      </c>
      <c r="K36" s="22">
        <f t="shared" si="1"/>
        <v>0</v>
      </c>
      <c r="L36" s="22">
        <f t="shared" si="2"/>
        <v>0</v>
      </c>
      <c r="M36" s="34"/>
    </row>
    <row r="37" spans="1:13" x14ac:dyDescent="0.15">
      <c r="A37" s="40"/>
      <c r="B37" s="12">
        <v>78</v>
      </c>
      <c r="C37" s="37" t="s">
        <v>40</v>
      </c>
      <c r="D37" s="37"/>
      <c r="E37" s="15">
        <f>VLOOKUP(C37,RA!B10:D69,3,0)</f>
        <v>0</v>
      </c>
      <c r="F37" s="25">
        <f>VLOOKUP(C37,RA!B10:I73,8,0)</f>
        <v>0</v>
      </c>
      <c r="G37" s="16">
        <f t="shared" si="0"/>
        <v>0</v>
      </c>
      <c r="H37" s="27">
        <f>RA!J39</f>
        <v>6.9909147702352801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4"/>
    </row>
    <row r="38" spans="1:13" x14ac:dyDescent="0.15">
      <c r="A38" s="40"/>
      <c r="B38" s="12">
        <v>99</v>
      </c>
      <c r="C38" s="37" t="s">
        <v>35</v>
      </c>
      <c r="D38" s="37"/>
      <c r="E38" s="15">
        <f>VLOOKUP(C38,RA!B8:D70,3,0)</f>
        <v>17915.4676</v>
      </c>
      <c r="F38" s="25">
        <f>VLOOKUP(C38,RA!B8:I74,8,0)</f>
        <v>3007.348</v>
      </c>
      <c r="G38" s="16">
        <f t="shared" si="0"/>
        <v>14908.1196</v>
      </c>
      <c r="H38" s="27">
        <f>RA!J40</f>
        <v>0</v>
      </c>
      <c r="I38" s="20">
        <f>VLOOKUP(B38,RMS!B:D,3,FALSE)</f>
        <v>17915.467816352801</v>
      </c>
      <c r="J38" s="21">
        <f>VLOOKUP(B38,RMS!B:E,4,FALSE)</f>
        <v>14908.1195068452</v>
      </c>
      <c r="K38" s="22">
        <f t="shared" si="1"/>
        <v>-2.1635280063492246E-4</v>
      </c>
      <c r="L38" s="22">
        <f t="shared" si="2"/>
        <v>9.3154800197225995E-5</v>
      </c>
      <c r="M38" s="34"/>
    </row>
  </sheetData>
  <mergeCells count="38"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8"/>
    <mergeCell ref="C30:D30"/>
    <mergeCell ref="C31:D31"/>
    <mergeCell ref="C32:D32"/>
    <mergeCell ref="C33:D33"/>
    <mergeCell ref="C34:D34"/>
    <mergeCell ref="C35:D35"/>
    <mergeCell ref="C36:D36"/>
    <mergeCell ref="C38:D38"/>
    <mergeCell ref="C37:D37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2"/>
  <sheetViews>
    <sheetView workbookViewId="0">
      <selection sqref="A1:W42"/>
    </sheetView>
  </sheetViews>
  <sheetFormatPr defaultRowHeight="11.25" x14ac:dyDescent="0.15"/>
  <cols>
    <col min="1" max="1" width="7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5" t="s">
        <v>46</v>
      </c>
      <c r="W1" s="43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5"/>
      <c r="W2" s="43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6" t="s">
        <v>47</v>
      </c>
      <c r="W3" s="43"/>
    </row>
    <row r="4" spans="1:23" ht="14.25" thickTop="1" thickBot="1" x14ac:dyDescent="0.25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4"/>
      <c r="W4" s="43"/>
    </row>
    <row r="5" spans="1:23" ht="14.25" thickTop="1" thickBot="1" x14ac:dyDescent="0.25">
      <c r="A5" s="57"/>
      <c r="B5" s="58"/>
      <c r="C5" s="59"/>
      <c r="D5" s="60" t="s">
        <v>0</v>
      </c>
      <c r="E5" s="60" t="s">
        <v>59</v>
      </c>
      <c r="F5" s="60" t="s">
        <v>60</v>
      </c>
      <c r="G5" s="60" t="s">
        <v>48</v>
      </c>
      <c r="H5" s="60" t="s">
        <v>49</v>
      </c>
      <c r="I5" s="60" t="s">
        <v>1</v>
      </c>
      <c r="J5" s="60" t="s">
        <v>2</v>
      </c>
      <c r="K5" s="60" t="s">
        <v>50</v>
      </c>
      <c r="L5" s="60" t="s">
        <v>51</v>
      </c>
      <c r="M5" s="60" t="s">
        <v>52</v>
      </c>
      <c r="N5" s="60" t="s">
        <v>53</v>
      </c>
      <c r="O5" s="60" t="s">
        <v>54</v>
      </c>
      <c r="P5" s="60" t="s">
        <v>61</v>
      </c>
      <c r="Q5" s="60" t="s">
        <v>62</v>
      </c>
      <c r="R5" s="60" t="s">
        <v>55</v>
      </c>
      <c r="S5" s="60" t="s">
        <v>56</v>
      </c>
      <c r="T5" s="60" t="s">
        <v>57</v>
      </c>
      <c r="U5" s="61" t="s">
        <v>58</v>
      </c>
      <c r="V5" s="54"/>
      <c r="W5" s="54"/>
    </row>
    <row r="6" spans="1:23" ht="13.5" thickBot="1" x14ac:dyDescent="0.25">
      <c r="A6" s="62" t="s">
        <v>3</v>
      </c>
      <c r="B6" s="52" t="s">
        <v>4</v>
      </c>
      <c r="C6" s="51"/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3"/>
      <c r="V6" s="54"/>
      <c r="W6" s="54"/>
    </row>
    <row r="7" spans="1:23" ht="13.5" thickBot="1" x14ac:dyDescent="0.25">
      <c r="A7" s="50" t="s">
        <v>5</v>
      </c>
      <c r="B7" s="49"/>
      <c r="C7" s="48"/>
      <c r="D7" s="64">
        <v>23512909.845800001</v>
      </c>
      <c r="E7" s="64">
        <v>25087003</v>
      </c>
      <c r="F7" s="65">
        <v>93.725463523084002</v>
      </c>
      <c r="G7" s="64">
        <v>16643425.631899999</v>
      </c>
      <c r="H7" s="65">
        <v>41.274460954320901</v>
      </c>
      <c r="I7" s="64">
        <v>2420103.2371999999</v>
      </c>
      <c r="J7" s="65">
        <v>10.2926573234503</v>
      </c>
      <c r="K7" s="64">
        <v>1202791.7679000001</v>
      </c>
      <c r="L7" s="65">
        <v>7.2268281452505896</v>
      </c>
      <c r="M7" s="65">
        <v>1.0120716667568701</v>
      </c>
      <c r="N7" s="64">
        <v>968773401.18669999</v>
      </c>
      <c r="O7" s="64">
        <v>1634782844.2017</v>
      </c>
      <c r="P7" s="64">
        <v>946571</v>
      </c>
      <c r="Q7" s="64">
        <v>907449</v>
      </c>
      <c r="R7" s="65">
        <v>4.3112064700054704</v>
      </c>
      <c r="S7" s="64">
        <v>24.840091071668201</v>
      </c>
      <c r="T7" s="64">
        <v>24.068043077572401</v>
      </c>
      <c r="U7" s="66">
        <v>3.1080723169180899</v>
      </c>
      <c r="V7" s="54"/>
      <c r="W7" s="54"/>
    </row>
    <row r="8" spans="1:23" ht="13.5" thickBot="1" x14ac:dyDescent="0.25">
      <c r="A8" s="47">
        <v>42063</v>
      </c>
      <c r="B8" s="46" t="s">
        <v>6</v>
      </c>
      <c r="C8" s="53"/>
      <c r="D8" s="67">
        <v>992869.63749999995</v>
      </c>
      <c r="E8" s="67">
        <v>1212163</v>
      </c>
      <c r="F8" s="68">
        <v>81.908921283688699</v>
      </c>
      <c r="G8" s="67">
        <v>781560.77300000004</v>
      </c>
      <c r="H8" s="68">
        <v>27.036779710539498</v>
      </c>
      <c r="I8" s="67">
        <v>224073.58240000001</v>
      </c>
      <c r="J8" s="68">
        <v>22.568278244886901</v>
      </c>
      <c r="K8" s="67">
        <v>-114237.1292</v>
      </c>
      <c r="L8" s="68">
        <v>-14.616538233041499</v>
      </c>
      <c r="M8" s="68">
        <v>-2.9614777084226702</v>
      </c>
      <c r="N8" s="67">
        <v>41854721.761399999</v>
      </c>
      <c r="O8" s="67">
        <v>68867977.410699993</v>
      </c>
      <c r="P8" s="67">
        <v>39940</v>
      </c>
      <c r="Q8" s="67">
        <v>36998</v>
      </c>
      <c r="R8" s="68">
        <v>7.9517811773609299</v>
      </c>
      <c r="S8" s="67">
        <v>24.859029481722601</v>
      </c>
      <c r="T8" s="67">
        <v>25.9895552840694</v>
      </c>
      <c r="U8" s="69">
        <v>-4.54774714024148</v>
      </c>
      <c r="V8" s="54"/>
      <c r="W8" s="54"/>
    </row>
    <row r="9" spans="1:23" ht="12" customHeight="1" thickBot="1" x14ac:dyDescent="0.25">
      <c r="A9" s="42"/>
      <c r="B9" s="46" t="s">
        <v>7</v>
      </c>
      <c r="C9" s="53"/>
      <c r="D9" s="67">
        <v>344297.03659999999</v>
      </c>
      <c r="E9" s="67">
        <v>319725</v>
      </c>
      <c r="F9" s="68">
        <v>107.685366048948</v>
      </c>
      <c r="G9" s="67">
        <v>122470.73119999999</v>
      </c>
      <c r="H9" s="68">
        <v>181.125974529986</v>
      </c>
      <c r="I9" s="67">
        <v>66561.491399999999</v>
      </c>
      <c r="J9" s="68">
        <v>19.332577491025699</v>
      </c>
      <c r="K9" s="67">
        <v>25745.580300000001</v>
      </c>
      <c r="L9" s="68">
        <v>21.021822967608799</v>
      </c>
      <c r="M9" s="68">
        <v>1.5853560348764</v>
      </c>
      <c r="N9" s="67">
        <v>6452119.7308</v>
      </c>
      <c r="O9" s="67">
        <v>10063132.1722</v>
      </c>
      <c r="P9" s="67">
        <v>14802</v>
      </c>
      <c r="Q9" s="67">
        <v>13825</v>
      </c>
      <c r="R9" s="68">
        <v>7.0669077757685299</v>
      </c>
      <c r="S9" s="67">
        <v>23.260170017565201</v>
      </c>
      <c r="T9" s="67">
        <v>36.489154133815603</v>
      </c>
      <c r="U9" s="69">
        <v>-56.873978591989399</v>
      </c>
      <c r="V9" s="54"/>
      <c r="W9" s="54"/>
    </row>
    <row r="10" spans="1:23" ht="13.5" thickBot="1" x14ac:dyDescent="0.25">
      <c r="A10" s="42"/>
      <c r="B10" s="46" t="s">
        <v>8</v>
      </c>
      <c r="C10" s="53"/>
      <c r="D10" s="67">
        <v>308331.61979999999</v>
      </c>
      <c r="E10" s="67">
        <v>314249</v>
      </c>
      <c r="F10" s="68">
        <v>98.116977237795496</v>
      </c>
      <c r="G10" s="67">
        <v>125760.7675</v>
      </c>
      <c r="H10" s="68">
        <v>145.17313779911501</v>
      </c>
      <c r="I10" s="67">
        <v>64757.6273</v>
      </c>
      <c r="J10" s="68">
        <v>21.002590438828602</v>
      </c>
      <c r="K10" s="67">
        <v>33275.025800000003</v>
      </c>
      <c r="L10" s="68">
        <v>26.458987537588001</v>
      </c>
      <c r="M10" s="68">
        <v>0.94613304552268696</v>
      </c>
      <c r="N10" s="67">
        <v>12626746.2938</v>
      </c>
      <c r="O10" s="67">
        <v>18005320.6019</v>
      </c>
      <c r="P10" s="67">
        <v>105894</v>
      </c>
      <c r="Q10" s="67">
        <v>103556</v>
      </c>
      <c r="R10" s="68">
        <v>2.25771563212176</v>
      </c>
      <c r="S10" s="67">
        <v>2.9117005666043401</v>
      </c>
      <c r="T10" s="67">
        <v>3.4814492767198399</v>
      </c>
      <c r="U10" s="69">
        <v>-19.567558445061898</v>
      </c>
      <c r="V10" s="54"/>
      <c r="W10" s="54"/>
    </row>
    <row r="11" spans="1:23" ht="13.5" thickBot="1" x14ac:dyDescent="0.25">
      <c r="A11" s="42"/>
      <c r="B11" s="46" t="s">
        <v>9</v>
      </c>
      <c r="C11" s="53"/>
      <c r="D11" s="67">
        <v>83899.538700000005</v>
      </c>
      <c r="E11" s="67">
        <v>199584</v>
      </c>
      <c r="F11" s="68">
        <v>42.037206740019201</v>
      </c>
      <c r="G11" s="67">
        <v>76236.523199999996</v>
      </c>
      <c r="H11" s="68">
        <v>10.0516329684877</v>
      </c>
      <c r="I11" s="67">
        <v>18021.837100000001</v>
      </c>
      <c r="J11" s="68">
        <v>21.4802576739316</v>
      </c>
      <c r="K11" s="67">
        <v>13410.0885</v>
      </c>
      <c r="L11" s="68">
        <v>17.590110274074</v>
      </c>
      <c r="M11" s="68">
        <v>0.343901429136728</v>
      </c>
      <c r="N11" s="67">
        <v>2940236.6590999998</v>
      </c>
      <c r="O11" s="67">
        <v>5326123.8284</v>
      </c>
      <c r="P11" s="67">
        <v>4121</v>
      </c>
      <c r="Q11" s="67">
        <v>3946</v>
      </c>
      <c r="R11" s="68">
        <v>4.4348707551951296</v>
      </c>
      <c r="S11" s="67">
        <v>20.359024193157001</v>
      </c>
      <c r="T11" s="67">
        <v>20.70902906741</v>
      </c>
      <c r="U11" s="69">
        <v>-1.71916331024685</v>
      </c>
      <c r="V11" s="54"/>
      <c r="W11" s="54"/>
    </row>
    <row r="12" spans="1:23" ht="13.5" thickBot="1" x14ac:dyDescent="0.25">
      <c r="A12" s="42"/>
      <c r="B12" s="46" t="s">
        <v>10</v>
      </c>
      <c r="C12" s="53"/>
      <c r="D12" s="67">
        <v>200040.55379999999</v>
      </c>
      <c r="E12" s="67">
        <v>355899</v>
      </c>
      <c r="F12" s="68">
        <v>56.207113197845501</v>
      </c>
      <c r="G12" s="67">
        <v>160014.57320000001</v>
      </c>
      <c r="H12" s="68">
        <v>25.013959541030101</v>
      </c>
      <c r="I12" s="67">
        <v>33448.732400000001</v>
      </c>
      <c r="J12" s="68">
        <v>16.7209757044774</v>
      </c>
      <c r="K12" s="67">
        <v>24514.7991</v>
      </c>
      <c r="L12" s="68">
        <v>15.3203540213549</v>
      </c>
      <c r="M12" s="68">
        <v>0.36443020656857</v>
      </c>
      <c r="N12" s="67">
        <v>8754171.9203999992</v>
      </c>
      <c r="O12" s="67">
        <v>20197942.360100001</v>
      </c>
      <c r="P12" s="67">
        <v>2250</v>
      </c>
      <c r="Q12" s="67">
        <v>1878</v>
      </c>
      <c r="R12" s="68">
        <v>19.808306709265199</v>
      </c>
      <c r="S12" s="67">
        <v>88.906912800000001</v>
      </c>
      <c r="T12" s="67">
        <v>95.137920926517594</v>
      </c>
      <c r="U12" s="69">
        <v>-7.0084630432894501</v>
      </c>
      <c r="V12" s="54"/>
      <c r="W12" s="54"/>
    </row>
    <row r="13" spans="1:23" ht="13.5" thickBot="1" x14ac:dyDescent="0.25">
      <c r="A13" s="42"/>
      <c r="B13" s="46" t="s">
        <v>11</v>
      </c>
      <c r="C13" s="53"/>
      <c r="D13" s="67">
        <v>498162.77020000003</v>
      </c>
      <c r="E13" s="67">
        <v>544228</v>
      </c>
      <c r="F13" s="68">
        <v>91.535674423219703</v>
      </c>
      <c r="G13" s="67">
        <v>383422.6839</v>
      </c>
      <c r="H13" s="68">
        <v>29.925221203116202</v>
      </c>
      <c r="I13" s="67">
        <v>97087.137300000002</v>
      </c>
      <c r="J13" s="68">
        <v>19.4890391469884</v>
      </c>
      <c r="K13" s="67">
        <v>55836.440300000002</v>
      </c>
      <c r="L13" s="68">
        <v>14.5626335228937</v>
      </c>
      <c r="M13" s="68">
        <v>0.73877734286725305</v>
      </c>
      <c r="N13" s="67">
        <v>14258227.3292</v>
      </c>
      <c r="O13" s="67">
        <v>26053217.721099999</v>
      </c>
      <c r="P13" s="67">
        <v>18529</v>
      </c>
      <c r="Q13" s="67">
        <v>16218</v>
      </c>
      <c r="R13" s="68">
        <v>14.2495992107535</v>
      </c>
      <c r="S13" s="67">
        <v>26.885572356846001</v>
      </c>
      <c r="T13" s="67">
        <v>27.485733524478999</v>
      </c>
      <c r="U13" s="69">
        <v>-2.2322796765013999</v>
      </c>
      <c r="V13" s="54"/>
      <c r="W13" s="54"/>
    </row>
    <row r="14" spans="1:23" ht="13.5" thickBot="1" x14ac:dyDescent="0.25">
      <c r="A14" s="42"/>
      <c r="B14" s="46" t="s">
        <v>12</v>
      </c>
      <c r="C14" s="53"/>
      <c r="D14" s="67">
        <v>184875.89929999999</v>
      </c>
      <c r="E14" s="67">
        <v>120897</v>
      </c>
      <c r="F14" s="68">
        <v>152.920171137415</v>
      </c>
      <c r="G14" s="67">
        <v>146035.83559999999</v>
      </c>
      <c r="H14" s="68">
        <v>26.596255323511901</v>
      </c>
      <c r="I14" s="67">
        <v>33409.2857</v>
      </c>
      <c r="J14" s="68">
        <v>18.071195773217799</v>
      </c>
      <c r="K14" s="67">
        <v>23916.740300000001</v>
      </c>
      <c r="L14" s="68">
        <v>16.3773091732835</v>
      </c>
      <c r="M14" s="68">
        <v>0.39689963100866199</v>
      </c>
      <c r="N14" s="67">
        <v>8255410.7143000001</v>
      </c>
      <c r="O14" s="67">
        <v>14814579.735099999</v>
      </c>
      <c r="P14" s="67">
        <v>4039</v>
      </c>
      <c r="Q14" s="67">
        <v>3516</v>
      </c>
      <c r="R14" s="68">
        <v>14.8748577929465</v>
      </c>
      <c r="S14" s="67">
        <v>45.772691086902697</v>
      </c>
      <c r="T14" s="67">
        <v>48.899148634812299</v>
      </c>
      <c r="U14" s="69">
        <v>-6.8303992482630704</v>
      </c>
      <c r="V14" s="54"/>
      <c r="W14" s="54"/>
    </row>
    <row r="15" spans="1:23" ht="13.5" thickBot="1" x14ac:dyDescent="0.25">
      <c r="A15" s="42"/>
      <c r="B15" s="46" t="s">
        <v>13</v>
      </c>
      <c r="C15" s="53"/>
      <c r="D15" s="67">
        <v>136654.4809</v>
      </c>
      <c r="E15" s="67">
        <v>128166</v>
      </c>
      <c r="F15" s="68">
        <v>106.623036452725</v>
      </c>
      <c r="G15" s="67">
        <v>181353.2303</v>
      </c>
      <c r="H15" s="68">
        <v>-24.647341172836001</v>
      </c>
      <c r="I15" s="67">
        <v>5963.9737999999998</v>
      </c>
      <c r="J15" s="68">
        <v>4.3642724049160702</v>
      </c>
      <c r="K15" s="67">
        <v>-36000.750500000002</v>
      </c>
      <c r="L15" s="68">
        <v>-19.851176866519801</v>
      </c>
      <c r="M15" s="68">
        <v>-1.1656624852862401</v>
      </c>
      <c r="N15" s="67">
        <v>5866951.1612</v>
      </c>
      <c r="O15" s="67">
        <v>11126476.6918</v>
      </c>
      <c r="P15" s="67">
        <v>6525</v>
      </c>
      <c r="Q15" s="67">
        <v>5493</v>
      </c>
      <c r="R15" s="68">
        <v>18.787547788093899</v>
      </c>
      <c r="S15" s="67">
        <v>20.943215463601501</v>
      </c>
      <c r="T15" s="67">
        <v>23.205746677589701</v>
      </c>
      <c r="U15" s="69">
        <v>-10.8031702100392</v>
      </c>
      <c r="V15" s="54"/>
      <c r="W15" s="54"/>
    </row>
    <row r="16" spans="1:23" ht="13.5" thickBot="1" x14ac:dyDescent="0.25">
      <c r="A16" s="42"/>
      <c r="B16" s="46" t="s">
        <v>14</v>
      </c>
      <c r="C16" s="53"/>
      <c r="D16" s="67">
        <v>1168624.4436999999</v>
      </c>
      <c r="E16" s="67">
        <v>1143881</v>
      </c>
      <c r="F16" s="68">
        <v>102.16311344449301</v>
      </c>
      <c r="G16" s="67">
        <v>637020.23120000004</v>
      </c>
      <c r="H16" s="68">
        <v>83.451700034483906</v>
      </c>
      <c r="I16" s="67">
        <v>54471.807699999998</v>
      </c>
      <c r="J16" s="68">
        <v>4.6611901705167096</v>
      </c>
      <c r="K16" s="67">
        <v>31336.216499999999</v>
      </c>
      <c r="L16" s="68">
        <v>4.9191870156101301</v>
      </c>
      <c r="M16" s="68">
        <v>0.73830199634981497</v>
      </c>
      <c r="N16" s="67">
        <v>58979783.553300001</v>
      </c>
      <c r="O16" s="67">
        <v>85160418.290399998</v>
      </c>
      <c r="P16" s="67">
        <v>52465</v>
      </c>
      <c r="Q16" s="67">
        <v>56204</v>
      </c>
      <c r="R16" s="68">
        <v>-6.6525514198277698</v>
      </c>
      <c r="S16" s="67">
        <v>22.2743627885257</v>
      </c>
      <c r="T16" s="67">
        <v>22.099840908120399</v>
      </c>
      <c r="U16" s="69">
        <v>0.78351009212781797</v>
      </c>
      <c r="V16" s="54"/>
      <c r="W16" s="54"/>
    </row>
    <row r="17" spans="1:21" ht="12" thickBot="1" x14ac:dyDescent="0.2">
      <c r="A17" s="42"/>
      <c r="B17" s="46" t="s">
        <v>15</v>
      </c>
      <c r="C17" s="53"/>
      <c r="D17" s="67">
        <v>2911859.7814000002</v>
      </c>
      <c r="E17" s="67">
        <v>1578093</v>
      </c>
      <c r="F17" s="68">
        <v>184.517628644193</v>
      </c>
      <c r="G17" s="67">
        <v>780496.23080000002</v>
      </c>
      <c r="H17" s="68">
        <v>273.07800684897302</v>
      </c>
      <c r="I17" s="67">
        <v>110874.5482</v>
      </c>
      <c r="J17" s="68">
        <v>3.80768843706795</v>
      </c>
      <c r="K17" s="67">
        <v>47148.534099999997</v>
      </c>
      <c r="L17" s="68">
        <v>6.0408407163828697</v>
      </c>
      <c r="M17" s="68">
        <v>1.3516011752314501</v>
      </c>
      <c r="N17" s="67">
        <v>87350456.428100005</v>
      </c>
      <c r="O17" s="67">
        <v>115155179.0008</v>
      </c>
      <c r="P17" s="67">
        <v>14950</v>
      </c>
      <c r="Q17" s="67">
        <v>15487</v>
      </c>
      <c r="R17" s="68">
        <v>-3.4674242913411302</v>
      </c>
      <c r="S17" s="67">
        <v>194.77322952508399</v>
      </c>
      <c r="T17" s="67">
        <v>125.829329992897</v>
      </c>
      <c r="U17" s="69">
        <v>35.397009999932997</v>
      </c>
    </row>
    <row r="18" spans="1:21" ht="12" thickBot="1" x14ac:dyDescent="0.2">
      <c r="A18" s="42"/>
      <c r="B18" s="46" t="s">
        <v>16</v>
      </c>
      <c r="C18" s="53"/>
      <c r="D18" s="67">
        <v>2461217.5861999998</v>
      </c>
      <c r="E18" s="67">
        <v>3309205</v>
      </c>
      <c r="F18" s="68">
        <v>74.374890228921998</v>
      </c>
      <c r="G18" s="67">
        <v>2175364.2976000002</v>
      </c>
      <c r="H18" s="68">
        <v>13.140478995420301</v>
      </c>
      <c r="I18" s="67">
        <v>330296.75949999999</v>
      </c>
      <c r="J18" s="68">
        <v>13.420055234123501</v>
      </c>
      <c r="K18" s="67">
        <v>277269.48599999998</v>
      </c>
      <c r="L18" s="68">
        <v>12.745887495988701</v>
      </c>
      <c r="M18" s="68">
        <v>0.19124814008563501</v>
      </c>
      <c r="N18" s="67">
        <v>172810245.81650001</v>
      </c>
      <c r="O18" s="67">
        <v>246691627.53549999</v>
      </c>
      <c r="P18" s="67">
        <v>95109</v>
      </c>
      <c r="Q18" s="67">
        <v>94862</v>
      </c>
      <c r="R18" s="68">
        <v>0.260378233644665</v>
      </c>
      <c r="S18" s="67">
        <v>25.877862097172699</v>
      </c>
      <c r="T18" s="67">
        <v>27.0495632276359</v>
      </c>
      <c r="U18" s="69">
        <v>-4.5278127152212999</v>
      </c>
    </row>
    <row r="19" spans="1:21" ht="12" thickBot="1" x14ac:dyDescent="0.2">
      <c r="A19" s="42"/>
      <c r="B19" s="46" t="s">
        <v>17</v>
      </c>
      <c r="C19" s="53"/>
      <c r="D19" s="67">
        <v>845486.61970000004</v>
      </c>
      <c r="E19" s="67">
        <v>996014</v>
      </c>
      <c r="F19" s="68">
        <v>84.887021638250104</v>
      </c>
      <c r="G19" s="67">
        <v>683334.33100000001</v>
      </c>
      <c r="H19" s="68">
        <v>23.7295685792201</v>
      </c>
      <c r="I19" s="67">
        <v>84525.929199999999</v>
      </c>
      <c r="J19" s="68">
        <v>9.9973112797446699</v>
      </c>
      <c r="K19" s="67">
        <v>83367.901500000007</v>
      </c>
      <c r="L19" s="68">
        <v>12.200162895079201</v>
      </c>
      <c r="M19" s="68">
        <v>1.3890570341391999E-2</v>
      </c>
      <c r="N19" s="67">
        <v>38574504.457999997</v>
      </c>
      <c r="O19" s="67">
        <v>63311293.806999996</v>
      </c>
      <c r="P19" s="67">
        <v>17501</v>
      </c>
      <c r="Q19" s="67">
        <v>17003</v>
      </c>
      <c r="R19" s="68">
        <v>2.9288949008998499</v>
      </c>
      <c r="S19" s="67">
        <v>48.310760510827997</v>
      </c>
      <c r="T19" s="67">
        <v>51.480464423925199</v>
      </c>
      <c r="U19" s="69">
        <v>-6.5610722737159302</v>
      </c>
    </row>
    <row r="20" spans="1:21" ht="12" thickBot="1" x14ac:dyDescent="0.2">
      <c r="A20" s="42"/>
      <c r="B20" s="46" t="s">
        <v>18</v>
      </c>
      <c r="C20" s="53"/>
      <c r="D20" s="67">
        <v>1440932.1288000001</v>
      </c>
      <c r="E20" s="67">
        <v>1222876</v>
      </c>
      <c r="F20" s="68">
        <v>117.831417805239</v>
      </c>
      <c r="G20" s="67">
        <v>965565.08420000004</v>
      </c>
      <c r="H20" s="68">
        <v>49.232004385686302</v>
      </c>
      <c r="I20" s="67">
        <v>-45599.328500000003</v>
      </c>
      <c r="J20" s="68">
        <v>-3.1645715706245601</v>
      </c>
      <c r="K20" s="67">
        <v>45472.829700000002</v>
      </c>
      <c r="L20" s="68">
        <v>4.7094525728087602</v>
      </c>
      <c r="M20" s="68">
        <v>-2.00278185458953</v>
      </c>
      <c r="N20" s="67">
        <v>53405811.4111</v>
      </c>
      <c r="O20" s="67">
        <v>96638763.367799997</v>
      </c>
      <c r="P20" s="67">
        <v>41230</v>
      </c>
      <c r="Q20" s="67">
        <v>37903</v>
      </c>
      <c r="R20" s="68">
        <v>8.7776693137746395</v>
      </c>
      <c r="S20" s="67">
        <v>34.948632762551497</v>
      </c>
      <c r="T20" s="67">
        <v>38.3738543387067</v>
      </c>
      <c r="U20" s="69">
        <v>-9.8007312601521193</v>
      </c>
    </row>
    <row r="21" spans="1:21" ht="12" thickBot="1" x14ac:dyDescent="0.2">
      <c r="A21" s="42"/>
      <c r="B21" s="46" t="s">
        <v>19</v>
      </c>
      <c r="C21" s="53"/>
      <c r="D21" s="67">
        <v>531447.92579999997</v>
      </c>
      <c r="E21" s="67">
        <v>725422</v>
      </c>
      <c r="F21" s="68">
        <v>73.260519504509105</v>
      </c>
      <c r="G21" s="67">
        <v>429277.5416</v>
      </c>
      <c r="H21" s="68">
        <v>23.800542609145399</v>
      </c>
      <c r="I21" s="67">
        <v>69388.1495</v>
      </c>
      <c r="J21" s="68">
        <v>13.0564343431294</v>
      </c>
      <c r="K21" s="67">
        <v>53308.693500000001</v>
      </c>
      <c r="L21" s="68">
        <v>12.4182349026013</v>
      </c>
      <c r="M21" s="68">
        <v>0.30162915172550597</v>
      </c>
      <c r="N21" s="67">
        <v>25368530.328600001</v>
      </c>
      <c r="O21" s="67">
        <v>38905925.818899997</v>
      </c>
      <c r="P21" s="67">
        <v>33916</v>
      </c>
      <c r="Q21" s="67">
        <v>32360</v>
      </c>
      <c r="R21" s="68">
        <v>4.8084054388133604</v>
      </c>
      <c r="S21" s="67">
        <v>15.669534314188001</v>
      </c>
      <c r="T21" s="67">
        <v>17.039727039555</v>
      </c>
      <c r="U21" s="69">
        <v>-8.7443104427575005</v>
      </c>
    </row>
    <row r="22" spans="1:21" ht="12" thickBot="1" x14ac:dyDescent="0.2">
      <c r="A22" s="42"/>
      <c r="B22" s="46" t="s">
        <v>20</v>
      </c>
      <c r="C22" s="53"/>
      <c r="D22" s="67">
        <v>1612417.267</v>
      </c>
      <c r="E22" s="67">
        <v>2252598</v>
      </c>
      <c r="F22" s="68">
        <v>71.580338213920101</v>
      </c>
      <c r="G22" s="67">
        <v>1017647.2663</v>
      </c>
      <c r="H22" s="68">
        <v>58.445595089395503</v>
      </c>
      <c r="I22" s="67">
        <v>209161.5294</v>
      </c>
      <c r="J22" s="68">
        <v>12.971923191393101</v>
      </c>
      <c r="K22" s="67">
        <v>147042.81340000001</v>
      </c>
      <c r="L22" s="68">
        <v>14.4492908564108</v>
      </c>
      <c r="M22" s="68">
        <v>0.42245326081335699</v>
      </c>
      <c r="N22" s="67">
        <v>61318392.535800003</v>
      </c>
      <c r="O22" s="67">
        <v>99023962.237599999</v>
      </c>
      <c r="P22" s="67">
        <v>80942</v>
      </c>
      <c r="Q22" s="67">
        <v>80299</v>
      </c>
      <c r="R22" s="68">
        <v>0.800757170076838</v>
      </c>
      <c r="S22" s="67">
        <v>19.920650181611499</v>
      </c>
      <c r="T22" s="67">
        <v>20.656421558176302</v>
      </c>
      <c r="U22" s="69">
        <v>-3.6935108535964098</v>
      </c>
    </row>
    <row r="23" spans="1:21" ht="12" thickBot="1" x14ac:dyDescent="0.2">
      <c r="A23" s="42"/>
      <c r="B23" s="46" t="s">
        <v>21</v>
      </c>
      <c r="C23" s="53"/>
      <c r="D23" s="67">
        <v>3845705.2529000002</v>
      </c>
      <c r="E23" s="67">
        <v>3280420</v>
      </c>
      <c r="F23" s="68">
        <v>117.23209994147101</v>
      </c>
      <c r="G23" s="67">
        <v>2439840.9904999998</v>
      </c>
      <c r="H23" s="68">
        <v>57.621142847997397</v>
      </c>
      <c r="I23" s="67">
        <v>349259.80920000002</v>
      </c>
      <c r="J23" s="68">
        <v>9.0818142897620007</v>
      </c>
      <c r="K23" s="67">
        <v>135400.64189999999</v>
      </c>
      <c r="L23" s="68">
        <v>5.5495682885568796</v>
      </c>
      <c r="M23" s="68">
        <v>1.57945460449106</v>
      </c>
      <c r="N23" s="67">
        <v>98379062.210999995</v>
      </c>
      <c r="O23" s="67">
        <v>191992820.68759999</v>
      </c>
      <c r="P23" s="67">
        <v>102339</v>
      </c>
      <c r="Q23" s="67">
        <v>92783</v>
      </c>
      <c r="R23" s="68">
        <v>10.299300518413901</v>
      </c>
      <c r="S23" s="67">
        <v>37.578100752401298</v>
      </c>
      <c r="T23" s="67">
        <v>34.705318741579802</v>
      </c>
      <c r="U23" s="69">
        <v>7.6448302423531604</v>
      </c>
    </row>
    <row r="24" spans="1:21" ht="12" thickBot="1" x14ac:dyDescent="0.2">
      <c r="A24" s="42"/>
      <c r="B24" s="46" t="s">
        <v>22</v>
      </c>
      <c r="C24" s="53"/>
      <c r="D24" s="67">
        <v>293309.67700000003</v>
      </c>
      <c r="E24" s="67">
        <v>479667</v>
      </c>
      <c r="F24" s="68">
        <v>61.148604552741801</v>
      </c>
      <c r="G24" s="67">
        <v>266739.93790000002</v>
      </c>
      <c r="H24" s="68">
        <v>9.9609152304597703</v>
      </c>
      <c r="I24" s="67">
        <v>51002.893900000003</v>
      </c>
      <c r="J24" s="68">
        <v>17.388752536794101</v>
      </c>
      <c r="K24" s="67">
        <v>-296796.73479999998</v>
      </c>
      <c r="L24" s="68">
        <v>-111.268202705839</v>
      </c>
      <c r="M24" s="68">
        <v>-1.17184452495533</v>
      </c>
      <c r="N24" s="67">
        <v>15884232.735300001</v>
      </c>
      <c r="O24" s="67">
        <v>25458329.987</v>
      </c>
      <c r="P24" s="67">
        <v>22717</v>
      </c>
      <c r="Q24" s="67">
        <v>22430</v>
      </c>
      <c r="R24" s="68">
        <v>1.27953633526527</v>
      </c>
      <c r="S24" s="67">
        <v>12.9114617687195</v>
      </c>
      <c r="T24" s="67">
        <v>13.797761649576501</v>
      </c>
      <c r="U24" s="69">
        <v>-6.8644425916531899</v>
      </c>
    </row>
    <row r="25" spans="1:21" ht="12" thickBot="1" x14ac:dyDescent="0.2">
      <c r="A25" s="42"/>
      <c r="B25" s="46" t="s">
        <v>23</v>
      </c>
      <c r="C25" s="53"/>
      <c r="D25" s="67">
        <v>525598.63679999998</v>
      </c>
      <c r="E25" s="67">
        <v>495651</v>
      </c>
      <c r="F25" s="68">
        <v>106.042081383877</v>
      </c>
      <c r="G25" s="67">
        <v>307441.18689999997</v>
      </c>
      <c r="H25" s="68">
        <v>70.959083946992095</v>
      </c>
      <c r="I25" s="67">
        <v>41762.437899999997</v>
      </c>
      <c r="J25" s="68">
        <v>7.9456899192627404</v>
      </c>
      <c r="K25" s="67">
        <v>29772.187300000001</v>
      </c>
      <c r="L25" s="68">
        <v>9.6838642864346802</v>
      </c>
      <c r="M25" s="68">
        <v>0.40273327851863999</v>
      </c>
      <c r="N25" s="67">
        <v>17461346.559599999</v>
      </c>
      <c r="O25" s="67">
        <v>33175157.011300001</v>
      </c>
      <c r="P25" s="67">
        <v>17334</v>
      </c>
      <c r="Q25" s="67">
        <v>16443</v>
      </c>
      <c r="R25" s="68">
        <v>5.4187192118226699</v>
      </c>
      <c r="S25" s="67">
        <v>30.321832052613399</v>
      </c>
      <c r="T25" s="67">
        <v>18.693051809280501</v>
      </c>
      <c r="U25" s="69">
        <v>38.351179516972998</v>
      </c>
    </row>
    <row r="26" spans="1:21" ht="12" thickBot="1" x14ac:dyDescent="0.2">
      <c r="A26" s="42"/>
      <c r="B26" s="46" t="s">
        <v>24</v>
      </c>
      <c r="C26" s="53"/>
      <c r="D26" s="67">
        <v>509456.40919999999</v>
      </c>
      <c r="E26" s="67">
        <v>553006</v>
      </c>
      <c r="F26" s="68">
        <v>92.124933400360902</v>
      </c>
      <c r="G26" s="67">
        <v>487851.56530000002</v>
      </c>
      <c r="H26" s="68">
        <v>4.42856914617344</v>
      </c>
      <c r="I26" s="67">
        <v>109643.3432</v>
      </c>
      <c r="J26" s="68">
        <v>21.521633886630902</v>
      </c>
      <c r="K26" s="67">
        <v>96958.084799999997</v>
      </c>
      <c r="L26" s="68">
        <v>19.874505217663199</v>
      </c>
      <c r="M26" s="68">
        <v>0.130832394494657</v>
      </c>
      <c r="N26" s="67">
        <v>36264231.663699999</v>
      </c>
      <c r="O26" s="67">
        <v>58934178.103399999</v>
      </c>
      <c r="P26" s="67">
        <v>34361</v>
      </c>
      <c r="Q26" s="67">
        <v>32320</v>
      </c>
      <c r="R26" s="68">
        <v>6.3149752475247602</v>
      </c>
      <c r="S26" s="67">
        <v>14.826588550973501</v>
      </c>
      <c r="T26" s="67">
        <v>16.435841550123801</v>
      </c>
      <c r="U26" s="69">
        <v>-10.853831908922899</v>
      </c>
    </row>
    <row r="27" spans="1:21" ht="12" thickBot="1" x14ac:dyDescent="0.2">
      <c r="A27" s="42"/>
      <c r="B27" s="46" t="s">
        <v>25</v>
      </c>
      <c r="C27" s="53"/>
      <c r="D27" s="67">
        <v>254533.7562</v>
      </c>
      <c r="E27" s="67">
        <v>380669</v>
      </c>
      <c r="F27" s="68">
        <v>66.864850092862795</v>
      </c>
      <c r="G27" s="67">
        <v>258515.12179999999</v>
      </c>
      <c r="H27" s="68">
        <v>-1.54009002346878</v>
      </c>
      <c r="I27" s="67">
        <v>70642.304999999993</v>
      </c>
      <c r="J27" s="68">
        <v>27.753609601585701</v>
      </c>
      <c r="K27" s="67">
        <v>71090.919299999994</v>
      </c>
      <c r="L27" s="68">
        <v>27.499714061214299</v>
      </c>
      <c r="M27" s="68">
        <v>-6.3104304237069997E-3</v>
      </c>
      <c r="N27" s="67">
        <v>10274091.035700001</v>
      </c>
      <c r="O27" s="67">
        <v>19324419.496399999</v>
      </c>
      <c r="P27" s="67">
        <v>30167</v>
      </c>
      <c r="Q27" s="67">
        <v>29534</v>
      </c>
      <c r="R27" s="68">
        <v>2.1432924764678098</v>
      </c>
      <c r="S27" s="67">
        <v>8.4374898465210304</v>
      </c>
      <c r="T27" s="67">
        <v>8.7893714904855393</v>
      </c>
      <c r="U27" s="69">
        <v>-4.1704541322748501</v>
      </c>
    </row>
    <row r="28" spans="1:21" ht="12" thickBot="1" x14ac:dyDescent="0.2">
      <c r="A28" s="42"/>
      <c r="B28" s="46" t="s">
        <v>26</v>
      </c>
      <c r="C28" s="53"/>
      <c r="D28" s="67">
        <v>1051199.0214</v>
      </c>
      <c r="E28" s="67">
        <v>965765</v>
      </c>
      <c r="F28" s="68">
        <v>108.84625363313</v>
      </c>
      <c r="G28" s="67">
        <v>780581.94929999998</v>
      </c>
      <c r="H28" s="68">
        <v>34.668630544516198</v>
      </c>
      <c r="I28" s="67">
        <v>41986.084799999997</v>
      </c>
      <c r="J28" s="68">
        <v>3.9941137639266802</v>
      </c>
      <c r="K28" s="67">
        <v>74387.383600000001</v>
      </c>
      <c r="L28" s="68">
        <v>9.5297340230206604</v>
      </c>
      <c r="M28" s="68">
        <v>-0.43557519073704898</v>
      </c>
      <c r="N28" s="67">
        <v>32645739.0995</v>
      </c>
      <c r="O28" s="67">
        <v>75522098.695099995</v>
      </c>
      <c r="P28" s="67">
        <v>29089</v>
      </c>
      <c r="Q28" s="67">
        <v>27392</v>
      </c>
      <c r="R28" s="68">
        <v>6.1952394859813102</v>
      </c>
      <c r="S28" s="67">
        <v>36.137337873422901</v>
      </c>
      <c r="T28" s="67">
        <v>28.034475547605101</v>
      </c>
      <c r="U28" s="69">
        <v>22.4224107326318</v>
      </c>
    </row>
    <row r="29" spans="1:21" ht="12" thickBot="1" x14ac:dyDescent="0.2">
      <c r="A29" s="42"/>
      <c r="B29" s="46" t="s">
        <v>27</v>
      </c>
      <c r="C29" s="53"/>
      <c r="D29" s="67">
        <v>642529.55680000002</v>
      </c>
      <c r="E29" s="67">
        <v>1395084</v>
      </c>
      <c r="F29" s="68">
        <v>46.056693131022897</v>
      </c>
      <c r="G29" s="67">
        <v>641974.95510000002</v>
      </c>
      <c r="H29" s="68">
        <v>8.6389927768082006E-2</v>
      </c>
      <c r="I29" s="67">
        <v>108547.5433</v>
      </c>
      <c r="J29" s="68">
        <v>16.893782107176701</v>
      </c>
      <c r="K29" s="67">
        <v>105544.0396</v>
      </c>
      <c r="L29" s="68">
        <v>16.440522914723299</v>
      </c>
      <c r="M29" s="68">
        <v>2.8457350233921E-2</v>
      </c>
      <c r="N29" s="67">
        <v>22796176.358600002</v>
      </c>
      <c r="O29" s="67">
        <v>44644258.179300003</v>
      </c>
      <c r="P29" s="67">
        <v>77159</v>
      </c>
      <c r="Q29" s="67">
        <v>70845</v>
      </c>
      <c r="R29" s="68">
        <v>8.9124144258592608</v>
      </c>
      <c r="S29" s="67">
        <v>8.3273442735131393</v>
      </c>
      <c r="T29" s="67">
        <v>8.48683933093373</v>
      </c>
      <c r="U29" s="69">
        <v>-1.91531720296349</v>
      </c>
    </row>
    <row r="30" spans="1:21" ht="12" thickBot="1" x14ac:dyDescent="0.2">
      <c r="A30" s="42"/>
      <c r="B30" s="46" t="s">
        <v>28</v>
      </c>
      <c r="C30" s="53"/>
      <c r="D30" s="67">
        <v>952869.81070000003</v>
      </c>
      <c r="E30" s="67">
        <v>1198480</v>
      </c>
      <c r="F30" s="68">
        <v>79.506525824377604</v>
      </c>
      <c r="G30" s="67">
        <v>1003006.7796</v>
      </c>
      <c r="H30" s="68">
        <v>-4.9986670000370896</v>
      </c>
      <c r="I30" s="67">
        <v>135822.8155</v>
      </c>
      <c r="J30" s="68">
        <v>14.2540789911501</v>
      </c>
      <c r="K30" s="67">
        <v>119676.4825</v>
      </c>
      <c r="L30" s="68">
        <v>11.9317720412346</v>
      </c>
      <c r="M30" s="68">
        <v>0.13491650709236</v>
      </c>
      <c r="N30" s="67">
        <v>49183063.225599997</v>
      </c>
      <c r="O30" s="67">
        <v>80648252.879700005</v>
      </c>
      <c r="P30" s="67">
        <v>49998</v>
      </c>
      <c r="Q30" s="67">
        <v>46540</v>
      </c>
      <c r="R30" s="68">
        <v>7.4301675977653598</v>
      </c>
      <c r="S30" s="67">
        <v>19.058158540341601</v>
      </c>
      <c r="T30" s="67">
        <v>19.1418170154706</v>
      </c>
      <c r="U30" s="69">
        <v>-0.43896410532982</v>
      </c>
    </row>
    <row r="31" spans="1:21" ht="12" thickBot="1" x14ac:dyDescent="0.2">
      <c r="A31" s="42"/>
      <c r="B31" s="46" t="s">
        <v>29</v>
      </c>
      <c r="C31" s="53"/>
      <c r="D31" s="67">
        <v>442366.03169999999</v>
      </c>
      <c r="E31" s="67">
        <v>760109</v>
      </c>
      <c r="F31" s="68">
        <v>58.197710025798898</v>
      </c>
      <c r="G31" s="67">
        <v>784517.3602</v>
      </c>
      <c r="H31" s="68">
        <v>-43.6129709625258</v>
      </c>
      <c r="I31" s="67">
        <v>29716.1888</v>
      </c>
      <c r="J31" s="68">
        <v>6.7175566545653496</v>
      </c>
      <c r="K31" s="67">
        <v>57290.201000000001</v>
      </c>
      <c r="L31" s="68">
        <v>7.3026046211896203</v>
      </c>
      <c r="M31" s="68">
        <v>-0.48130416229470002</v>
      </c>
      <c r="N31" s="67">
        <v>34631238.547799997</v>
      </c>
      <c r="O31" s="67">
        <v>94148568.039100006</v>
      </c>
      <c r="P31" s="67">
        <v>17150</v>
      </c>
      <c r="Q31" s="67">
        <v>15711</v>
      </c>
      <c r="R31" s="68">
        <v>9.1591878301826792</v>
      </c>
      <c r="S31" s="67">
        <v>25.793937708454798</v>
      </c>
      <c r="T31" s="67">
        <v>25.6384695372669</v>
      </c>
      <c r="U31" s="69">
        <v>0.60273143614272795</v>
      </c>
    </row>
    <row r="32" spans="1:21" ht="12" thickBot="1" x14ac:dyDescent="0.2">
      <c r="A32" s="42"/>
      <c r="B32" s="46" t="s">
        <v>30</v>
      </c>
      <c r="C32" s="53"/>
      <c r="D32" s="67">
        <v>145533.6697</v>
      </c>
      <c r="E32" s="67">
        <v>283244</v>
      </c>
      <c r="F32" s="68">
        <v>51.381024734857597</v>
      </c>
      <c r="G32" s="67">
        <v>158853.1961</v>
      </c>
      <c r="H32" s="68">
        <v>-8.3848022746833308</v>
      </c>
      <c r="I32" s="67">
        <v>39230.360500000003</v>
      </c>
      <c r="J32" s="68">
        <v>26.956209226956599</v>
      </c>
      <c r="K32" s="67">
        <v>41285.543400000002</v>
      </c>
      <c r="L32" s="68">
        <v>25.989746768463</v>
      </c>
      <c r="M32" s="68">
        <v>-4.9779722652263998E-2</v>
      </c>
      <c r="N32" s="67">
        <v>4686695.1253000004</v>
      </c>
      <c r="O32" s="67">
        <v>8636202.6447000001</v>
      </c>
      <c r="P32" s="67">
        <v>23639</v>
      </c>
      <c r="Q32" s="67">
        <v>23690</v>
      </c>
      <c r="R32" s="68">
        <v>-0.21528070915998199</v>
      </c>
      <c r="S32" s="67">
        <v>6.15650703075426</v>
      </c>
      <c r="T32" s="67">
        <v>5.9640597467285801</v>
      </c>
      <c r="U32" s="69">
        <v>3.1259167424699301</v>
      </c>
    </row>
    <row r="33" spans="1:21" ht="12" thickBot="1" x14ac:dyDescent="0.2">
      <c r="A33" s="42"/>
      <c r="B33" s="46" t="s">
        <v>31</v>
      </c>
      <c r="C33" s="53"/>
      <c r="D33" s="67">
        <v>-16.672599999999999</v>
      </c>
      <c r="E33" s="70"/>
      <c r="F33" s="70"/>
      <c r="G33" s="67">
        <v>7.6924000000000001</v>
      </c>
      <c r="H33" s="68">
        <v>-316.74119910561097</v>
      </c>
      <c r="I33" s="67">
        <v>-1.7735000000000001</v>
      </c>
      <c r="J33" s="68">
        <v>10.6372131521178</v>
      </c>
      <c r="K33" s="67">
        <v>1.4978</v>
      </c>
      <c r="L33" s="68">
        <v>19.471166346003798</v>
      </c>
      <c r="M33" s="68">
        <v>-2.1840699692882901</v>
      </c>
      <c r="N33" s="67">
        <v>51.875999999999998</v>
      </c>
      <c r="O33" s="67">
        <v>76.322599999999994</v>
      </c>
      <c r="P33" s="67">
        <v>1</v>
      </c>
      <c r="Q33" s="67">
        <v>2</v>
      </c>
      <c r="R33" s="68">
        <v>-50</v>
      </c>
      <c r="S33" s="67">
        <v>-16.672599999999999</v>
      </c>
      <c r="T33" s="67">
        <v>2.7211500000000002</v>
      </c>
      <c r="U33" s="69">
        <v>116.32108969207</v>
      </c>
    </row>
    <row r="34" spans="1:21" ht="12" thickBot="1" x14ac:dyDescent="0.2">
      <c r="A34" s="42"/>
      <c r="B34" s="46" t="s">
        <v>32</v>
      </c>
      <c r="C34" s="53"/>
      <c r="D34" s="67">
        <v>124508.2439</v>
      </c>
      <c r="E34" s="67">
        <v>174874</v>
      </c>
      <c r="F34" s="68">
        <v>71.198831101250093</v>
      </c>
      <c r="G34" s="67">
        <v>97752.067800000004</v>
      </c>
      <c r="H34" s="68">
        <v>27.371468146068199</v>
      </c>
      <c r="I34" s="67">
        <v>16426.025799999999</v>
      </c>
      <c r="J34" s="68">
        <v>13.192721449989101</v>
      </c>
      <c r="K34" s="67">
        <v>9594.8845999999994</v>
      </c>
      <c r="L34" s="68">
        <v>9.8155310838345304</v>
      </c>
      <c r="M34" s="68">
        <v>0.71195657736206597</v>
      </c>
      <c r="N34" s="67">
        <v>10323154.742799999</v>
      </c>
      <c r="O34" s="67">
        <v>18858876.274500001</v>
      </c>
      <c r="P34" s="67">
        <v>6626</v>
      </c>
      <c r="Q34" s="67">
        <v>6447</v>
      </c>
      <c r="R34" s="68">
        <v>2.77648518690865</v>
      </c>
      <c r="S34" s="67">
        <v>18.790860836100201</v>
      </c>
      <c r="T34" s="67">
        <v>19.684521095082999</v>
      </c>
      <c r="U34" s="69">
        <v>-4.7558239442969601</v>
      </c>
    </row>
    <row r="35" spans="1:21" ht="12" thickBot="1" x14ac:dyDescent="0.2">
      <c r="A35" s="42"/>
      <c r="B35" s="46" t="s">
        <v>36</v>
      </c>
      <c r="C35" s="53"/>
      <c r="D35" s="70"/>
      <c r="E35" s="67">
        <v>76151</v>
      </c>
      <c r="F35" s="70"/>
      <c r="G35" s="70"/>
      <c r="H35" s="70"/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1"/>
    </row>
    <row r="36" spans="1:21" ht="12" thickBot="1" x14ac:dyDescent="0.2">
      <c r="A36" s="42"/>
      <c r="B36" s="46" t="s">
        <v>37</v>
      </c>
      <c r="C36" s="53"/>
      <c r="D36" s="70"/>
      <c r="E36" s="67">
        <v>5222</v>
      </c>
      <c r="F36" s="70"/>
      <c r="G36" s="70"/>
      <c r="H36" s="70"/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1"/>
    </row>
    <row r="37" spans="1:21" ht="12" customHeight="1" thickBot="1" x14ac:dyDescent="0.2">
      <c r="A37" s="42"/>
      <c r="B37" s="46" t="s">
        <v>38</v>
      </c>
      <c r="C37" s="53"/>
      <c r="D37" s="70"/>
      <c r="E37" s="67">
        <v>62733</v>
      </c>
      <c r="F37" s="70"/>
      <c r="G37" s="70"/>
      <c r="H37" s="70"/>
      <c r="I37" s="70"/>
      <c r="J37" s="70"/>
      <c r="K37" s="70"/>
      <c r="L37" s="70"/>
      <c r="M37" s="70"/>
      <c r="N37" s="70"/>
      <c r="O37" s="70"/>
      <c r="P37" s="70"/>
      <c r="Q37" s="70"/>
      <c r="R37" s="70"/>
      <c r="S37" s="70"/>
      <c r="T37" s="70"/>
      <c r="U37" s="71"/>
    </row>
    <row r="38" spans="1:21" ht="12" customHeight="1" thickBot="1" x14ac:dyDescent="0.2">
      <c r="A38" s="42"/>
      <c r="B38" s="46" t="s">
        <v>33</v>
      </c>
      <c r="C38" s="53"/>
      <c r="D38" s="67">
        <v>362203.41899999999</v>
      </c>
      <c r="E38" s="67">
        <v>118484</v>
      </c>
      <c r="F38" s="68">
        <v>305.69816937308002</v>
      </c>
      <c r="G38" s="67">
        <v>259413.4779</v>
      </c>
      <c r="H38" s="68">
        <v>39.623978650648198</v>
      </c>
      <c r="I38" s="67">
        <v>22985.872200000002</v>
      </c>
      <c r="J38" s="68">
        <v>6.34612237053455</v>
      </c>
      <c r="K38" s="67">
        <v>13118.6474</v>
      </c>
      <c r="L38" s="68">
        <v>5.0570415639919197</v>
      </c>
      <c r="M38" s="68">
        <v>0.75215260378139304</v>
      </c>
      <c r="N38" s="67">
        <v>10792920.3708</v>
      </c>
      <c r="O38" s="67">
        <v>18065284.4888</v>
      </c>
      <c r="P38" s="67">
        <v>454</v>
      </c>
      <c r="Q38" s="67">
        <v>526</v>
      </c>
      <c r="R38" s="68">
        <v>-13.6882129277566</v>
      </c>
      <c r="S38" s="67">
        <v>797.80488766519795</v>
      </c>
      <c r="T38" s="67">
        <v>802.35124049429703</v>
      </c>
      <c r="U38" s="69">
        <v>-0.56985773080476398</v>
      </c>
    </row>
    <row r="39" spans="1:21" ht="12" thickBot="1" x14ac:dyDescent="0.2">
      <c r="A39" s="42"/>
      <c r="B39" s="46" t="s">
        <v>34</v>
      </c>
      <c r="C39" s="53"/>
      <c r="D39" s="67">
        <v>624080.27610000002</v>
      </c>
      <c r="E39" s="67">
        <v>360963</v>
      </c>
      <c r="F39" s="68">
        <v>172.893143092228</v>
      </c>
      <c r="G39" s="67">
        <v>455558.37849999999</v>
      </c>
      <c r="H39" s="68">
        <v>36.992382437325702</v>
      </c>
      <c r="I39" s="67">
        <v>43628.9202</v>
      </c>
      <c r="J39" s="68">
        <v>6.9909147702352801</v>
      </c>
      <c r="K39" s="67">
        <v>28778.1005</v>
      </c>
      <c r="L39" s="68">
        <v>6.3171048669451704</v>
      </c>
      <c r="M39" s="68">
        <v>0.51604586272120401</v>
      </c>
      <c r="N39" s="67">
        <v>25093465.539099999</v>
      </c>
      <c r="O39" s="67">
        <v>43902415.842799999</v>
      </c>
      <c r="P39" s="67">
        <v>3303</v>
      </c>
      <c r="Q39" s="67">
        <v>3204</v>
      </c>
      <c r="R39" s="68">
        <v>3.0898876404494402</v>
      </c>
      <c r="S39" s="67">
        <v>188.94346839237099</v>
      </c>
      <c r="T39" s="67">
        <v>192.98012119225999</v>
      </c>
      <c r="U39" s="69">
        <v>-2.1364341589762401</v>
      </c>
    </row>
    <row r="40" spans="1:21" ht="12" thickBot="1" x14ac:dyDescent="0.2">
      <c r="A40" s="42"/>
      <c r="B40" s="46" t="s">
        <v>39</v>
      </c>
      <c r="C40" s="53"/>
      <c r="D40" s="70"/>
      <c r="E40" s="67">
        <v>43532</v>
      </c>
      <c r="F40" s="70"/>
      <c r="G40" s="70"/>
      <c r="H40" s="70"/>
      <c r="I40" s="70"/>
      <c r="J40" s="70"/>
      <c r="K40" s="70"/>
      <c r="L40" s="70"/>
      <c r="M40" s="70"/>
      <c r="N40" s="70"/>
      <c r="O40" s="70"/>
      <c r="P40" s="70"/>
      <c r="Q40" s="70"/>
      <c r="R40" s="70"/>
      <c r="S40" s="70"/>
      <c r="T40" s="70"/>
      <c r="U40" s="71"/>
    </row>
    <row r="41" spans="1:21" ht="12" thickBot="1" x14ac:dyDescent="0.2">
      <c r="A41" s="42"/>
      <c r="B41" s="46" t="s">
        <v>40</v>
      </c>
      <c r="C41" s="53"/>
      <c r="D41" s="70"/>
      <c r="E41" s="67">
        <v>12550</v>
      </c>
      <c r="F41" s="70"/>
      <c r="G41" s="70"/>
      <c r="H41" s="70"/>
      <c r="I41" s="70"/>
      <c r="J41" s="70"/>
      <c r="K41" s="70"/>
      <c r="L41" s="70"/>
      <c r="M41" s="70"/>
      <c r="N41" s="70"/>
      <c r="O41" s="70"/>
      <c r="P41" s="70"/>
      <c r="Q41" s="70"/>
      <c r="R41" s="70"/>
      <c r="S41" s="70"/>
      <c r="T41" s="70"/>
      <c r="U41" s="71"/>
    </row>
    <row r="42" spans="1:21" ht="12" thickBot="1" x14ac:dyDescent="0.2">
      <c r="A42" s="41"/>
      <c r="B42" s="46" t="s">
        <v>35</v>
      </c>
      <c r="C42" s="53"/>
      <c r="D42" s="72">
        <v>17915.4676</v>
      </c>
      <c r="E42" s="72">
        <v>17399</v>
      </c>
      <c r="F42" s="73">
        <v>102.968375193977</v>
      </c>
      <c r="G42" s="72">
        <v>35810.872000000003</v>
      </c>
      <c r="H42" s="73">
        <v>-49.971987278053398</v>
      </c>
      <c r="I42" s="72">
        <v>3007.348</v>
      </c>
      <c r="J42" s="73">
        <v>16.786321558249501</v>
      </c>
      <c r="K42" s="72">
        <v>5282.6197000000002</v>
      </c>
      <c r="L42" s="73">
        <v>14.7514411265942</v>
      </c>
      <c r="M42" s="73">
        <v>-0.43070897191406798</v>
      </c>
      <c r="N42" s="72">
        <v>1541621.9942999999</v>
      </c>
      <c r="O42" s="72">
        <v>2129964.9701</v>
      </c>
      <c r="P42" s="72">
        <v>21</v>
      </c>
      <c r="Q42" s="72">
        <v>34</v>
      </c>
      <c r="R42" s="73">
        <v>-38.235294117647101</v>
      </c>
      <c r="S42" s="72">
        <v>853.11750476190502</v>
      </c>
      <c r="T42" s="72">
        <v>3312.8434088235299</v>
      </c>
      <c r="U42" s="74">
        <v>-288.32205298004101</v>
      </c>
    </row>
  </sheetData>
  <mergeCells count="40"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22:C22"/>
    <mergeCell ref="B23:C23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3"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106684</v>
      </c>
      <c r="D2" s="32">
        <v>992871.14086837601</v>
      </c>
      <c r="E2" s="32">
        <v>768796.07364017097</v>
      </c>
      <c r="F2" s="32">
        <v>224075.06722820501</v>
      </c>
      <c r="G2" s="32">
        <v>768796.07364017097</v>
      </c>
      <c r="H2" s="32">
        <v>0.225683936217772</v>
      </c>
    </row>
    <row r="3" spans="1:8" ht="14.25" x14ac:dyDescent="0.2">
      <c r="A3" s="32">
        <v>2</v>
      </c>
      <c r="B3" s="33">
        <v>13</v>
      </c>
      <c r="C3" s="32">
        <v>46816</v>
      </c>
      <c r="D3" s="32">
        <v>344297.20531681401</v>
      </c>
      <c r="E3" s="32">
        <v>277735.52809549199</v>
      </c>
      <c r="F3" s="32">
        <v>66561.677221322097</v>
      </c>
      <c r="G3" s="32">
        <v>277735.52809549199</v>
      </c>
      <c r="H3" s="32">
        <v>0.19332621988631499</v>
      </c>
    </row>
    <row r="4" spans="1:8" ht="14.25" x14ac:dyDescent="0.2">
      <c r="A4" s="32">
        <v>3</v>
      </c>
      <c r="B4" s="33">
        <v>14</v>
      </c>
      <c r="C4" s="32">
        <v>176909</v>
      </c>
      <c r="D4" s="32">
        <v>308333.60571880301</v>
      </c>
      <c r="E4" s="32">
        <v>243573.992386325</v>
      </c>
      <c r="F4" s="32">
        <v>64759.613332478599</v>
      </c>
      <c r="G4" s="32">
        <v>243573.992386325</v>
      </c>
      <c r="H4" s="32">
        <v>0.21003099283163601</v>
      </c>
    </row>
    <row r="5" spans="1:8" ht="14.25" x14ac:dyDescent="0.2">
      <c r="A5" s="32">
        <v>4</v>
      </c>
      <c r="B5" s="33">
        <v>15</v>
      </c>
      <c r="C5" s="32">
        <v>5096</v>
      </c>
      <c r="D5" s="32">
        <v>83899.611415384599</v>
      </c>
      <c r="E5" s="32">
        <v>65877.701900854707</v>
      </c>
      <c r="F5" s="32">
        <v>18021.9095145299</v>
      </c>
      <c r="G5" s="32">
        <v>65877.701900854707</v>
      </c>
      <c r="H5" s="32">
        <v>0.21480325368021</v>
      </c>
    </row>
    <row r="6" spans="1:8" ht="14.25" x14ac:dyDescent="0.2">
      <c r="A6" s="32">
        <v>5</v>
      </c>
      <c r="B6" s="33">
        <v>16</v>
      </c>
      <c r="C6" s="32">
        <v>3330</v>
      </c>
      <c r="D6" s="32">
        <v>200040.567583761</v>
      </c>
      <c r="E6" s="32">
        <v>166591.82149572601</v>
      </c>
      <c r="F6" s="32">
        <v>33448.746088034197</v>
      </c>
      <c r="G6" s="32">
        <v>166591.82149572601</v>
      </c>
      <c r="H6" s="32">
        <v>0.16720981394950599</v>
      </c>
    </row>
    <row r="7" spans="1:8" ht="14.25" x14ac:dyDescent="0.2">
      <c r="A7" s="32">
        <v>6</v>
      </c>
      <c r="B7" s="33">
        <v>17</v>
      </c>
      <c r="C7" s="32">
        <v>33110</v>
      </c>
      <c r="D7" s="32">
        <v>498163.36758974398</v>
      </c>
      <c r="E7" s="32">
        <v>401075.63291282102</v>
      </c>
      <c r="F7" s="32">
        <v>97087.734676923094</v>
      </c>
      <c r="G7" s="32">
        <v>401075.63291282102</v>
      </c>
      <c r="H7" s="32">
        <v>0.194891356919039</v>
      </c>
    </row>
    <row r="8" spans="1:8" ht="14.25" x14ac:dyDescent="0.2">
      <c r="A8" s="32">
        <v>7</v>
      </c>
      <c r="B8" s="33">
        <v>18</v>
      </c>
      <c r="C8" s="32">
        <v>108474</v>
      </c>
      <c r="D8" s="32">
        <v>184875.89439230799</v>
      </c>
      <c r="E8" s="32">
        <v>151466.61461282099</v>
      </c>
      <c r="F8" s="32">
        <v>33409.279779487202</v>
      </c>
      <c r="G8" s="32">
        <v>151466.61461282099</v>
      </c>
      <c r="H8" s="32">
        <v>0.18071193050508</v>
      </c>
    </row>
    <row r="9" spans="1:8" ht="14.25" x14ac:dyDescent="0.2">
      <c r="A9" s="32">
        <v>8</v>
      </c>
      <c r="B9" s="33">
        <v>19</v>
      </c>
      <c r="C9" s="32">
        <v>17747</v>
      </c>
      <c r="D9" s="32">
        <v>136654.60028803401</v>
      </c>
      <c r="E9" s="32">
        <v>130690.50803504301</v>
      </c>
      <c r="F9" s="32">
        <v>5964.0922529914496</v>
      </c>
      <c r="G9" s="32">
        <v>130690.50803504301</v>
      </c>
      <c r="H9" s="32">
        <v>4.3643552726513497E-2</v>
      </c>
    </row>
    <row r="10" spans="1:8" ht="14.25" x14ac:dyDescent="0.2">
      <c r="A10" s="32">
        <v>9</v>
      </c>
      <c r="B10" s="33">
        <v>21</v>
      </c>
      <c r="C10" s="32">
        <v>222503</v>
      </c>
      <c r="D10" s="32">
        <v>1168623.8747239299</v>
      </c>
      <c r="E10" s="32">
        <v>1114152.6363333301</v>
      </c>
      <c r="F10" s="32">
        <v>54471.238390598301</v>
      </c>
      <c r="G10" s="32">
        <v>1114152.6363333301</v>
      </c>
      <c r="H10" s="35">
        <v>4.66114372372088E-2</v>
      </c>
    </row>
    <row r="11" spans="1:8" ht="14.25" x14ac:dyDescent="0.2">
      <c r="A11" s="32">
        <v>10</v>
      </c>
      <c r="B11" s="33">
        <v>22</v>
      </c>
      <c r="C11" s="32">
        <v>145251</v>
      </c>
      <c r="D11" s="32">
        <v>2911859.8660837598</v>
      </c>
      <c r="E11" s="32">
        <v>2800985.23346239</v>
      </c>
      <c r="F11" s="32">
        <v>110874.632621368</v>
      </c>
      <c r="G11" s="32">
        <v>2800985.23346239</v>
      </c>
      <c r="H11" s="32">
        <v>3.8076912255563297E-2</v>
      </c>
    </row>
    <row r="12" spans="1:8" ht="14.25" x14ac:dyDescent="0.2">
      <c r="A12" s="32">
        <v>11</v>
      </c>
      <c r="B12" s="33">
        <v>23</v>
      </c>
      <c r="C12" s="32">
        <v>242001.75</v>
      </c>
      <c r="D12" s="32">
        <v>2461217.9019841598</v>
      </c>
      <c r="E12" s="32">
        <v>2130920.8343825201</v>
      </c>
      <c r="F12" s="32">
        <v>330297.067601641</v>
      </c>
      <c r="G12" s="32">
        <v>2130920.8343825201</v>
      </c>
      <c r="H12" s="32">
        <v>0.13420066030535799</v>
      </c>
    </row>
    <row r="13" spans="1:8" ht="14.25" x14ac:dyDescent="0.2">
      <c r="A13" s="32">
        <v>12</v>
      </c>
      <c r="B13" s="33">
        <v>24</v>
      </c>
      <c r="C13" s="32">
        <v>51475.383999999998</v>
      </c>
      <c r="D13" s="32">
        <v>845486.52705213695</v>
      </c>
      <c r="E13" s="32">
        <v>760960.69011880294</v>
      </c>
      <c r="F13" s="32">
        <v>84525.836933333296</v>
      </c>
      <c r="G13" s="32">
        <v>760960.69011880294</v>
      </c>
      <c r="H13" s="32">
        <v>9.9973014623946893E-2</v>
      </c>
    </row>
    <row r="14" spans="1:8" ht="14.25" x14ac:dyDescent="0.2">
      <c r="A14" s="32">
        <v>13</v>
      </c>
      <c r="B14" s="33">
        <v>25</v>
      </c>
      <c r="C14" s="32">
        <v>87310</v>
      </c>
      <c r="D14" s="32">
        <v>1440932.3311999999</v>
      </c>
      <c r="E14" s="32">
        <v>1486531.4572999999</v>
      </c>
      <c r="F14" s="32">
        <v>-45599.126100000001</v>
      </c>
      <c r="G14" s="32">
        <v>1486531.4572999999</v>
      </c>
      <c r="H14" s="32">
        <v>-3.1645570796530999E-2</v>
      </c>
    </row>
    <row r="15" spans="1:8" ht="14.25" x14ac:dyDescent="0.2">
      <c r="A15" s="32">
        <v>14</v>
      </c>
      <c r="B15" s="33">
        <v>26</v>
      </c>
      <c r="C15" s="32">
        <v>70803</v>
      </c>
      <c r="D15" s="32">
        <v>531447.57603896095</v>
      </c>
      <c r="E15" s="32">
        <v>462059.77613755403</v>
      </c>
      <c r="F15" s="32">
        <v>69387.799901406906</v>
      </c>
      <c r="G15" s="32">
        <v>462059.77613755403</v>
      </c>
      <c r="H15" s="32">
        <v>0.13056377153617901</v>
      </c>
    </row>
    <row r="16" spans="1:8" ht="14.25" x14ac:dyDescent="0.2">
      <c r="A16" s="32">
        <v>15</v>
      </c>
      <c r="B16" s="33">
        <v>27</v>
      </c>
      <c r="C16" s="32">
        <v>188243.25200000001</v>
      </c>
      <c r="D16" s="32">
        <v>1612418.9818</v>
      </c>
      <c r="E16" s="32">
        <v>1403255.7407</v>
      </c>
      <c r="F16" s="32">
        <v>209163.24110000001</v>
      </c>
      <c r="G16" s="32">
        <v>1403255.7407</v>
      </c>
      <c r="H16" s="32">
        <v>0.129720155530856</v>
      </c>
    </row>
    <row r="17" spans="1:8" ht="14.25" x14ac:dyDescent="0.2">
      <c r="A17" s="32">
        <v>16</v>
      </c>
      <c r="B17" s="33">
        <v>29</v>
      </c>
      <c r="C17" s="32">
        <v>300940</v>
      </c>
      <c r="D17" s="32">
        <v>3845707.4628606802</v>
      </c>
      <c r="E17" s="32">
        <v>3496445.5091709401</v>
      </c>
      <c r="F17" s="32">
        <v>349261.953689744</v>
      </c>
      <c r="G17" s="32">
        <v>3496445.5091709401</v>
      </c>
      <c r="H17" s="32">
        <v>9.0818648340438304E-2</v>
      </c>
    </row>
    <row r="18" spans="1:8" ht="14.25" x14ac:dyDescent="0.2">
      <c r="A18" s="32">
        <v>17</v>
      </c>
      <c r="B18" s="33">
        <v>31</v>
      </c>
      <c r="C18" s="32">
        <v>31473.592000000001</v>
      </c>
      <c r="D18" s="32">
        <v>293309.643187512</v>
      </c>
      <c r="E18" s="32">
        <v>242306.77169440899</v>
      </c>
      <c r="F18" s="32">
        <v>51002.871493103601</v>
      </c>
      <c r="G18" s="32">
        <v>242306.77169440899</v>
      </c>
      <c r="H18" s="32">
        <v>0.173887469020231</v>
      </c>
    </row>
    <row r="19" spans="1:8" ht="14.25" x14ac:dyDescent="0.2">
      <c r="A19" s="32">
        <v>18</v>
      </c>
      <c r="B19" s="33">
        <v>32</v>
      </c>
      <c r="C19" s="32">
        <v>28322.409</v>
      </c>
      <c r="D19" s="32">
        <v>525598.62628826103</v>
      </c>
      <c r="E19" s="32">
        <v>483836.22333340597</v>
      </c>
      <c r="F19" s="32">
        <v>41762.402954855002</v>
      </c>
      <c r="G19" s="32">
        <v>483836.22333340597</v>
      </c>
      <c r="H19" s="32">
        <v>7.9456834295359699E-2</v>
      </c>
    </row>
    <row r="20" spans="1:8" ht="14.25" x14ac:dyDescent="0.2">
      <c r="A20" s="32">
        <v>19</v>
      </c>
      <c r="B20" s="33">
        <v>33</v>
      </c>
      <c r="C20" s="32">
        <v>32356.452000000001</v>
      </c>
      <c r="D20" s="32">
        <v>509456.380351706</v>
      </c>
      <c r="E20" s="32">
        <v>399813.067855359</v>
      </c>
      <c r="F20" s="32">
        <v>109643.312496347</v>
      </c>
      <c r="G20" s="32">
        <v>399813.067855359</v>
      </c>
      <c r="H20" s="32">
        <v>0.21521629078559101</v>
      </c>
    </row>
    <row r="21" spans="1:8" ht="14.25" x14ac:dyDescent="0.2">
      <c r="A21" s="32">
        <v>20</v>
      </c>
      <c r="B21" s="33">
        <v>34</v>
      </c>
      <c r="C21" s="32">
        <v>38338.572999999997</v>
      </c>
      <c r="D21" s="32">
        <v>254533.713212601</v>
      </c>
      <c r="E21" s="32">
        <v>183891.469678655</v>
      </c>
      <c r="F21" s="32">
        <v>70642.243533946399</v>
      </c>
      <c r="G21" s="32">
        <v>183891.469678655</v>
      </c>
      <c r="H21" s="32">
        <v>0.277535901403135</v>
      </c>
    </row>
    <row r="22" spans="1:8" ht="14.25" x14ac:dyDescent="0.2">
      <c r="A22" s="32">
        <v>21</v>
      </c>
      <c r="B22" s="33">
        <v>35</v>
      </c>
      <c r="C22" s="32">
        <v>36637.781000000003</v>
      </c>
      <c r="D22" s="32">
        <v>1051199.01861681</v>
      </c>
      <c r="E22" s="32">
        <v>1009212.96500796</v>
      </c>
      <c r="F22" s="32">
        <v>41986.053608849601</v>
      </c>
      <c r="G22" s="32">
        <v>1009212.96500796</v>
      </c>
      <c r="H22" s="32">
        <v>3.9941108073041701E-2</v>
      </c>
    </row>
    <row r="23" spans="1:8" ht="14.25" x14ac:dyDescent="0.2">
      <c r="A23" s="32">
        <v>22</v>
      </c>
      <c r="B23" s="33">
        <v>36</v>
      </c>
      <c r="C23" s="32">
        <v>122130.622</v>
      </c>
      <c r="D23" s="32">
        <v>642529.55838053103</v>
      </c>
      <c r="E23" s="32">
        <v>533982.00008594</v>
      </c>
      <c r="F23" s="32">
        <v>108547.55829459</v>
      </c>
      <c r="G23" s="32">
        <v>533982.00008594</v>
      </c>
      <c r="H23" s="32">
        <v>0.16893784399301401</v>
      </c>
    </row>
    <row r="24" spans="1:8" ht="14.25" x14ac:dyDescent="0.2">
      <c r="A24" s="32">
        <v>23</v>
      </c>
      <c r="B24" s="33">
        <v>37</v>
      </c>
      <c r="C24" s="32">
        <v>83365.417000000001</v>
      </c>
      <c r="D24" s="32">
        <v>952869.80954244803</v>
      </c>
      <c r="E24" s="32">
        <v>817046.97668672598</v>
      </c>
      <c r="F24" s="32">
        <v>135822.832855721</v>
      </c>
      <c r="G24" s="32">
        <v>817046.97668672598</v>
      </c>
      <c r="H24" s="32">
        <v>0.14254080829881799</v>
      </c>
    </row>
    <row r="25" spans="1:8" ht="14.25" x14ac:dyDescent="0.2">
      <c r="A25" s="32">
        <v>24</v>
      </c>
      <c r="B25" s="33">
        <v>38</v>
      </c>
      <c r="C25" s="32">
        <v>74074.271999999997</v>
      </c>
      <c r="D25" s="32">
        <v>442366.01372035401</v>
      </c>
      <c r="E25" s="32">
        <v>412649.83455575199</v>
      </c>
      <c r="F25" s="32">
        <v>29716.179164601799</v>
      </c>
      <c r="G25" s="32">
        <v>412649.83455575199</v>
      </c>
      <c r="H25" s="32">
        <v>6.7175547494449095E-2</v>
      </c>
    </row>
    <row r="26" spans="1:8" ht="14.25" x14ac:dyDescent="0.2">
      <c r="A26" s="32">
        <v>25</v>
      </c>
      <c r="B26" s="33">
        <v>39</v>
      </c>
      <c r="C26" s="32">
        <v>82628.02</v>
      </c>
      <c r="D26" s="32">
        <v>145533.620724718</v>
      </c>
      <c r="E26" s="32">
        <v>106303.299456828</v>
      </c>
      <c r="F26" s="32">
        <v>39230.321267890002</v>
      </c>
      <c r="G26" s="32">
        <v>106303.299456828</v>
      </c>
      <c r="H26" s="32">
        <v>0.26956191340896701</v>
      </c>
    </row>
    <row r="27" spans="1:8" ht="14.25" x14ac:dyDescent="0.2">
      <c r="A27" s="32">
        <v>26</v>
      </c>
      <c r="B27" s="33">
        <v>40</v>
      </c>
      <c r="C27" s="32">
        <v>-0.68500000000000005</v>
      </c>
      <c r="D27" s="32">
        <v>-16.672599999999999</v>
      </c>
      <c r="E27" s="32">
        <v>-14.899100000000001</v>
      </c>
      <c r="F27" s="32">
        <v>-1.7735000000000001</v>
      </c>
      <c r="G27" s="32">
        <v>-14.899100000000001</v>
      </c>
      <c r="H27" s="32">
        <v>0.106372131521178</v>
      </c>
    </row>
    <row r="28" spans="1:8" ht="14.25" x14ac:dyDescent="0.2">
      <c r="A28" s="32">
        <v>27</v>
      </c>
      <c r="B28" s="33">
        <v>42</v>
      </c>
      <c r="C28" s="32">
        <v>5016.8710000000001</v>
      </c>
      <c r="D28" s="32">
        <v>124508.2427</v>
      </c>
      <c r="E28" s="32">
        <v>108082.2133</v>
      </c>
      <c r="F28" s="32">
        <v>16426.029399999999</v>
      </c>
      <c r="G28" s="32">
        <v>108082.2133</v>
      </c>
      <c r="H28" s="32">
        <v>0.131927244685142</v>
      </c>
    </row>
    <row r="29" spans="1:8" ht="14.25" x14ac:dyDescent="0.2">
      <c r="A29" s="32">
        <v>28</v>
      </c>
      <c r="B29" s="33">
        <v>75</v>
      </c>
      <c r="C29" s="32">
        <v>463</v>
      </c>
      <c r="D29" s="32">
        <v>362203.41880341899</v>
      </c>
      <c r="E29" s="32">
        <v>339217.547008547</v>
      </c>
      <c r="F29" s="32">
        <v>22985.8717948718</v>
      </c>
      <c r="G29" s="32">
        <v>339217.547008547</v>
      </c>
      <c r="H29" s="32">
        <v>6.3461222621278096E-2</v>
      </c>
    </row>
    <row r="30" spans="1:8" ht="14.25" x14ac:dyDescent="0.2">
      <c r="A30" s="32">
        <v>29</v>
      </c>
      <c r="B30" s="33">
        <v>76</v>
      </c>
      <c r="C30" s="32">
        <v>3629</v>
      </c>
      <c r="D30" s="32">
        <v>624080.26307606802</v>
      </c>
      <c r="E30" s="32">
        <v>580451.35228290595</v>
      </c>
      <c r="F30" s="32">
        <v>43628.910793162402</v>
      </c>
      <c r="G30" s="32">
        <v>580451.35228290595</v>
      </c>
      <c r="H30" s="32">
        <v>6.9909134088165403E-2</v>
      </c>
    </row>
    <row r="31" spans="1:8" ht="14.25" x14ac:dyDescent="0.2">
      <c r="A31" s="32">
        <v>30</v>
      </c>
      <c r="B31" s="33">
        <v>99</v>
      </c>
      <c r="C31" s="32">
        <v>17</v>
      </c>
      <c r="D31" s="32">
        <v>17915.467816352801</v>
      </c>
      <c r="E31" s="32">
        <v>14908.1195068452</v>
      </c>
      <c r="F31" s="32">
        <v>3007.3483095075999</v>
      </c>
      <c r="G31" s="32">
        <v>14908.1195068452</v>
      </c>
      <c r="H31" s="32">
        <v>0.16786323083132501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2015-03-01T03:48:14Z</dcterms:modified>
</cp:coreProperties>
</file>