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BBG\RMS-RA Data check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H38" i="2" l="1"/>
  <c r="J8" i="2" l="1"/>
  <c r="F36" i="2" l="1"/>
  <c r="F37" i="2"/>
  <c r="F32" i="2"/>
  <c r="F33" i="2"/>
  <c r="E36" i="2"/>
  <c r="K36" i="2" s="1"/>
  <c r="E37" i="2"/>
  <c r="E33" i="2"/>
  <c r="E32" i="2"/>
  <c r="F38" i="2"/>
  <c r="E13" i="2"/>
  <c r="F35" i="2"/>
  <c r="F3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4" i="2"/>
  <c r="E38" i="2"/>
  <c r="E35" i="2"/>
  <c r="E34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K31" i="2" s="1"/>
  <c r="E5" i="2"/>
  <c r="E4" i="2"/>
  <c r="I30" i="2"/>
  <c r="I34" i="2"/>
  <c r="I35" i="2"/>
  <c r="I38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4" i="2"/>
  <c r="J35" i="2"/>
  <c r="J38" i="2"/>
  <c r="E3" i="2"/>
  <c r="F3" i="2"/>
  <c r="I4" i="2"/>
  <c r="I5" i="2"/>
  <c r="I6" i="2"/>
  <c r="K6" i="2" s="1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4" i="2" l="1"/>
  <c r="L34" i="2" s="1"/>
  <c r="G35" i="2"/>
  <c r="L35" i="2" s="1"/>
  <c r="G30" i="2"/>
  <c r="L30" i="2" s="1"/>
  <c r="G38" i="2"/>
  <c r="L38" i="2" s="1"/>
  <c r="G36" i="2"/>
  <c r="L36" i="2" s="1"/>
  <c r="G32" i="2"/>
  <c r="L32" i="2" s="1"/>
  <c r="G37" i="2"/>
  <c r="L37" i="2" s="1"/>
  <c r="G33" i="2"/>
  <c r="L33" i="2" s="1"/>
  <c r="K37" i="2"/>
  <c r="K33" i="2"/>
  <c r="G29" i="2"/>
  <c r="L29" i="2" s="1"/>
  <c r="G31" i="2"/>
  <c r="L31" i="2" s="1"/>
  <c r="K32" i="2"/>
  <c r="I3" i="2"/>
  <c r="K3" i="2" s="1"/>
  <c r="K5" i="2"/>
  <c r="K7" i="2"/>
  <c r="K38" i="2"/>
  <c r="G19" i="2"/>
  <c r="L19" i="2" s="1"/>
  <c r="G11" i="2"/>
  <c r="L11" i="2" s="1"/>
  <c r="G7" i="2"/>
  <c r="L7" i="2" s="1"/>
  <c r="G5" i="2"/>
  <c r="L5" i="2" s="1"/>
  <c r="K35" i="2"/>
  <c r="K28" i="2"/>
  <c r="K26" i="2"/>
  <c r="K24" i="2"/>
  <c r="K22" i="2"/>
  <c r="K20" i="2"/>
  <c r="K18" i="2"/>
  <c r="K16" i="2"/>
  <c r="K14" i="2"/>
  <c r="K12" i="2"/>
  <c r="K10" i="2"/>
  <c r="K8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4" i="2"/>
  <c r="K30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<sst xmlns="http://schemas.openxmlformats.org/spreadsheetml/2006/main" count="112" uniqueCount="70">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</sst>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5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5" fillId="0" borderId="0"/>
    <xf numFmtId="4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" applyNumberFormat="0" applyFill="0" applyAlignment="0" applyProtection="0"/>
    <xf numFmtId="0" fontId="41" fillId="0" borderId="2" applyNumberFormat="0" applyFill="0" applyAlignment="0" applyProtection="0"/>
    <xf numFmtId="0" fontId="42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5" fillId="2" borderId="0" applyNumberFormat="0" applyBorder="0" applyAlignment="0" applyProtection="0"/>
    <xf numFmtId="0" fontId="43" fillId="3" borderId="0" applyNumberFormat="0" applyBorder="0" applyAlignment="0" applyProtection="0"/>
    <xf numFmtId="0" fontId="52" fillId="4" borderId="0" applyNumberFormat="0" applyBorder="0" applyAlignment="0" applyProtection="0"/>
    <xf numFmtId="0" fontId="54" fillId="5" borderId="4" applyNumberFormat="0" applyAlignment="0" applyProtection="0"/>
    <xf numFmtId="0" fontId="53" fillId="6" borderId="5" applyNumberFormat="0" applyAlignment="0" applyProtection="0"/>
    <xf numFmtId="0" fontId="47" fillId="6" borderId="4" applyNumberFormat="0" applyAlignment="0" applyProtection="0"/>
    <xf numFmtId="0" fontId="51" fillId="0" borderId="6" applyNumberFormat="0" applyFill="0" applyAlignment="0" applyProtection="0"/>
    <xf numFmtId="0" fontId="48" fillId="7" borderId="7" applyNumberFormat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6" fillId="0" borderId="9" applyNumberFormat="0" applyFill="0" applyAlignment="0" applyProtection="0"/>
    <xf numFmtId="0" fontId="37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7" fillId="32" borderId="0" applyNumberFormat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38" fillId="38" borderId="21">
      <alignment vertical="center"/>
    </xf>
  </cellStyleXfs>
  <cellXfs count="75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11" fontId="32" fillId="0" borderId="0" xfId="0" applyNumberFormat="1" applyFont="1" applyAlignment="1"/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110">
    <cellStyle name="20% - 着色 1" xfId="19" builtinId="30" customBuiltin="1"/>
    <cellStyle name="20% - 着色 1 2" xfId="84"/>
    <cellStyle name="20% - 着色 2" xfId="23" builtinId="34" customBuiltin="1"/>
    <cellStyle name="20% - 着色 2 2" xfId="88"/>
    <cellStyle name="20% - 着色 3" xfId="27" builtinId="38" customBuiltin="1"/>
    <cellStyle name="20% - 着色 3 2" xfId="92"/>
    <cellStyle name="20% - 着色 4" xfId="31" builtinId="42" customBuiltin="1"/>
    <cellStyle name="20% - 着色 4 2" xfId="96"/>
    <cellStyle name="20% - 着色 5" xfId="35" builtinId="46" customBuiltin="1"/>
    <cellStyle name="20% - 着色 5 2" xfId="100"/>
    <cellStyle name="20% - 着色 6" xfId="39" builtinId="50" customBuiltin="1"/>
    <cellStyle name="20% - 着色 6 2" xfId="104"/>
    <cellStyle name="40% - 着色 1" xfId="20" builtinId="31" customBuiltin="1"/>
    <cellStyle name="40% - 着色 1 2" xfId="85"/>
    <cellStyle name="40% - 着色 2" xfId="24" builtinId="35" customBuiltin="1"/>
    <cellStyle name="40% - 着色 2 2" xfId="89"/>
    <cellStyle name="40% - 着色 3" xfId="28" builtinId="39" customBuiltin="1"/>
    <cellStyle name="40% - 着色 3 2" xfId="93"/>
    <cellStyle name="40% - 着色 4" xfId="32" builtinId="43" customBuiltin="1"/>
    <cellStyle name="40% - 着色 4 2" xfId="97"/>
    <cellStyle name="40% - 着色 5" xfId="36" builtinId="47" customBuiltin="1"/>
    <cellStyle name="40% - 着色 5 2" xfId="101"/>
    <cellStyle name="40% - 着色 6" xfId="40" builtinId="51" customBuiltin="1"/>
    <cellStyle name="40% - 着色 6 2" xfId="105"/>
    <cellStyle name="60% - 着色 1" xfId="21" builtinId="32" customBuiltin="1"/>
    <cellStyle name="60% - 着色 1 2" xfId="86"/>
    <cellStyle name="60% - 着色 2" xfId="25" builtinId="36" customBuiltin="1"/>
    <cellStyle name="60% - 着色 2 2" xfId="90"/>
    <cellStyle name="60% - 着色 3" xfId="29" builtinId="40" customBuiltin="1"/>
    <cellStyle name="60% - 着色 3 2" xfId="94"/>
    <cellStyle name="60% - 着色 4" xfId="33" builtinId="44" customBuiltin="1"/>
    <cellStyle name="60% - 着色 4 2" xfId="98"/>
    <cellStyle name="60% - 着色 5" xfId="37" builtinId="48" customBuiltin="1"/>
    <cellStyle name="60% - 着色 5 2" xfId="102"/>
    <cellStyle name="60% - 着色 6" xfId="41" builtinId="52" customBuiltin="1"/>
    <cellStyle name="60% - 着色 6 2" xfId="106"/>
    <cellStyle name="OBI_ColHeader" xfId="109"/>
    <cellStyle name="标题" xfId="1" builtinId="15" customBuiltin="1"/>
    <cellStyle name="标题 1" xfId="2" builtinId="16" customBuiltin="1"/>
    <cellStyle name="标题 1 2" xfId="68"/>
    <cellStyle name="标题 2" xfId="3" builtinId="17" customBuiltin="1"/>
    <cellStyle name="标题 2 2" xfId="69"/>
    <cellStyle name="标题 3" xfId="4" builtinId="18" customBuiltin="1"/>
    <cellStyle name="标题 3 2" xfId="70"/>
    <cellStyle name="标题 4" xfId="5" builtinId="19" customBuiltin="1"/>
    <cellStyle name="标题 4 2" xfId="71"/>
    <cellStyle name="标题 5" xfId="53"/>
    <cellStyle name="标题 6" xfId="67"/>
    <cellStyle name="差" xfId="7" builtinId="27" customBuiltin="1"/>
    <cellStyle name="差 2" xfId="73"/>
    <cellStyle name="常规" xfId="0" builtinId="0"/>
    <cellStyle name="常规 10" xfId="52"/>
    <cellStyle name="常规 10 2" xfId="61"/>
    <cellStyle name="常规 11" xfId="62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好" xfId="6" builtinId="26" customBuiltin="1"/>
    <cellStyle name="好 2" xfId="72"/>
    <cellStyle name="汇总" xfId="17" builtinId="25" customBuiltin="1"/>
    <cellStyle name="汇总 2" xfId="82"/>
    <cellStyle name="货币 2" xfId="65"/>
    <cellStyle name="货币[0] 2" xfId="66"/>
    <cellStyle name="计算" xfId="11" builtinId="22" customBuiltin="1"/>
    <cellStyle name="计算 2" xfId="77"/>
    <cellStyle name="检查单元格" xfId="13" builtinId="23" customBuiltin="1"/>
    <cellStyle name="检查单元格 2" xfId="79"/>
    <cellStyle name="解释性文本" xfId="16" builtinId="53" customBuiltin="1"/>
    <cellStyle name="解释性文本 2" xfId="81"/>
    <cellStyle name="警告文本" xfId="14" builtinId="11" customBuiltin="1"/>
    <cellStyle name="警告文本 2" xfId="80"/>
    <cellStyle name="链接单元格" xfId="12" builtinId="24" customBuiltin="1"/>
    <cellStyle name="链接单元格 2" xfId="78"/>
    <cellStyle name="千位分隔 2" xfId="63"/>
    <cellStyle name="千位分隔[0] 2" xfId="64"/>
    <cellStyle name="适中" xfId="8" builtinId="28" customBuiltin="1"/>
    <cellStyle name="适中 2" xfId="74"/>
    <cellStyle name="输出" xfId="10" builtinId="21" customBuiltin="1"/>
    <cellStyle name="输出 2" xfId="76"/>
    <cellStyle name="输入" xfId="9" builtinId="20" customBuiltin="1"/>
    <cellStyle name="输入 2" xfId="75"/>
    <cellStyle name="已访问的超链接" xfId="43" builtinId="9" customBuiltin="1"/>
    <cellStyle name="已访问的超链接 2" xfId="108"/>
    <cellStyle name="着色 1" xfId="18" builtinId="29" customBuiltin="1"/>
    <cellStyle name="着色 1 2" xfId="83"/>
    <cellStyle name="着色 2" xfId="22" builtinId="33" customBuiltin="1"/>
    <cellStyle name="着色 2 2" xfId="87"/>
    <cellStyle name="着色 3" xfId="26" builtinId="37" customBuiltin="1"/>
    <cellStyle name="着色 3 2" xfId="91"/>
    <cellStyle name="着色 4" xfId="30" builtinId="41" customBuiltin="1"/>
    <cellStyle name="着色 4 2" xfId="95"/>
    <cellStyle name="着色 5" xfId="34" builtinId="45" customBuiltin="1"/>
    <cellStyle name="着色 5 2" xfId="99"/>
    <cellStyle name="着色 6" xfId="38" builtinId="49" customBuiltin="1"/>
    <cellStyle name="着色 6 2" xfId="103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8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19" sqref="K19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43</v>
      </c>
      <c r="H1" s="23" t="s">
        <v>2</v>
      </c>
      <c r="I1" s="17" t="s">
        <v>41</v>
      </c>
      <c r="J1" s="18" t="s">
        <v>42</v>
      </c>
      <c r="K1" s="19" t="s">
        <v>44</v>
      </c>
      <c r="L1" s="19" t="s">
        <v>45</v>
      </c>
    </row>
    <row r="2" spans="1:13" x14ac:dyDescent="0.15">
      <c r="A2" s="11" t="s">
        <v>3</v>
      </c>
      <c r="B2" s="12"/>
      <c r="C2" s="38" t="s">
        <v>4</v>
      </c>
      <c r="D2" s="38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39" t="s">
        <v>5</v>
      </c>
      <c r="B3" s="39"/>
      <c r="C3" s="39"/>
      <c r="D3" s="39"/>
      <c r="E3" s="15">
        <f>RA!D7</f>
        <v>41658105.453100003</v>
      </c>
      <c r="F3" s="25">
        <f>RA!I7</f>
        <v>4179334.1579</v>
      </c>
      <c r="G3" s="16">
        <f>E3-F3</f>
        <v>37478771.295200005</v>
      </c>
      <c r="H3" s="27">
        <f>RA!J7</f>
        <v>10.032463340430199</v>
      </c>
      <c r="I3" s="20">
        <f>SUM(I4:I38)</f>
        <v>41658116.094050847</v>
      </c>
      <c r="J3" s="21">
        <f>SUM(J4:J38)</f>
        <v>37478771.63338615</v>
      </c>
      <c r="K3" s="22">
        <f>E3-I3</f>
        <v>-10.640950843691826</v>
      </c>
      <c r="L3" s="22">
        <f>G3-J3</f>
        <v>-0.33818614482879639</v>
      </c>
    </row>
    <row r="4" spans="1:13" x14ac:dyDescent="0.15">
      <c r="A4" s="40">
        <f>RA!A8</f>
        <v>42047</v>
      </c>
      <c r="B4" s="12">
        <v>12</v>
      </c>
      <c r="C4" s="37" t="s">
        <v>6</v>
      </c>
      <c r="D4" s="37"/>
      <c r="E4" s="15">
        <f>VLOOKUP(C4,RA!B8:D37,3,0)</f>
        <v>1824894.5713</v>
      </c>
      <c r="F4" s="25">
        <f>VLOOKUP(C4,RA!B8:I40,8,0)</f>
        <v>381091.4559</v>
      </c>
      <c r="G4" s="16">
        <f t="shared" ref="G4:G38" si="0">E4-F4</f>
        <v>1443803.1154</v>
      </c>
      <c r="H4" s="27">
        <f>RA!J8</f>
        <v>20.882930000088798</v>
      </c>
      <c r="I4" s="20">
        <f>VLOOKUP(B4,RMS!B:D,3,FALSE)</f>
        <v>1824897.1566991501</v>
      </c>
      <c r="J4" s="21">
        <f>VLOOKUP(B4,RMS!B:E,4,FALSE)</f>
        <v>1443803.1415726501</v>
      </c>
      <c r="K4" s="22">
        <f t="shared" ref="K4:K38" si="1">E4-I4</f>
        <v>-2.5853991501498967</v>
      </c>
      <c r="L4" s="22">
        <f t="shared" ref="L4:L38" si="2">G4-J4</f>
        <v>-2.6172650046646595E-2</v>
      </c>
    </row>
    <row r="5" spans="1:13" x14ac:dyDescent="0.15">
      <c r="A5" s="40"/>
      <c r="B5" s="12">
        <v>13</v>
      </c>
      <c r="C5" s="37" t="s">
        <v>7</v>
      </c>
      <c r="D5" s="37"/>
      <c r="E5" s="15">
        <f>VLOOKUP(C5,RA!B8:D38,3,0)</f>
        <v>208496.7059</v>
      </c>
      <c r="F5" s="25">
        <f>VLOOKUP(C5,RA!B9:I41,8,0)</f>
        <v>32987.193099999997</v>
      </c>
      <c r="G5" s="16">
        <f t="shared" si="0"/>
        <v>175509.5128</v>
      </c>
      <c r="H5" s="27">
        <f>RA!J9</f>
        <v>15.821445695080399</v>
      </c>
      <c r="I5" s="20">
        <f>VLOOKUP(B5,RMS!B:D,3,FALSE)</f>
        <v>208496.865887391</v>
      </c>
      <c r="J5" s="21">
        <f>VLOOKUP(B5,RMS!B:E,4,FALSE)</f>
        <v>175509.493769427</v>
      </c>
      <c r="K5" s="22">
        <f t="shared" si="1"/>
        <v>-0.15998739100177772</v>
      </c>
      <c r="L5" s="22">
        <f t="shared" si="2"/>
        <v>1.903057299205102E-2</v>
      </c>
      <c r="M5" s="34"/>
    </row>
    <row r="6" spans="1:13" x14ac:dyDescent="0.15">
      <c r="A6" s="40"/>
      <c r="B6" s="12">
        <v>14</v>
      </c>
      <c r="C6" s="37" t="s">
        <v>8</v>
      </c>
      <c r="D6" s="37"/>
      <c r="E6" s="15">
        <f>VLOOKUP(C6,RA!B10:D39,3,0)</f>
        <v>524823.31980000006</v>
      </c>
      <c r="F6" s="25">
        <f>VLOOKUP(C6,RA!B10:I42,8,0)</f>
        <v>86390.674499999994</v>
      </c>
      <c r="G6" s="16">
        <f t="shared" si="0"/>
        <v>438432.64530000009</v>
      </c>
      <c r="H6" s="27">
        <f>RA!J10</f>
        <v>16.460906221339702</v>
      </c>
      <c r="I6" s="20">
        <f>VLOOKUP(B6,RMS!B:D,3,FALSE)</f>
        <v>524824.86090683797</v>
      </c>
      <c r="J6" s="21">
        <f>VLOOKUP(B6,RMS!B:E,4,FALSE)</f>
        <v>438432.64474529901</v>
      </c>
      <c r="K6" s="22">
        <f>E6-I6</f>
        <v>-1.5411068379180506</v>
      </c>
      <c r="L6" s="22">
        <f t="shared" si="2"/>
        <v>5.5470108054578304E-4</v>
      </c>
      <c r="M6" s="34"/>
    </row>
    <row r="7" spans="1:13" x14ac:dyDescent="0.15">
      <c r="A7" s="40"/>
      <c r="B7" s="12">
        <v>15</v>
      </c>
      <c r="C7" s="37" t="s">
        <v>9</v>
      </c>
      <c r="D7" s="37"/>
      <c r="E7" s="15">
        <f>VLOOKUP(C7,RA!B10:D40,3,0)</f>
        <v>97585.992599999998</v>
      </c>
      <c r="F7" s="25">
        <f>VLOOKUP(C7,RA!B11:I43,8,0)</f>
        <v>22457.8063</v>
      </c>
      <c r="G7" s="16">
        <f t="shared" si="0"/>
        <v>75128.186300000001</v>
      </c>
      <c r="H7" s="27">
        <f>RA!J11</f>
        <v>23.0133502787161</v>
      </c>
      <c r="I7" s="20">
        <f>VLOOKUP(B7,RMS!B:D,3,FALSE)</f>
        <v>97586.081344444407</v>
      </c>
      <c r="J7" s="21">
        <f>VLOOKUP(B7,RMS!B:E,4,FALSE)</f>
        <v>75128.185847863206</v>
      </c>
      <c r="K7" s="22">
        <f t="shared" si="1"/>
        <v>-8.8744444408803247E-2</v>
      </c>
      <c r="L7" s="22">
        <f t="shared" si="2"/>
        <v>4.5213679550215602E-4</v>
      </c>
      <c r="M7" s="34"/>
    </row>
    <row r="8" spans="1:13" x14ac:dyDescent="0.15">
      <c r="A8" s="40"/>
      <c r="B8" s="12">
        <v>16</v>
      </c>
      <c r="C8" s="37" t="s">
        <v>10</v>
      </c>
      <c r="D8" s="37"/>
      <c r="E8" s="15">
        <f>VLOOKUP(C8,RA!B12:D40,3,0)</f>
        <v>324143.13010000001</v>
      </c>
      <c r="F8" s="25">
        <f>VLOOKUP(C8,RA!B12:I44,8,0)</f>
        <v>40618.110999999997</v>
      </c>
      <c r="G8" s="16">
        <f t="shared" si="0"/>
        <v>283525.01910000003</v>
      </c>
      <c r="H8" s="27">
        <f>RA!J12</f>
        <v>12.5309183592659</v>
      </c>
      <c r="I8" s="20">
        <f>VLOOKUP(B8,RMS!B:D,3,FALSE)</f>
        <v>324143.10525299102</v>
      </c>
      <c r="J8" s="21">
        <f>VLOOKUP(B8,RMS!B:E,4,FALSE)</f>
        <v>283525.02076068398</v>
      </c>
      <c r="K8" s="22">
        <f t="shared" si="1"/>
        <v>2.4847008986398578E-2</v>
      </c>
      <c r="L8" s="22">
        <f t="shared" si="2"/>
        <v>-1.6606839490123093E-3</v>
      </c>
      <c r="M8" s="34"/>
    </row>
    <row r="9" spans="1:13" x14ac:dyDescent="0.15">
      <c r="A9" s="40"/>
      <c r="B9" s="12">
        <v>17</v>
      </c>
      <c r="C9" s="37" t="s">
        <v>11</v>
      </c>
      <c r="D9" s="37"/>
      <c r="E9" s="15">
        <f>VLOOKUP(C9,RA!B12:D41,3,0)</f>
        <v>533484.2537</v>
      </c>
      <c r="F9" s="25">
        <f>VLOOKUP(C9,RA!B13:I45,8,0)</f>
        <v>83875.122199999998</v>
      </c>
      <c r="G9" s="16">
        <f t="shared" si="0"/>
        <v>449609.13150000002</v>
      </c>
      <c r="H9" s="27">
        <f>RA!J13</f>
        <v>15.7221364301347</v>
      </c>
      <c r="I9" s="20">
        <f>VLOOKUP(B9,RMS!B:D,3,FALSE)</f>
        <v>533484.74694444402</v>
      </c>
      <c r="J9" s="21">
        <f>VLOOKUP(B9,RMS!B:E,4,FALSE)</f>
        <v>449609.13167264999</v>
      </c>
      <c r="K9" s="22">
        <f t="shared" si="1"/>
        <v>-0.49324444402009249</v>
      </c>
      <c r="L9" s="22">
        <f t="shared" si="2"/>
        <v>-1.7264997586607933E-4</v>
      </c>
      <c r="M9" s="34"/>
    </row>
    <row r="10" spans="1:13" x14ac:dyDescent="0.15">
      <c r="A10" s="40"/>
      <c r="B10" s="12">
        <v>18</v>
      </c>
      <c r="C10" s="37" t="s">
        <v>12</v>
      </c>
      <c r="D10" s="37"/>
      <c r="E10" s="15">
        <f>VLOOKUP(C10,RA!B14:D42,3,0)</f>
        <v>324735.9241</v>
      </c>
      <c r="F10" s="25">
        <f>VLOOKUP(C10,RA!B14:I46,8,0)</f>
        <v>55481.212</v>
      </c>
      <c r="G10" s="16">
        <f t="shared" si="0"/>
        <v>269254.7121</v>
      </c>
      <c r="H10" s="27">
        <f>RA!J14</f>
        <v>17.0850244406329</v>
      </c>
      <c r="I10" s="20">
        <f>VLOOKUP(B10,RMS!B:D,3,FALSE)</f>
        <v>324735.92080256401</v>
      </c>
      <c r="J10" s="21">
        <f>VLOOKUP(B10,RMS!B:E,4,FALSE)</f>
        <v>269254.71667692298</v>
      </c>
      <c r="K10" s="22">
        <f t="shared" si="1"/>
        <v>3.2974359928630292E-3</v>
      </c>
      <c r="L10" s="22">
        <f t="shared" si="2"/>
        <v>-4.5769229764118791E-3</v>
      </c>
      <c r="M10" s="34"/>
    </row>
    <row r="11" spans="1:13" x14ac:dyDescent="0.15">
      <c r="A11" s="40"/>
      <c r="B11" s="12">
        <v>19</v>
      </c>
      <c r="C11" s="37" t="s">
        <v>13</v>
      </c>
      <c r="D11" s="37"/>
      <c r="E11" s="15">
        <f>VLOOKUP(C11,RA!B14:D43,3,0)</f>
        <v>237655.3</v>
      </c>
      <c r="F11" s="25">
        <f>VLOOKUP(C11,RA!B15:I47,8,0)</f>
        <v>4911.6048000000001</v>
      </c>
      <c r="G11" s="16">
        <f t="shared" si="0"/>
        <v>232743.69519999999</v>
      </c>
      <c r="H11" s="27">
        <f>RA!J15</f>
        <v>2.06669272681905</v>
      </c>
      <c r="I11" s="20">
        <f>VLOOKUP(B11,RMS!B:D,3,FALSE)</f>
        <v>237655.484751282</v>
      </c>
      <c r="J11" s="21">
        <f>VLOOKUP(B11,RMS!B:E,4,FALSE)</f>
        <v>232743.69521794899</v>
      </c>
      <c r="K11" s="22">
        <f t="shared" si="1"/>
        <v>-0.18475128200952895</v>
      </c>
      <c r="L11" s="22">
        <f t="shared" si="2"/>
        <v>-1.794900163076818E-5</v>
      </c>
      <c r="M11" s="34"/>
    </row>
    <row r="12" spans="1:13" x14ac:dyDescent="0.15">
      <c r="A12" s="40"/>
      <c r="B12" s="12">
        <v>21</v>
      </c>
      <c r="C12" s="37" t="s">
        <v>14</v>
      </c>
      <c r="D12" s="37"/>
      <c r="E12" s="15">
        <f>VLOOKUP(C12,RA!B16:D44,3,0)</f>
        <v>2383687.9778</v>
      </c>
      <c r="F12" s="25">
        <f>VLOOKUP(C12,RA!B16:I48,8,0)</f>
        <v>43938.319199999998</v>
      </c>
      <c r="G12" s="16">
        <f t="shared" si="0"/>
        <v>2339749.6586000002</v>
      </c>
      <c r="H12" s="27">
        <f>RA!J16</f>
        <v>1.8432915553214499</v>
      </c>
      <c r="I12" s="20">
        <f>VLOOKUP(B12,RMS!B:D,3,FALSE)</f>
        <v>2383687.9036641</v>
      </c>
      <c r="J12" s="21">
        <f>VLOOKUP(B12,RMS!B:E,4,FALSE)</f>
        <v>2339749.6588119701</v>
      </c>
      <c r="K12" s="22">
        <f t="shared" si="1"/>
        <v>7.4135900009423494E-2</v>
      </c>
      <c r="L12" s="22">
        <f t="shared" si="2"/>
        <v>-2.1196994930505753E-4</v>
      </c>
      <c r="M12" s="34"/>
    </row>
    <row r="13" spans="1:13" x14ac:dyDescent="0.15">
      <c r="A13" s="40"/>
      <c r="B13" s="12">
        <v>22</v>
      </c>
      <c r="C13" s="37" t="s">
        <v>15</v>
      </c>
      <c r="D13" s="37"/>
      <c r="E13" s="15">
        <f>VLOOKUP(C13,RA!B16:D45,3,0)</f>
        <v>3044526.2535000001</v>
      </c>
      <c r="F13" s="25">
        <f>VLOOKUP(C13,RA!B17:I49,8,0)</f>
        <v>228449.6012</v>
      </c>
      <c r="G13" s="16">
        <f t="shared" si="0"/>
        <v>2816076.6523000002</v>
      </c>
      <c r="H13" s="27">
        <f>RA!J17</f>
        <v>7.5036173834064801</v>
      </c>
      <c r="I13" s="20">
        <f>VLOOKUP(B13,RMS!B:D,3,FALSE)</f>
        <v>3044526.6710641002</v>
      </c>
      <c r="J13" s="21">
        <f>VLOOKUP(B13,RMS!B:E,4,FALSE)</f>
        <v>2816076.65228034</v>
      </c>
      <c r="K13" s="22">
        <f t="shared" si="1"/>
        <v>-0.41756410012021661</v>
      </c>
      <c r="L13" s="22">
        <f t="shared" si="2"/>
        <v>1.9660219550132751E-5</v>
      </c>
      <c r="M13" s="34"/>
    </row>
    <row r="14" spans="1:13" x14ac:dyDescent="0.15">
      <c r="A14" s="40"/>
      <c r="B14" s="12">
        <v>23</v>
      </c>
      <c r="C14" s="37" t="s">
        <v>16</v>
      </c>
      <c r="D14" s="37"/>
      <c r="E14" s="15">
        <f>VLOOKUP(C14,RA!B18:D46,3,0)</f>
        <v>7953593.9583000001</v>
      </c>
      <c r="F14" s="25">
        <f>VLOOKUP(C14,RA!B18:I50,8,0)</f>
        <v>931522.46100000001</v>
      </c>
      <c r="G14" s="16">
        <f t="shared" si="0"/>
        <v>7022071.4972999999</v>
      </c>
      <c r="H14" s="27">
        <f>RA!J18</f>
        <v>11.7119690278872</v>
      </c>
      <c r="I14" s="20">
        <f>VLOOKUP(B14,RMS!B:D,3,FALSE)</f>
        <v>7953594.1939991498</v>
      </c>
      <c r="J14" s="21">
        <f>VLOOKUP(B14,RMS!B:E,4,FALSE)</f>
        <v>7022071.4972837605</v>
      </c>
      <c r="K14" s="22">
        <f t="shared" si="1"/>
        <v>-0.23569914977997541</v>
      </c>
      <c r="L14" s="22">
        <f t="shared" si="2"/>
        <v>1.6239471733570099E-5</v>
      </c>
      <c r="M14" s="34"/>
    </row>
    <row r="15" spans="1:13" x14ac:dyDescent="0.15">
      <c r="A15" s="40"/>
      <c r="B15" s="12">
        <v>24</v>
      </c>
      <c r="C15" s="37" t="s">
        <v>17</v>
      </c>
      <c r="D15" s="37"/>
      <c r="E15" s="15">
        <f>VLOOKUP(C15,RA!B18:D47,3,0)</f>
        <v>1255384.1418999999</v>
      </c>
      <c r="F15" s="25">
        <f>VLOOKUP(C15,RA!B19:I51,8,0)</f>
        <v>94737.675000000003</v>
      </c>
      <c r="G15" s="16">
        <f t="shared" si="0"/>
        <v>1160646.4668999999</v>
      </c>
      <c r="H15" s="27">
        <f>RA!J19</f>
        <v>7.5465088205285404</v>
      </c>
      <c r="I15" s="20">
        <f>VLOOKUP(B15,RMS!B:D,3,FALSE)</f>
        <v>1255384.2209829099</v>
      </c>
      <c r="J15" s="21">
        <f>VLOOKUP(B15,RMS!B:E,4,FALSE)</f>
        <v>1160646.4711777801</v>
      </c>
      <c r="K15" s="22">
        <f t="shared" si="1"/>
        <v>-7.9082909971475601E-2</v>
      </c>
      <c r="L15" s="22">
        <f t="shared" si="2"/>
        <v>-4.2777801863849163E-3</v>
      </c>
      <c r="M15" s="34"/>
    </row>
    <row r="16" spans="1:13" x14ac:dyDescent="0.15">
      <c r="A16" s="40"/>
      <c r="B16" s="12">
        <v>25</v>
      </c>
      <c r="C16" s="37" t="s">
        <v>18</v>
      </c>
      <c r="D16" s="37"/>
      <c r="E16" s="15">
        <f>VLOOKUP(C16,RA!B20:D48,3,0)</f>
        <v>2476791.6088999999</v>
      </c>
      <c r="F16" s="25">
        <f>VLOOKUP(C16,RA!B20:I52,8,0)</f>
        <v>157278.75320000001</v>
      </c>
      <c r="G16" s="16">
        <f t="shared" si="0"/>
        <v>2319512.8556999997</v>
      </c>
      <c r="H16" s="27">
        <f>RA!J20</f>
        <v>6.3501003731941399</v>
      </c>
      <c r="I16" s="20">
        <f>VLOOKUP(B16,RMS!B:D,3,FALSE)</f>
        <v>2476791.8287999998</v>
      </c>
      <c r="J16" s="21">
        <f>VLOOKUP(B16,RMS!B:E,4,FALSE)</f>
        <v>2319512.8557000002</v>
      </c>
      <c r="K16" s="22">
        <f t="shared" si="1"/>
        <v>-0.21989999990910292</v>
      </c>
      <c r="L16" s="22">
        <f t="shared" si="2"/>
        <v>0</v>
      </c>
      <c r="M16" s="34"/>
    </row>
    <row r="17" spans="1:13" x14ac:dyDescent="0.15">
      <c r="A17" s="40"/>
      <c r="B17" s="12">
        <v>26</v>
      </c>
      <c r="C17" s="37" t="s">
        <v>19</v>
      </c>
      <c r="D17" s="37"/>
      <c r="E17" s="15">
        <f>VLOOKUP(C17,RA!B20:D49,3,0)</f>
        <v>858879.90740000003</v>
      </c>
      <c r="F17" s="25">
        <f>VLOOKUP(C17,RA!B21:I53,8,0)</f>
        <v>129425.21550000001</v>
      </c>
      <c r="G17" s="16">
        <f t="shared" si="0"/>
        <v>729454.69189999998</v>
      </c>
      <c r="H17" s="27">
        <f>RA!J21</f>
        <v>15.0690701208503</v>
      </c>
      <c r="I17" s="20">
        <f>VLOOKUP(B17,RMS!B:D,3,FALSE)</f>
        <v>858879.76758848794</v>
      </c>
      <c r="J17" s="21">
        <f>VLOOKUP(B17,RMS!B:E,4,FALSE)</f>
        <v>729454.69156957103</v>
      </c>
      <c r="K17" s="22">
        <f t="shared" si="1"/>
        <v>0.13981151208281517</v>
      </c>
      <c r="L17" s="22">
        <f t="shared" si="2"/>
        <v>3.3042894210666418E-4</v>
      </c>
      <c r="M17" s="34"/>
    </row>
    <row r="18" spans="1:13" x14ac:dyDescent="0.15">
      <c r="A18" s="40"/>
      <c r="B18" s="12">
        <v>27</v>
      </c>
      <c r="C18" s="37" t="s">
        <v>20</v>
      </c>
      <c r="D18" s="37"/>
      <c r="E18" s="15">
        <f>VLOOKUP(C18,RA!B22:D50,3,0)</f>
        <v>2309686.1896000002</v>
      </c>
      <c r="F18" s="25">
        <f>VLOOKUP(C18,RA!B22:I54,8,0)</f>
        <v>295675.97970000003</v>
      </c>
      <c r="G18" s="16">
        <f t="shared" si="0"/>
        <v>2014010.2099000001</v>
      </c>
      <c r="H18" s="27">
        <f>RA!J22</f>
        <v>12.801565036469601</v>
      </c>
      <c r="I18" s="20">
        <f>VLOOKUP(B18,RMS!B:D,3,FALSE)</f>
        <v>2309688.3155</v>
      </c>
      <c r="J18" s="21">
        <f>VLOOKUP(B18,RMS!B:E,4,FALSE)</f>
        <v>2014010.2083000001</v>
      </c>
      <c r="K18" s="22">
        <f t="shared" si="1"/>
        <v>-2.1258999998681247</v>
      </c>
      <c r="L18" s="22">
        <f t="shared" si="2"/>
        <v>1.6000000759959221E-3</v>
      </c>
      <c r="M18" s="34"/>
    </row>
    <row r="19" spans="1:13" x14ac:dyDescent="0.15">
      <c r="A19" s="40"/>
      <c r="B19" s="12">
        <v>29</v>
      </c>
      <c r="C19" s="37" t="s">
        <v>21</v>
      </c>
      <c r="D19" s="37"/>
      <c r="E19" s="15">
        <f>VLOOKUP(C19,RA!B22:D51,3,0)</f>
        <v>4646213.6239999998</v>
      </c>
      <c r="F19" s="25">
        <f>VLOOKUP(C19,RA!B23:I55,8,0)</f>
        <v>272250.50089999998</v>
      </c>
      <c r="G19" s="16">
        <f t="shared" si="0"/>
        <v>4373963.1230999995</v>
      </c>
      <c r="H19" s="27">
        <f>RA!J23</f>
        <v>5.8596208209990799</v>
      </c>
      <c r="I19" s="20">
        <f>VLOOKUP(B19,RMS!B:D,3,FALSE)</f>
        <v>4646216.56464017</v>
      </c>
      <c r="J19" s="21">
        <f>VLOOKUP(B19,RMS!B:E,4,FALSE)</f>
        <v>4373963.1810307698</v>
      </c>
      <c r="K19" s="22">
        <f t="shared" si="1"/>
        <v>-2.9406401701271534</v>
      </c>
      <c r="L19" s="22">
        <f t="shared" si="2"/>
        <v>-5.7930770330131054E-2</v>
      </c>
      <c r="M19" s="34"/>
    </row>
    <row r="20" spans="1:13" x14ac:dyDescent="0.15">
      <c r="A20" s="40"/>
      <c r="B20" s="12">
        <v>31</v>
      </c>
      <c r="C20" s="37" t="s">
        <v>22</v>
      </c>
      <c r="D20" s="37"/>
      <c r="E20" s="15">
        <f>VLOOKUP(C20,RA!B24:D52,3,0)</f>
        <v>715118.29040000006</v>
      </c>
      <c r="F20" s="25">
        <f>VLOOKUP(C20,RA!B24:I56,8,0)</f>
        <v>116329.6188</v>
      </c>
      <c r="G20" s="16">
        <f t="shared" si="0"/>
        <v>598788.6716</v>
      </c>
      <c r="H20" s="27">
        <f>RA!J24</f>
        <v>16.267185493875601</v>
      </c>
      <c r="I20" s="20">
        <f>VLOOKUP(B20,RMS!B:D,3,FALSE)</f>
        <v>715118.35035240895</v>
      </c>
      <c r="J20" s="21">
        <f>VLOOKUP(B20,RMS!B:E,4,FALSE)</f>
        <v>598788.67014089401</v>
      </c>
      <c r="K20" s="22">
        <f t="shared" si="1"/>
        <v>-5.9952408890239894E-2</v>
      </c>
      <c r="L20" s="22">
        <f t="shared" si="2"/>
        <v>1.4591059880331159E-3</v>
      </c>
      <c r="M20" s="34"/>
    </row>
    <row r="21" spans="1:13" x14ac:dyDescent="0.15">
      <c r="A21" s="40"/>
      <c r="B21" s="12">
        <v>32</v>
      </c>
      <c r="C21" s="37" t="s">
        <v>23</v>
      </c>
      <c r="D21" s="37"/>
      <c r="E21" s="15">
        <f>VLOOKUP(C21,RA!B24:D53,3,0)</f>
        <v>784211.18</v>
      </c>
      <c r="F21" s="25">
        <f>VLOOKUP(C21,RA!B25:I57,8,0)</f>
        <v>74340.8272</v>
      </c>
      <c r="G21" s="16">
        <f t="shared" si="0"/>
        <v>709870.35279999999</v>
      </c>
      <c r="H21" s="27">
        <f>RA!J25</f>
        <v>9.4796948954489508</v>
      </c>
      <c r="I21" s="20">
        <f>VLOOKUP(B21,RMS!B:D,3,FALSE)</f>
        <v>784211.17480679997</v>
      </c>
      <c r="J21" s="21">
        <f>VLOOKUP(B21,RMS!B:E,4,FALSE)</f>
        <v>709870.55023867497</v>
      </c>
      <c r="K21" s="22">
        <f t="shared" si="1"/>
        <v>5.19320007879287E-3</v>
      </c>
      <c r="L21" s="22">
        <f t="shared" si="2"/>
        <v>-0.19743867497891188</v>
      </c>
      <c r="M21" s="34"/>
    </row>
    <row r="22" spans="1:13" x14ac:dyDescent="0.15">
      <c r="A22" s="40"/>
      <c r="B22" s="12">
        <v>33</v>
      </c>
      <c r="C22" s="37" t="s">
        <v>24</v>
      </c>
      <c r="D22" s="37"/>
      <c r="E22" s="15">
        <f>VLOOKUP(C22,RA!B26:D54,3,0)</f>
        <v>1829911.9358000001</v>
      </c>
      <c r="F22" s="25">
        <f>VLOOKUP(C22,RA!B26:I58,8,0)</f>
        <v>322771.64059999998</v>
      </c>
      <c r="G22" s="16">
        <f t="shared" si="0"/>
        <v>1507140.2952000001</v>
      </c>
      <c r="H22" s="27">
        <f>RA!J26</f>
        <v>17.638643384163199</v>
      </c>
      <c r="I22" s="20">
        <f>VLOOKUP(B22,RMS!B:D,3,FALSE)</f>
        <v>1829911.85636209</v>
      </c>
      <c r="J22" s="21">
        <f>VLOOKUP(B22,RMS!B:E,4,FALSE)</f>
        <v>1507140.2799816399</v>
      </c>
      <c r="K22" s="22">
        <f t="shared" si="1"/>
        <v>7.9437910113483667E-2</v>
      </c>
      <c r="L22" s="22">
        <f t="shared" si="2"/>
        <v>1.5218360116705298E-2</v>
      </c>
      <c r="M22" s="34"/>
    </row>
    <row r="23" spans="1:13" x14ac:dyDescent="0.15">
      <c r="A23" s="40"/>
      <c r="B23" s="12">
        <v>34</v>
      </c>
      <c r="C23" s="37" t="s">
        <v>25</v>
      </c>
      <c r="D23" s="37"/>
      <c r="E23" s="15">
        <f>VLOOKUP(C23,RA!B26:D55,3,0)</f>
        <v>431122.49050000001</v>
      </c>
      <c r="F23" s="25">
        <f>VLOOKUP(C23,RA!B27:I59,8,0)</f>
        <v>93262.362399999998</v>
      </c>
      <c r="G23" s="16">
        <f t="shared" si="0"/>
        <v>337860.12810000003</v>
      </c>
      <c r="H23" s="27">
        <f>RA!J27</f>
        <v>21.632451207042699</v>
      </c>
      <c r="I23" s="20">
        <f>VLOOKUP(B23,RMS!B:D,3,FALSE)</f>
        <v>431122.44178440399</v>
      </c>
      <c r="J23" s="21">
        <f>VLOOKUP(B23,RMS!B:E,4,FALSE)</f>
        <v>337860.15853171801</v>
      </c>
      <c r="K23" s="22">
        <f t="shared" si="1"/>
        <v>4.8715596029069275E-2</v>
      </c>
      <c r="L23" s="22">
        <f t="shared" si="2"/>
        <v>-3.0431717983447015E-2</v>
      </c>
      <c r="M23" s="34"/>
    </row>
    <row r="24" spans="1:13" x14ac:dyDescent="0.15">
      <c r="A24" s="40"/>
      <c r="B24" s="12">
        <v>35</v>
      </c>
      <c r="C24" s="37" t="s">
        <v>26</v>
      </c>
      <c r="D24" s="37"/>
      <c r="E24" s="15">
        <f>VLOOKUP(C24,RA!B28:D56,3,0)</f>
        <v>1351768.9214999999</v>
      </c>
      <c r="F24" s="25">
        <f>VLOOKUP(C24,RA!B28:I60,8,0)</f>
        <v>86724.803799999994</v>
      </c>
      <c r="G24" s="16">
        <f t="shared" si="0"/>
        <v>1265044.1176999998</v>
      </c>
      <c r="H24" s="27">
        <f>RA!J28</f>
        <v>6.4156530321591596</v>
      </c>
      <c r="I24" s="20">
        <f>VLOOKUP(B24,RMS!B:D,3,FALSE)</f>
        <v>1351768.91733805</v>
      </c>
      <c r="J24" s="21">
        <f>VLOOKUP(B24,RMS!B:E,4,FALSE)</f>
        <v>1265044.12552478</v>
      </c>
      <c r="K24" s="22">
        <f t="shared" si="1"/>
        <v>4.1619499679654837E-3</v>
      </c>
      <c r="L24" s="22">
        <f t="shared" si="2"/>
        <v>-7.824780186638236E-3</v>
      </c>
      <c r="M24" s="34"/>
    </row>
    <row r="25" spans="1:13" x14ac:dyDescent="0.15">
      <c r="A25" s="40"/>
      <c r="B25" s="12">
        <v>36</v>
      </c>
      <c r="C25" s="37" t="s">
        <v>27</v>
      </c>
      <c r="D25" s="37"/>
      <c r="E25" s="15">
        <f>VLOOKUP(C25,RA!B28:D57,3,0)</f>
        <v>784039.20400000003</v>
      </c>
      <c r="F25" s="25">
        <f>VLOOKUP(C25,RA!B29:I61,8,0)</f>
        <v>139739.05679999999</v>
      </c>
      <c r="G25" s="16">
        <f t="shared" si="0"/>
        <v>644300.14720000001</v>
      </c>
      <c r="H25" s="27">
        <f>RA!J29</f>
        <v>17.822968046378499</v>
      </c>
      <c r="I25" s="20">
        <f>VLOOKUP(B25,RMS!B:D,3,FALSE)</f>
        <v>784039.21703274304</v>
      </c>
      <c r="J25" s="21">
        <f>VLOOKUP(B25,RMS!B:E,4,FALSE)</f>
        <v>644300.143268471</v>
      </c>
      <c r="K25" s="22">
        <f t="shared" si="1"/>
        <v>-1.3032743008807302E-2</v>
      </c>
      <c r="L25" s="22">
        <f t="shared" si="2"/>
        <v>3.9315290050581098E-3</v>
      </c>
      <c r="M25" s="34"/>
    </row>
    <row r="26" spans="1:13" x14ac:dyDescent="0.15">
      <c r="A26" s="40"/>
      <c r="B26" s="12">
        <v>37</v>
      </c>
      <c r="C26" s="37" t="s">
        <v>28</v>
      </c>
      <c r="D26" s="37"/>
      <c r="E26" s="15">
        <f>VLOOKUP(C26,RA!B30:D58,3,0)</f>
        <v>2237784.7440999998</v>
      </c>
      <c r="F26" s="25">
        <f>VLOOKUP(C26,RA!B30:I62,8,0)</f>
        <v>232057.83199999999</v>
      </c>
      <c r="G26" s="16">
        <f t="shared" si="0"/>
        <v>2005726.9120999998</v>
      </c>
      <c r="H26" s="27">
        <f>RA!J30</f>
        <v>10.369980071221301</v>
      </c>
      <c r="I26" s="20">
        <f>VLOOKUP(B26,RMS!B:D,3,FALSE)</f>
        <v>2237784.76507241</v>
      </c>
      <c r="J26" s="21">
        <f>VLOOKUP(B26,RMS!B:E,4,FALSE)</f>
        <v>2005726.8960386601</v>
      </c>
      <c r="K26" s="22">
        <f t="shared" si="1"/>
        <v>-2.0972410216927528E-2</v>
      </c>
      <c r="L26" s="22">
        <f t="shared" si="2"/>
        <v>1.6061339760199189E-2</v>
      </c>
      <c r="M26" s="34"/>
    </row>
    <row r="27" spans="1:13" x14ac:dyDescent="0.15">
      <c r="A27" s="40"/>
      <c r="B27" s="12">
        <v>38</v>
      </c>
      <c r="C27" s="37" t="s">
        <v>29</v>
      </c>
      <c r="D27" s="37"/>
      <c r="E27" s="15">
        <f>VLOOKUP(C27,RA!B30:D59,3,0)</f>
        <v>2158487.0879000002</v>
      </c>
      <c r="F27" s="25">
        <f>VLOOKUP(C27,RA!B31:I63,8,0)</f>
        <v>35397.654199999997</v>
      </c>
      <c r="G27" s="16">
        <f t="shared" si="0"/>
        <v>2123089.4336999999</v>
      </c>
      <c r="H27" s="27">
        <f>RA!J31</f>
        <v>1.63992892977824</v>
      </c>
      <c r="I27" s="20">
        <f>VLOOKUP(B27,RMS!B:D,3,FALSE)</f>
        <v>2158487.0369460201</v>
      </c>
      <c r="J27" s="21">
        <f>VLOOKUP(B27,RMS!B:E,4,FALSE)</f>
        <v>2123089.4981610598</v>
      </c>
      <c r="K27" s="22">
        <f t="shared" si="1"/>
        <v>5.0953980069607496E-2</v>
      </c>
      <c r="L27" s="22">
        <f t="shared" si="2"/>
        <v>-6.4461059868335724E-2</v>
      </c>
      <c r="M27" s="34"/>
    </row>
    <row r="28" spans="1:13" x14ac:dyDescent="0.15">
      <c r="A28" s="40"/>
      <c r="B28" s="12">
        <v>39</v>
      </c>
      <c r="C28" s="37" t="s">
        <v>30</v>
      </c>
      <c r="D28" s="37"/>
      <c r="E28" s="15">
        <f>VLOOKUP(C28,RA!B32:D60,3,0)</f>
        <v>159803.83230000001</v>
      </c>
      <c r="F28" s="25">
        <f>VLOOKUP(C28,RA!B32:I64,8,0)</f>
        <v>40562.2863</v>
      </c>
      <c r="G28" s="16">
        <f t="shared" si="0"/>
        <v>119241.546</v>
      </c>
      <c r="H28" s="27">
        <f>RA!J32</f>
        <v>25.3825491643106</v>
      </c>
      <c r="I28" s="20">
        <f>VLOOKUP(B28,RMS!B:D,3,FALSE)</f>
        <v>159803.75480780599</v>
      </c>
      <c r="J28" s="21">
        <f>VLOOKUP(B28,RMS!B:E,4,FALSE)</f>
        <v>119241.554578714</v>
      </c>
      <c r="K28" s="22">
        <f t="shared" si="1"/>
        <v>7.7492194017395377E-2</v>
      </c>
      <c r="L28" s="22">
        <f t="shared" si="2"/>
        <v>-8.5787139978492633E-3</v>
      </c>
      <c r="M28" s="34"/>
    </row>
    <row r="29" spans="1:13" x14ac:dyDescent="0.15">
      <c r="A29" s="40"/>
      <c r="B29" s="12">
        <v>40</v>
      </c>
      <c r="C29" s="37" t="s">
        <v>31</v>
      </c>
      <c r="D29" s="37"/>
      <c r="E29" s="15">
        <f>VLOOKUP(C29,RA!B32:D61,3,0)</f>
        <v>0</v>
      </c>
      <c r="F29" s="25">
        <f>VLOOKUP(C29,RA!B33:I65,8,0)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4"/>
    </row>
    <row r="30" spans="1:13" x14ac:dyDescent="0.15">
      <c r="A30" s="40"/>
      <c r="B30" s="12">
        <v>42</v>
      </c>
      <c r="C30" s="37" t="s">
        <v>32</v>
      </c>
      <c r="D30" s="37"/>
      <c r="E30" s="15">
        <f>VLOOKUP(C30,RA!B34:D63,3,0)</f>
        <v>493094.5624</v>
      </c>
      <c r="F30" s="25">
        <f>VLOOKUP(C30,RA!B34:I67,8,0)</f>
        <v>67242.264599999995</v>
      </c>
      <c r="G30" s="16">
        <f t="shared" si="0"/>
        <v>425852.2978</v>
      </c>
      <c r="H30" s="27" t="e">
        <f>RA!#REF!</f>
        <v>#REF!</v>
      </c>
      <c r="I30" s="20">
        <f>VLOOKUP(B30,RMS!B:D,3,FALSE)</f>
        <v>493094.56079999998</v>
      </c>
      <c r="J30" s="21">
        <f>VLOOKUP(B30,RMS!B:E,4,FALSE)</f>
        <v>425852.29070000001</v>
      </c>
      <c r="K30" s="22">
        <f t="shared" si="1"/>
        <v>1.6000000177882612E-3</v>
      </c>
      <c r="L30" s="22">
        <f t="shared" si="2"/>
        <v>7.0999999879859388E-3</v>
      </c>
      <c r="M30" s="34"/>
    </row>
    <row r="31" spans="1:13" x14ac:dyDescent="0.15">
      <c r="A31" s="40"/>
      <c r="B31" s="12">
        <v>71</v>
      </c>
      <c r="C31" s="37" t="s">
        <v>36</v>
      </c>
      <c r="D31" s="37"/>
      <c r="E31" s="15">
        <f>VLOOKUP(C31,RA!B34:D64,3,0)</f>
        <v>0</v>
      </c>
      <c r="F31" s="25">
        <f>VLOOKUP(C31,RA!B34:I68,8,0)</f>
        <v>0</v>
      </c>
      <c r="G31" s="16">
        <f t="shared" si="0"/>
        <v>0</v>
      </c>
      <c r="H31" s="27">
        <f>RA!J34</f>
        <v>13.636788909761499</v>
      </c>
      <c r="I31" s="20">
        <v>0</v>
      </c>
      <c r="J31" s="21">
        <v>0</v>
      </c>
      <c r="K31" s="22">
        <f t="shared" si="1"/>
        <v>0</v>
      </c>
      <c r="L31" s="22">
        <f t="shared" si="2"/>
        <v>0</v>
      </c>
      <c r="M31" s="34"/>
    </row>
    <row r="32" spans="1:13" x14ac:dyDescent="0.15">
      <c r="A32" s="40"/>
      <c r="B32" s="12">
        <v>72</v>
      </c>
      <c r="C32" s="37" t="s">
        <v>37</v>
      </c>
      <c r="D32" s="37"/>
      <c r="E32" s="15">
        <f>VLOOKUP(C32,RA!B35:D65,3,0)</f>
        <v>0</v>
      </c>
      <c r="F32" s="25">
        <f>VLOOKUP(C32,RA!B35:I69,8,0)</f>
        <v>0</v>
      </c>
      <c r="G32" s="16">
        <f t="shared" si="0"/>
        <v>0</v>
      </c>
      <c r="H32" s="27">
        <f>RA!J35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  <c r="M32" s="34"/>
    </row>
    <row r="33" spans="1:13" x14ac:dyDescent="0.15">
      <c r="A33" s="40"/>
      <c r="B33" s="12">
        <v>73</v>
      </c>
      <c r="C33" s="37" t="s">
        <v>38</v>
      </c>
      <c r="D33" s="37"/>
      <c r="E33" s="15">
        <f>VLOOKUP(C33,RA!B36:D66,3,0)</f>
        <v>0</v>
      </c>
      <c r="F33" s="25">
        <f>VLOOKUP(C33,RA!B36:I70,8,0)</f>
        <v>0</v>
      </c>
      <c r="G33" s="16">
        <f t="shared" si="0"/>
        <v>0</v>
      </c>
      <c r="H33" s="27">
        <f>RA!J36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  <c r="M33" s="34"/>
    </row>
    <row r="34" spans="1:13" x14ac:dyDescent="0.15">
      <c r="A34" s="40"/>
      <c r="B34" s="12">
        <v>75</v>
      </c>
      <c r="C34" s="37" t="s">
        <v>33</v>
      </c>
      <c r="D34" s="37"/>
      <c r="E34" s="15">
        <f>VLOOKUP(C34,RA!B8:D67,3,0)</f>
        <v>478934.95899999997</v>
      </c>
      <c r="F34" s="25">
        <f>VLOOKUP(C34,RA!B8:I71,8,0)</f>
        <v>28019.5232</v>
      </c>
      <c r="G34" s="16">
        <f t="shared" si="0"/>
        <v>450915.43579999998</v>
      </c>
      <c r="H34" s="27">
        <f>RA!J37</f>
        <v>0</v>
      </c>
      <c r="I34" s="20">
        <f>VLOOKUP(B34,RMS!B:D,3,FALSE)</f>
        <v>478934.95726495702</v>
      </c>
      <c r="J34" s="21">
        <f>VLOOKUP(B34,RMS!B:E,4,FALSE)</f>
        <v>450915.433333333</v>
      </c>
      <c r="K34" s="22">
        <f t="shared" si="1"/>
        <v>1.7350429552607238E-3</v>
      </c>
      <c r="L34" s="22">
        <f t="shared" si="2"/>
        <v>2.4666669778525829E-3</v>
      </c>
      <c r="M34" s="34"/>
    </row>
    <row r="35" spans="1:13" x14ac:dyDescent="0.15">
      <c r="A35" s="40"/>
      <c r="B35" s="12">
        <v>76</v>
      </c>
      <c r="C35" s="37" t="s">
        <v>34</v>
      </c>
      <c r="D35" s="37"/>
      <c r="E35" s="15">
        <f>VLOOKUP(C35,RA!B8:D68,3,0)</f>
        <v>1109837.4975000001</v>
      </c>
      <c r="F35" s="25">
        <f>VLOOKUP(C35,RA!B8:I72,8,0)</f>
        <v>63598.105100000001</v>
      </c>
      <c r="G35" s="16">
        <f t="shared" si="0"/>
        <v>1046239.3924</v>
      </c>
      <c r="H35" s="27">
        <f>RA!J38</f>
        <v>5.8503817007853902</v>
      </c>
      <c r="I35" s="20">
        <f>VLOOKUP(B35,RMS!B:D,3,FALSE)</f>
        <v>1109837.4836905999</v>
      </c>
      <c r="J35" s="21">
        <f>VLOOKUP(B35,RMS!B:E,4,FALSE)</f>
        <v>1046239.39444274</v>
      </c>
      <c r="K35" s="22">
        <f t="shared" si="1"/>
        <v>1.3809400144964457E-2</v>
      </c>
      <c r="L35" s="22">
        <f t="shared" si="2"/>
        <v>-2.0427400013431907E-3</v>
      </c>
      <c r="M35" s="34"/>
    </row>
    <row r="36" spans="1:13" x14ac:dyDescent="0.15">
      <c r="A36" s="40"/>
      <c r="B36" s="12">
        <v>77</v>
      </c>
      <c r="C36" s="37" t="s">
        <v>39</v>
      </c>
      <c r="D36" s="37"/>
      <c r="E36" s="15">
        <f>VLOOKUP(C36,RA!B9:D69,3,0)</f>
        <v>0</v>
      </c>
      <c r="F36" s="25">
        <f>VLOOKUP(C36,RA!B9:I73,8,0)</f>
        <v>0</v>
      </c>
      <c r="G36" s="16">
        <f t="shared" si="0"/>
        <v>0</v>
      </c>
      <c r="H36" s="27">
        <f>RA!J39</f>
        <v>5.7303979405327299</v>
      </c>
      <c r="I36" s="20">
        <v>0</v>
      </c>
      <c r="J36" s="21">
        <v>0</v>
      </c>
      <c r="K36" s="22">
        <f t="shared" si="1"/>
        <v>0</v>
      </c>
      <c r="L36" s="22">
        <f t="shared" si="2"/>
        <v>0</v>
      </c>
      <c r="M36" s="34"/>
    </row>
    <row r="37" spans="1:13" x14ac:dyDescent="0.15">
      <c r="A37" s="40"/>
      <c r="B37" s="12">
        <v>78</v>
      </c>
      <c r="C37" s="37" t="s">
        <v>40</v>
      </c>
      <c r="D37" s="37"/>
      <c r="E37" s="15">
        <f>VLOOKUP(C37,RA!B10:D70,3,0)</f>
        <v>0</v>
      </c>
      <c r="F37" s="25">
        <f>VLOOKUP(C37,RA!B10:I74,8,0)</f>
        <v>0</v>
      </c>
      <c r="G37" s="16">
        <f t="shared" si="0"/>
        <v>0</v>
      </c>
      <c r="H37" s="27">
        <f>RA!J40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  <c r="M37" s="34"/>
    </row>
    <row r="38" spans="1:13" x14ac:dyDescent="0.15">
      <c r="A38" s="40"/>
      <c r="B38" s="12">
        <v>99</v>
      </c>
      <c r="C38" s="37" t="s">
        <v>35</v>
      </c>
      <c r="D38" s="37"/>
      <c r="E38" s="15">
        <f>VLOOKUP(C38,RA!B8:D71,3,0)</f>
        <v>119407.8888</v>
      </c>
      <c r="F38" s="25">
        <f>VLOOKUP(C38,RA!B8:I75,8,0)</f>
        <v>18196.4974</v>
      </c>
      <c r="G38" s="16">
        <f t="shared" si="0"/>
        <v>101211.39139999999</v>
      </c>
      <c r="H38" s="27">
        <f>RA!J41</f>
        <v>0</v>
      </c>
      <c r="I38" s="20">
        <f>VLOOKUP(B38,RMS!B:D,3,FALSE)</f>
        <v>119407.88896452601</v>
      </c>
      <c r="J38" s="21">
        <f>VLOOKUP(B38,RMS!B:E,4,FALSE)</f>
        <v>101211.392027835</v>
      </c>
      <c r="K38" s="22">
        <f t="shared" si="1"/>
        <v>-1.6452600539196283E-4</v>
      </c>
      <c r="L38" s="22">
        <f t="shared" si="2"/>
        <v>-6.2783500470686704E-4</v>
      </c>
      <c r="M38" s="34"/>
    </row>
  </sheetData>
  <mergeCells count="38">
    <mergeCell ref="C29:D29"/>
    <mergeCell ref="C27:D27"/>
    <mergeCell ref="C28:D28"/>
    <mergeCell ref="C23:D23"/>
    <mergeCell ref="C24:D24"/>
    <mergeCell ref="C25:D25"/>
    <mergeCell ref="C26:D26"/>
    <mergeCell ref="C2:D2"/>
    <mergeCell ref="C4:D4"/>
    <mergeCell ref="C5:D5"/>
    <mergeCell ref="C6:D6"/>
    <mergeCell ref="C7:D7"/>
    <mergeCell ref="A3:D3"/>
    <mergeCell ref="A4:A38"/>
    <mergeCell ref="C30:D30"/>
    <mergeCell ref="C31:D31"/>
    <mergeCell ref="C32:D32"/>
    <mergeCell ref="C33:D33"/>
    <mergeCell ref="C34:D34"/>
    <mergeCell ref="C35:D35"/>
    <mergeCell ref="C36:D36"/>
    <mergeCell ref="C38:D38"/>
    <mergeCell ref="C37:D37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2"/>
  <sheetViews>
    <sheetView workbookViewId="0">
      <selection sqref="A1:W42"/>
    </sheetView>
  </sheetViews>
  <sheetFormatPr defaultRowHeight="11.25" x14ac:dyDescent="0.15"/>
  <cols>
    <col min="1" max="1" width="7" style="36" customWidth="1"/>
    <col min="2" max="3" width="9" style="36"/>
    <col min="4" max="5" width="11.5" style="36" bestFit="1" customWidth="1"/>
    <col min="6" max="7" width="12.25" style="36" bestFit="1" customWidth="1"/>
    <col min="8" max="8" width="9" style="36"/>
    <col min="9" max="9" width="12.25" style="36" bestFit="1" customWidth="1"/>
    <col min="10" max="10" width="9" style="36"/>
    <col min="11" max="11" width="12.25" style="36" bestFit="1" customWidth="1"/>
    <col min="12" max="12" width="10.5" style="36" bestFit="1" customWidth="1"/>
    <col min="13" max="13" width="12.25" style="36" bestFit="1" customWidth="1"/>
    <col min="14" max="15" width="13.875" style="36" bestFit="1" customWidth="1"/>
    <col min="16" max="18" width="10.5" style="36" bestFit="1" customWidth="1"/>
    <col min="19" max="20" width="9" style="36"/>
    <col min="21" max="21" width="10.5" style="36" bestFit="1" customWidth="1"/>
    <col min="22" max="22" width="36" style="36" bestFit="1" customWidth="1"/>
    <col min="23" max="16384" width="9" style="36"/>
  </cols>
  <sheetData>
    <row r="1" spans="1:23" ht="12.75" x14ac:dyDescent="0.2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55" t="s">
        <v>46</v>
      </c>
      <c r="W1" s="45"/>
    </row>
    <row r="2" spans="1:23" ht="12.75" x14ac:dyDescent="0.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55"/>
      <c r="W2" s="45"/>
    </row>
    <row r="3" spans="1:23" ht="23.25" thickBot="1" x14ac:dyDescent="0.2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56" t="s">
        <v>47</v>
      </c>
      <c r="W3" s="45"/>
    </row>
    <row r="4" spans="1:23" ht="15" thickTop="1" thickBot="1" x14ac:dyDescent="0.2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54"/>
      <c r="W4" s="45"/>
    </row>
    <row r="5" spans="1:23" ht="15" thickTop="1" thickBot="1" x14ac:dyDescent="0.25">
      <c r="A5" s="57"/>
      <c r="B5" s="58"/>
      <c r="C5" s="59"/>
      <c r="D5" s="60" t="s">
        <v>0</v>
      </c>
      <c r="E5" s="60" t="s">
        <v>59</v>
      </c>
      <c r="F5" s="60" t="s">
        <v>60</v>
      </c>
      <c r="G5" s="60" t="s">
        <v>48</v>
      </c>
      <c r="H5" s="60" t="s">
        <v>49</v>
      </c>
      <c r="I5" s="60" t="s">
        <v>1</v>
      </c>
      <c r="J5" s="60" t="s">
        <v>2</v>
      </c>
      <c r="K5" s="60" t="s">
        <v>50</v>
      </c>
      <c r="L5" s="60" t="s">
        <v>51</v>
      </c>
      <c r="M5" s="60" t="s">
        <v>52</v>
      </c>
      <c r="N5" s="60" t="s">
        <v>53</v>
      </c>
      <c r="O5" s="60" t="s">
        <v>54</v>
      </c>
      <c r="P5" s="60" t="s">
        <v>61</v>
      </c>
      <c r="Q5" s="60" t="s">
        <v>62</v>
      </c>
      <c r="R5" s="60" t="s">
        <v>55</v>
      </c>
      <c r="S5" s="60" t="s">
        <v>56</v>
      </c>
      <c r="T5" s="60" t="s">
        <v>57</v>
      </c>
      <c r="U5" s="61" t="s">
        <v>58</v>
      </c>
      <c r="V5" s="54"/>
      <c r="W5" s="54"/>
    </row>
    <row r="6" spans="1:23" ht="14.25" thickBot="1" x14ac:dyDescent="0.2">
      <c r="A6" s="62" t="s">
        <v>3</v>
      </c>
      <c r="B6" s="46" t="s">
        <v>4</v>
      </c>
      <c r="C6" s="47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3"/>
      <c r="V6" s="54"/>
      <c r="W6" s="54"/>
    </row>
    <row r="7" spans="1:23" ht="14.25" thickBot="1" x14ac:dyDescent="0.2">
      <c r="A7" s="48" t="s">
        <v>5</v>
      </c>
      <c r="B7" s="49"/>
      <c r="C7" s="50"/>
      <c r="D7" s="64">
        <v>41658105.453100003</v>
      </c>
      <c r="E7" s="64">
        <v>53455544</v>
      </c>
      <c r="F7" s="65">
        <v>77.930374168673694</v>
      </c>
      <c r="G7" s="64">
        <v>22337902.6173</v>
      </c>
      <c r="H7" s="65">
        <v>86.490675363751905</v>
      </c>
      <c r="I7" s="64">
        <v>4179334.1579</v>
      </c>
      <c r="J7" s="65">
        <v>10.032463340430199</v>
      </c>
      <c r="K7" s="64">
        <v>2329178.3557000002</v>
      </c>
      <c r="L7" s="65">
        <v>10.427023501732499</v>
      </c>
      <c r="M7" s="65">
        <v>0.794338397346115</v>
      </c>
      <c r="N7" s="64">
        <v>366747542.23079997</v>
      </c>
      <c r="O7" s="64">
        <v>1032756985.2458</v>
      </c>
      <c r="P7" s="64">
        <v>1338587</v>
      </c>
      <c r="Q7" s="64">
        <v>1246620</v>
      </c>
      <c r="R7" s="65">
        <v>7.37730824148497</v>
      </c>
      <c r="S7" s="64">
        <v>31.120954747879701</v>
      </c>
      <c r="T7" s="64">
        <v>29.174378489997</v>
      </c>
      <c r="U7" s="66">
        <v>6.2548731992720397</v>
      </c>
      <c r="V7" s="54"/>
      <c r="W7" s="54"/>
    </row>
    <row r="8" spans="1:23" ht="14.25" thickBot="1" x14ac:dyDescent="0.2">
      <c r="A8" s="51">
        <v>42047</v>
      </c>
      <c r="B8" s="41" t="s">
        <v>6</v>
      </c>
      <c r="C8" s="42"/>
      <c r="D8" s="67">
        <v>1824894.5713</v>
      </c>
      <c r="E8" s="67">
        <v>2558892</v>
      </c>
      <c r="F8" s="68">
        <v>71.315810565666695</v>
      </c>
      <c r="G8" s="67">
        <v>827078.51370000001</v>
      </c>
      <c r="H8" s="68">
        <v>120.64345053968199</v>
      </c>
      <c r="I8" s="67">
        <v>381091.4559</v>
      </c>
      <c r="J8" s="68">
        <v>20.882930000088798</v>
      </c>
      <c r="K8" s="67">
        <v>59553.224600000001</v>
      </c>
      <c r="L8" s="68">
        <v>7.20043183489123</v>
      </c>
      <c r="M8" s="68">
        <v>5.3991741582369297</v>
      </c>
      <c r="N8" s="67">
        <v>16698595.842</v>
      </c>
      <c r="O8" s="67">
        <v>43711851.491300002</v>
      </c>
      <c r="P8" s="67">
        <v>51934</v>
      </c>
      <c r="Q8" s="67">
        <v>47510</v>
      </c>
      <c r="R8" s="68">
        <v>9.3117238476110291</v>
      </c>
      <c r="S8" s="67">
        <v>35.138725522778898</v>
      </c>
      <c r="T8" s="67">
        <v>32.012804310671399</v>
      </c>
      <c r="U8" s="69">
        <v>8.8959436223179793</v>
      </c>
      <c r="V8" s="54"/>
      <c r="W8" s="54"/>
    </row>
    <row r="9" spans="1:23" ht="12" customHeight="1" thickBot="1" x14ac:dyDescent="0.2">
      <c r="A9" s="52"/>
      <c r="B9" s="41" t="s">
        <v>7</v>
      </c>
      <c r="C9" s="42"/>
      <c r="D9" s="67">
        <v>208496.7059</v>
      </c>
      <c r="E9" s="67">
        <v>332299</v>
      </c>
      <c r="F9" s="68">
        <v>62.743705488129699</v>
      </c>
      <c r="G9" s="67">
        <v>361148.93800000002</v>
      </c>
      <c r="H9" s="68">
        <v>-42.268498128603099</v>
      </c>
      <c r="I9" s="67">
        <v>32987.193099999997</v>
      </c>
      <c r="J9" s="68">
        <v>15.821445695080399</v>
      </c>
      <c r="K9" s="67">
        <v>69532.098400000003</v>
      </c>
      <c r="L9" s="68">
        <v>19.253025852730001</v>
      </c>
      <c r="M9" s="68">
        <v>-0.52558323624532</v>
      </c>
      <c r="N9" s="67">
        <v>1912154.0127000001</v>
      </c>
      <c r="O9" s="67">
        <v>5523166.4540999997</v>
      </c>
      <c r="P9" s="67">
        <v>10401</v>
      </c>
      <c r="Q9" s="67">
        <v>9269</v>
      </c>
      <c r="R9" s="68">
        <v>12.212752184701699</v>
      </c>
      <c r="S9" s="67">
        <v>20.045832698779002</v>
      </c>
      <c r="T9" s="67">
        <v>19.427193321825399</v>
      </c>
      <c r="U9" s="69">
        <v>3.0861246137767302</v>
      </c>
      <c r="V9" s="54"/>
      <c r="W9" s="54"/>
    </row>
    <row r="10" spans="1:23" ht="14.25" thickBot="1" x14ac:dyDescent="0.2">
      <c r="A10" s="52"/>
      <c r="B10" s="41" t="s">
        <v>8</v>
      </c>
      <c r="C10" s="42"/>
      <c r="D10" s="67">
        <v>524823.31980000006</v>
      </c>
      <c r="E10" s="67">
        <v>596467</v>
      </c>
      <c r="F10" s="68">
        <v>87.988659858801896</v>
      </c>
      <c r="G10" s="67">
        <v>348762.07120000001</v>
      </c>
      <c r="H10" s="68">
        <v>50.481764830166</v>
      </c>
      <c r="I10" s="67">
        <v>86390.674499999994</v>
      </c>
      <c r="J10" s="68">
        <v>16.460906221339702</v>
      </c>
      <c r="K10" s="67">
        <v>81961.794299999994</v>
      </c>
      <c r="L10" s="68">
        <v>23.500776336713098</v>
      </c>
      <c r="M10" s="68">
        <v>5.4035910729201997E-2</v>
      </c>
      <c r="N10" s="67">
        <v>3784954.3051999998</v>
      </c>
      <c r="O10" s="67">
        <v>9163528.6132999994</v>
      </c>
      <c r="P10" s="67">
        <v>139369</v>
      </c>
      <c r="Q10" s="67">
        <v>125533</v>
      </c>
      <c r="R10" s="68">
        <v>11.0218030318721</v>
      </c>
      <c r="S10" s="67">
        <v>3.7657105941780502</v>
      </c>
      <c r="T10" s="67">
        <v>3.4161867986903802</v>
      </c>
      <c r="U10" s="69">
        <v>9.2817487362953308</v>
      </c>
      <c r="V10" s="54"/>
      <c r="W10" s="54"/>
    </row>
    <row r="11" spans="1:23" ht="14.25" thickBot="1" x14ac:dyDescent="0.2">
      <c r="A11" s="52"/>
      <c r="B11" s="41" t="s">
        <v>9</v>
      </c>
      <c r="C11" s="42"/>
      <c r="D11" s="67">
        <v>97585.992599999998</v>
      </c>
      <c r="E11" s="67">
        <v>228313</v>
      </c>
      <c r="F11" s="68">
        <v>42.742197159163098</v>
      </c>
      <c r="G11" s="67">
        <v>152232.6801</v>
      </c>
      <c r="H11" s="68">
        <v>-35.8968175979712</v>
      </c>
      <c r="I11" s="67">
        <v>22457.8063</v>
      </c>
      <c r="J11" s="68">
        <v>23.0133502787161</v>
      </c>
      <c r="K11" s="67">
        <v>22287.9575</v>
      </c>
      <c r="L11" s="68">
        <v>14.6407180674736</v>
      </c>
      <c r="M11" s="68">
        <v>7.6206534403159996E-3</v>
      </c>
      <c r="N11" s="67">
        <v>1311286.9820000001</v>
      </c>
      <c r="O11" s="67">
        <v>3697174.1513</v>
      </c>
      <c r="P11" s="67">
        <v>4533</v>
      </c>
      <c r="Q11" s="67">
        <v>4436</v>
      </c>
      <c r="R11" s="68">
        <v>2.1866546438232599</v>
      </c>
      <c r="S11" s="67">
        <v>21.527904831237599</v>
      </c>
      <c r="T11" s="67">
        <v>22.298301172227202</v>
      </c>
      <c r="U11" s="69">
        <v>-3.5785941410878701</v>
      </c>
      <c r="V11" s="54"/>
      <c r="W11" s="54"/>
    </row>
    <row r="12" spans="1:23" ht="14.25" thickBot="1" x14ac:dyDescent="0.2">
      <c r="A12" s="52"/>
      <c r="B12" s="41" t="s">
        <v>10</v>
      </c>
      <c r="C12" s="42"/>
      <c r="D12" s="67">
        <v>324143.13010000001</v>
      </c>
      <c r="E12" s="67">
        <v>519797</v>
      </c>
      <c r="F12" s="68">
        <v>62.359561540370599</v>
      </c>
      <c r="G12" s="67">
        <v>335666.15029999998</v>
      </c>
      <c r="H12" s="68">
        <v>-3.4328812094104002</v>
      </c>
      <c r="I12" s="67">
        <v>40618.110999999997</v>
      </c>
      <c r="J12" s="68">
        <v>12.5309183592659</v>
      </c>
      <c r="K12" s="67">
        <v>31343.0504</v>
      </c>
      <c r="L12" s="68">
        <v>9.3375666184949804</v>
      </c>
      <c r="M12" s="68">
        <v>0.29592080163327</v>
      </c>
      <c r="N12" s="67">
        <v>4530986.1506000003</v>
      </c>
      <c r="O12" s="67">
        <v>15974756.590299999</v>
      </c>
      <c r="P12" s="67">
        <v>2495</v>
      </c>
      <c r="Q12" s="67">
        <v>2478</v>
      </c>
      <c r="R12" s="68">
        <v>0.68603712671508899</v>
      </c>
      <c r="S12" s="67">
        <v>129.917086212425</v>
      </c>
      <c r="T12" s="67">
        <v>134.75350443906399</v>
      </c>
      <c r="U12" s="69">
        <v>-3.7226960422518802</v>
      </c>
      <c r="V12" s="54"/>
      <c r="W12" s="54"/>
    </row>
    <row r="13" spans="1:23" ht="14.25" thickBot="1" x14ac:dyDescent="0.2">
      <c r="A13" s="52"/>
      <c r="B13" s="41" t="s">
        <v>11</v>
      </c>
      <c r="C13" s="42"/>
      <c r="D13" s="67">
        <v>533484.2537</v>
      </c>
      <c r="E13" s="67">
        <v>631131</v>
      </c>
      <c r="F13" s="68">
        <v>84.528291860168494</v>
      </c>
      <c r="G13" s="67">
        <v>510227.43329999998</v>
      </c>
      <c r="H13" s="68">
        <v>4.5581281762099097</v>
      </c>
      <c r="I13" s="67">
        <v>83875.122199999998</v>
      </c>
      <c r="J13" s="68">
        <v>15.7221364301347</v>
      </c>
      <c r="K13" s="67">
        <v>65461.304100000001</v>
      </c>
      <c r="L13" s="68">
        <v>12.829828391745901</v>
      </c>
      <c r="M13" s="68">
        <v>0.281293175459363</v>
      </c>
      <c r="N13" s="67">
        <v>5701099.5184000004</v>
      </c>
      <c r="O13" s="67">
        <v>17496089.910300002</v>
      </c>
      <c r="P13" s="67">
        <v>16659</v>
      </c>
      <c r="Q13" s="67">
        <v>15683</v>
      </c>
      <c r="R13" s="68">
        <v>6.2232991136899702</v>
      </c>
      <c r="S13" s="67">
        <v>32.0237861636353</v>
      </c>
      <c r="T13" s="67">
        <v>31.630081132436398</v>
      </c>
      <c r="U13" s="69">
        <v>1.2294143771355499</v>
      </c>
      <c r="V13" s="54"/>
      <c r="W13" s="54"/>
    </row>
    <row r="14" spans="1:23" ht="14.25" thickBot="1" x14ac:dyDescent="0.2">
      <c r="A14" s="52"/>
      <c r="B14" s="41" t="s">
        <v>12</v>
      </c>
      <c r="C14" s="42"/>
      <c r="D14" s="67">
        <v>324735.9241</v>
      </c>
      <c r="E14" s="67">
        <v>308588</v>
      </c>
      <c r="F14" s="68">
        <v>105.232842527901</v>
      </c>
      <c r="G14" s="67">
        <v>174101.84779999999</v>
      </c>
      <c r="H14" s="68">
        <v>86.520664888658303</v>
      </c>
      <c r="I14" s="67">
        <v>55481.212</v>
      </c>
      <c r="J14" s="68">
        <v>17.0850244406329</v>
      </c>
      <c r="K14" s="67">
        <v>2150.0985999999998</v>
      </c>
      <c r="L14" s="68">
        <v>1.2349659852375201</v>
      </c>
      <c r="M14" s="68">
        <v>24.804031498834501</v>
      </c>
      <c r="N14" s="67">
        <v>3545695.4175999998</v>
      </c>
      <c r="O14" s="67">
        <v>10104864.4384</v>
      </c>
      <c r="P14" s="67">
        <v>3651</v>
      </c>
      <c r="Q14" s="67">
        <v>3297</v>
      </c>
      <c r="R14" s="68">
        <v>10.73703366697</v>
      </c>
      <c r="S14" s="67">
        <v>88.944378006025701</v>
      </c>
      <c r="T14" s="67">
        <v>90.671956232938996</v>
      </c>
      <c r="U14" s="69">
        <v>-1.9423130113926601</v>
      </c>
      <c r="V14" s="54"/>
      <c r="W14" s="54"/>
    </row>
    <row r="15" spans="1:23" ht="14.25" thickBot="1" x14ac:dyDescent="0.2">
      <c r="A15" s="52"/>
      <c r="B15" s="41" t="s">
        <v>13</v>
      </c>
      <c r="C15" s="42"/>
      <c r="D15" s="67">
        <v>237655.3</v>
      </c>
      <c r="E15" s="67">
        <v>188533</v>
      </c>
      <c r="F15" s="68">
        <v>126.055014241539</v>
      </c>
      <c r="G15" s="67">
        <v>160587.22630000001</v>
      </c>
      <c r="H15" s="68">
        <v>47.991409700311898</v>
      </c>
      <c r="I15" s="67">
        <v>4911.6048000000001</v>
      </c>
      <c r="J15" s="68">
        <v>2.06669272681905</v>
      </c>
      <c r="K15" s="67">
        <v>-3447.2141000000001</v>
      </c>
      <c r="L15" s="68">
        <v>-2.14663032634994</v>
      </c>
      <c r="M15" s="68">
        <v>-2.4248041048567299</v>
      </c>
      <c r="N15" s="67">
        <v>2845376.2203000002</v>
      </c>
      <c r="O15" s="67">
        <v>8104901.7509000003</v>
      </c>
      <c r="P15" s="67">
        <v>8020</v>
      </c>
      <c r="Q15" s="67">
        <v>8185</v>
      </c>
      <c r="R15" s="68">
        <v>-2.0158827122785601</v>
      </c>
      <c r="S15" s="67">
        <v>29.632830423940199</v>
      </c>
      <c r="T15" s="67">
        <v>27.480641954795399</v>
      </c>
      <c r="U15" s="69">
        <v>7.2628515006992096</v>
      </c>
      <c r="V15" s="54"/>
      <c r="W15" s="54"/>
    </row>
    <row r="16" spans="1:23" ht="14.25" thickBot="1" x14ac:dyDescent="0.2">
      <c r="A16" s="52"/>
      <c r="B16" s="41" t="s">
        <v>14</v>
      </c>
      <c r="C16" s="42"/>
      <c r="D16" s="67">
        <v>2383687.9778</v>
      </c>
      <c r="E16" s="67">
        <v>2709889</v>
      </c>
      <c r="F16" s="68">
        <v>87.962568865366805</v>
      </c>
      <c r="G16" s="67">
        <v>817808.79949999996</v>
      </c>
      <c r="H16" s="68">
        <v>191.47252747309199</v>
      </c>
      <c r="I16" s="67">
        <v>43938.319199999998</v>
      </c>
      <c r="J16" s="68">
        <v>1.8432915553214499</v>
      </c>
      <c r="K16" s="67">
        <v>72434.506099999999</v>
      </c>
      <c r="L16" s="68">
        <v>8.8571443770580291</v>
      </c>
      <c r="M16" s="68">
        <v>-0.39340624288456399</v>
      </c>
      <c r="N16" s="67">
        <v>16020436.6941</v>
      </c>
      <c r="O16" s="67">
        <v>42201071.431199998</v>
      </c>
      <c r="P16" s="67">
        <v>87298</v>
      </c>
      <c r="Q16" s="67">
        <v>69730</v>
      </c>
      <c r="R16" s="68">
        <v>25.1943209522444</v>
      </c>
      <c r="S16" s="67">
        <v>27.305184286008799</v>
      </c>
      <c r="T16" s="67">
        <v>24.908845772264499</v>
      </c>
      <c r="U16" s="69">
        <v>8.7761301613784592</v>
      </c>
      <c r="V16" s="54"/>
      <c r="W16" s="54"/>
    </row>
    <row r="17" spans="1:21" ht="12" thickBot="1" x14ac:dyDescent="0.2">
      <c r="A17" s="52"/>
      <c r="B17" s="41" t="s">
        <v>15</v>
      </c>
      <c r="C17" s="42"/>
      <c r="D17" s="67">
        <v>3044526.2535000001</v>
      </c>
      <c r="E17" s="67">
        <v>3345146</v>
      </c>
      <c r="F17" s="68">
        <v>91.013254832524495</v>
      </c>
      <c r="G17" s="67">
        <v>1196733.1784999999</v>
      </c>
      <c r="H17" s="68">
        <v>154.40309571061201</v>
      </c>
      <c r="I17" s="67">
        <v>228449.6012</v>
      </c>
      <c r="J17" s="68">
        <v>7.5036173834064801</v>
      </c>
      <c r="K17" s="67">
        <v>-104822.6167</v>
      </c>
      <c r="L17" s="68">
        <v>-8.7590633052712707</v>
      </c>
      <c r="M17" s="68">
        <v>-3.17939227613271</v>
      </c>
      <c r="N17" s="67">
        <v>21378836.816799998</v>
      </c>
      <c r="O17" s="67">
        <v>49183559.3895</v>
      </c>
      <c r="P17" s="67">
        <v>27121</v>
      </c>
      <c r="Q17" s="67">
        <v>21688</v>
      </c>
      <c r="R17" s="68">
        <v>25.0507192917743</v>
      </c>
      <c r="S17" s="67">
        <v>112.257153257623</v>
      </c>
      <c r="T17" s="67">
        <v>126.186508248801</v>
      </c>
      <c r="U17" s="69">
        <v>-12.4084341950227</v>
      </c>
    </row>
    <row r="18" spans="1:21" ht="12" thickBot="1" x14ac:dyDescent="0.2">
      <c r="A18" s="52"/>
      <c r="B18" s="41" t="s">
        <v>16</v>
      </c>
      <c r="C18" s="42"/>
      <c r="D18" s="67">
        <v>7953593.9583000001</v>
      </c>
      <c r="E18" s="67">
        <v>11044440</v>
      </c>
      <c r="F18" s="68">
        <v>72.014461197670499</v>
      </c>
      <c r="G18" s="67">
        <v>3218756.3001000001</v>
      </c>
      <c r="H18" s="68">
        <v>147.10146456421401</v>
      </c>
      <c r="I18" s="67">
        <v>931522.46100000001</v>
      </c>
      <c r="J18" s="68">
        <v>11.7119690278872</v>
      </c>
      <c r="K18" s="67">
        <v>465857.04450000002</v>
      </c>
      <c r="L18" s="68">
        <v>14.473200238412799</v>
      </c>
      <c r="M18" s="68">
        <v>0.99958865492695204</v>
      </c>
      <c r="N18" s="67">
        <v>66142803.093999997</v>
      </c>
      <c r="O18" s="67">
        <v>140024184.81299999</v>
      </c>
      <c r="P18" s="67">
        <v>155940</v>
      </c>
      <c r="Q18" s="67">
        <v>136527</v>
      </c>
      <c r="R18" s="68">
        <v>14.219165439803101</v>
      </c>
      <c r="S18" s="67">
        <v>51.004193653328201</v>
      </c>
      <c r="T18" s="67">
        <v>51.691376279417298</v>
      </c>
      <c r="U18" s="69">
        <v>-1.34730612694279</v>
      </c>
    </row>
    <row r="19" spans="1:21" ht="12" thickBot="1" x14ac:dyDescent="0.2">
      <c r="A19" s="52"/>
      <c r="B19" s="41" t="s">
        <v>17</v>
      </c>
      <c r="C19" s="42"/>
      <c r="D19" s="67">
        <v>1255384.1418999999</v>
      </c>
      <c r="E19" s="67">
        <v>1617360</v>
      </c>
      <c r="F19" s="68">
        <v>77.619339040164206</v>
      </c>
      <c r="G19" s="67">
        <v>1275006.1192000001</v>
      </c>
      <c r="H19" s="68">
        <v>-1.53897122566846</v>
      </c>
      <c r="I19" s="67">
        <v>94737.675000000003</v>
      </c>
      <c r="J19" s="68">
        <v>7.5465088205285404</v>
      </c>
      <c r="K19" s="67">
        <v>91197.895300000004</v>
      </c>
      <c r="L19" s="68">
        <v>7.1527417732882697</v>
      </c>
      <c r="M19" s="68">
        <v>3.8814269653435998E-2</v>
      </c>
      <c r="N19" s="67">
        <v>10848459.468</v>
      </c>
      <c r="O19" s="67">
        <v>35585248.817000002</v>
      </c>
      <c r="P19" s="67">
        <v>22027</v>
      </c>
      <c r="Q19" s="67">
        <v>19598</v>
      </c>
      <c r="R19" s="68">
        <v>12.3941218491683</v>
      </c>
      <c r="S19" s="67">
        <v>56.992969623643702</v>
      </c>
      <c r="T19" s="67">
        <v>65.455555536279206</v>
      </c>
      <c r="U19" s="69">
        <v>-14.8484733617474</v>
      </c>
    </row>
    <row r="20" spans="1:21" ht="12" thickBot="1" x14ac:dyDescent="0.2">
      <c r="A20" s="52"/>
      <c r="B20" s="41" t="s">
        <v>18</v>
      </c>
      <c r="C20" s="42"/>
      <c r="D20" s="67">
        <v>2476791.6088999999</v>
      </c>
      <c r="E20" s="67">
        <v>3498911</v>
      </c>
      <c r="F20" s="68">
        <v>70.787499564864603</v>
      </c>
      <c r="G20" s="67">
        <v>832570.74239999999</v>
      </c>
      <c r="H20" s="68">
        <v>197.48722634190901</v>
      </c>
      <c r="I20" s="67">
        <v>157278.75320000001</v>
      </c>
      <c r="J20" s="68">
        <v>6.3501003731941399</v>
      </c>
      <c r="K20" s="67">
        <v>62876.794500000004</v>
      </c>
      <c r="L20" s="68">
        <v>7.5521263597071604</v>
      </c>
      <c r="M20" s="68">
        <v>1.5013799518676201</v>
      </c>
      <c r="N20" s="67">
        <v>23471286.929299999</v>
      </c>
      <c r="O20" s="67">
        <v>66704238.886</v>
      </c>
      <c r="P20" s="67">
        <v>62423</v>
      </c>
      <c r="Q20" s="67">
        <v>56342</v>
      </c>
      <c r="R20" s="68">
        <v>10.7930140925065</v>
      </c>
      <c r="S20" s="67">
        <v>39.67754848213</v>
      </c>
      <c r="T20" s="67">
        <v>39.029008230094803</v>
      </c>
      <c r="U20" s="69">
        <v>1.63452702307778</v>
      </c>
    </row>
    <row r="21" spans="1:21" ht="12" thickBot="1" x14ac:dyDescent="0.2">
      <c r="A21" s="52"/>
      <c r="B21" s="41" t="s">
        <v>19</v>
      </c>
      <c r="C21" s="42"/>
      <c r="D21" s="67">
        <v>858879.90740000003</v>
      </c>
      <c r="E21" s="67">
        <v>1181176</v>
      </c>
      <c r="F21" s="68">
        <v>72.713965353173506</v>
      </c>
      <c r="G21" s="67">
        <v>577383.25529999996</v>
      </c>
      <c r="H21" s="68">
        <v>48.753864875028</v>
      </c>
      <c r="I21" s="67">
        <v>129425.21550000001</v>
      </c>
      <c r="J21" s="68">
        <v>15.0690701208503</v>
      </c>
      <c r="K21" s="67">
        <v>63800.466200000003</v>
      </c>
      <c r="L21" s="68">
        <v>11.0499335778018</v>
      </c>
      <c r="M21" s="68">
        <v>1.0285935700576401</v>
      </c>
      <c r="N21" s="67">
        <v>8043830.6840000004</v>
      </c>
      <c r="O21" s="67">
        <v>21581226.1743</v>
      </c>
      <c r="P21" s="67">
        <v>39086</v>
      </c>
      <c r="Q21" s="67">
        <v>37272</v>
      </c>
      <c r="R21" s="68">
        <v>4.8669242326679498</v>
      </c>
      <c r="S21" s="67">
        <v>21.974106007265998</v>
      </c>
      <c r="T21" s="67">
        <v>20.6083823567289</v>
      </c>
      <c r="U21" s="69">
        <v>6.2151500046715196</v>
      </c>
    </row>
    <row r="22" spans="1:21" ht="12" thickBot="1" x14ac:dyDescent="0.2">
      <c r="A22" s="52"/>
      <c r="B22" s="41" t="s">
        <v>20</v>
      </c>
      <c r="C22" s="42"/>
      <c r="D22" s="67">
        <v>2309686.1896000002</v>
      </c>
      <c r="E22" s="67">
        <v>3033582</v>
      </c>
      <c r="F22" s="68">
        <v>76.137259174137995</v>
      </c>
      <c r="G22" s="67">
        <v>2810436.3676999998</v>
      </c>
      <c r="H22" s="68">
        <v>-17.817524134510201</v>
      </c>
      <c r="I22" s="67">
        <v>295675.97970000003</v>
      </c>
      <c r="J22" s="68">
        <v>12.801565036469601</v>
      </c>
      <c r="K22" s="67">
        <v>259656.43640000001</v>
      </c>
      <c r="L22" s="68">
        <v>9.2390078417785801</v>
      </c>
      <c r="M22" s="68">
        <v>0.13872000940701501</v>
      </c>
      <c r="N22" s="67">
        <v>21793116.735399999</v>
      </c>
      <c r="O22" s="67">
        <v>59498686.437200002</v>
      </c>
      <c r="P22" s="67">
        <v>102347</v>
      </c>
      <c r="Q22" s="67">
        <v>96563</v>
      </c>
      <c r="R22" s="68">
        <v>5.9898718971034501</v>
      </c>
      <c r="S22" s="67">
        <v>22.567209489286402</v>
      </c>
      <c r="T22" s="67">
        <v>22.822134066878601</v>
      </c>
      <c r="U22" s="69">
        <v>-1.1296238363595299</v>
      </c>
    </row>
    <row r="23" spans="1:21" ht="12" thickBot="1" x14ac:dyDescent="0.2">
      <c r="A23" s="52"/>
      <c r="B23" s="41" t="s">
        <v>21</v>
      </c>
      <c r="C23" s="42"/>
      <c r="D23" s="67">
        <v>4646213.6239999998</v>
      </c>
      <c r="E23" s="67">
        <v>5847398</v>
      </c>
      <c r="F23" s="68">
        <v>79.457796852548796</v>
      </c>
      <c r="G23" s="67">
        <v>2713047.1247999999</v>
      </c>
      <c r="H23" s="68">
        <v>71.254438654194402</v>
      </c>
      <c r="I23" s="67">
        <v>272250.50089999998</v>
      </c>
      <c r="J23" s="68">
        <v>5.8596208209990799</v>
      </c>
      <c r="K23" s="67">
        <v>242107.09359999999</v>
      </c>
      <c r="L23" s="68">
        <v>8.9238071608449303</v>
      </c>
      <c r="M23" s="68">
        <v>0.12450443665976101</v>
      </c>
      <c r="N23" s="67">
        <v>44910362.875799999</v>
      </c>
      <c r="O23" s="67">
        <v>138524121.3524</v>
      </c>
      <c r="P23" s="67">
        <v>116599</v>
      </c>
      <c r="Q23" s="67">
        <v>108396</v>
      </c>
      <c r="R23" s="68">
        <v>7.5676224214915599</v>
      </c>
      <c r="S23" s="67">
        <v>39.847799929673499</v>
      </c>
      <c r="T23" s="67">
        <v>35.848545213845497</v>
      </c>
      <c r="U23" s="69">
        <v>10.0363250239315</v>
      </c>
    </row>
    <row r="24" spans="1:21" ht="12" thickBot="1" x14ac:dyDescent="0.2">
      <c r="A24" s="52"/>
      <c r="B24" s="41" t="s">
        <v>22</v>
      </c>
      <c r="C24" s="42"/>
      <c r="D24" s="67">
        <v>715118.29040000006</v>
      </c>
      <c r="E24" s="67">
        <v>1030279</v>
      </c>
      <c r="F24" s="68">
        <v>69.410158840469407</v>
      </c>
      <c r="G24" s="67">
        <v>347856.79639999999</v>
      </c>
      <c r="H24" s="68">
        <v>105.57835804872001</v>
      </c>
      <c r="I24" s="67">
        <v>116329.6188</v>
      </c>
      <c r="J24" s="68">
        <v>16.267185493875601</v>
      </c>
      <c r="K24" s="67">
        <v>63105.255599999997</v>
      </c>
      <c r="L24" s="68">
        <v>18.141159308394101</v>
      </c>
      <c r="M24" s="68">
        <v>0.84342203662669302</v>
      </c>
      <c r="N24" s="67">
        <v>5666848.7686000001</v>
      </c>
      <c r="O24" s="67">
        <v>15240946.020300001</v>
      </c>
      <c r="P24" s="67">
        <v>36681</v>
      </c>
      <c r="Q24" s="67">
        <v>36364</v>
      </c>
      <c r="R24" s="68">
        <v>0.87174128258717998</v>
      </c>
      <c r="S24" s="67">
        <v>19.495605092554701</v>
      </c>
      <c r="T24" s="67">
        <v>18.5879261082389</v>
      </c>
      <c r="U24" s="69">
        <v>4.6558133487349203</v>
      </c>
    </row>
    <row r="25" spans="1:21" ht="12" thickBot="1" x14ac:dyDescent="0.2">
      <c r="A25" s="52"/>
      <c r="B25" s="41" t="s">
        <v>23</v>
      </c>
      <c r="C25" s="42"/>
      <c r="D25" s="67">
        <v>784211.18</v>
      </c>
      <c r="E25" s="67">
        <v>1079345</v>
      </c>
      <c r="F25" s="68">
        <v>72.656210942747705</v>
      </c>
      <c r="G25" s="67">
        <v>360767.77110000001</v>
      </c>
      <c r="H25" s="68">
        <v>117.372848358627</v>
      </c>
      <c r="I25" s="67">
        <v>74340.8272</v>
      </c>
      <c r="J25" s="68">
        <v>9.4796948954489508</v>
      </c>
      <c r="K25" s="67">
        <v>26372.361400000002</v>
      </c>
      <c r="L25" s="68">
        <v>7.3100657854190496</v>
      </c>
      <c r="M25" s="68">
        <v>1.8188915688073299</v>
      </c>
      <c r="N25" s="67">
        <v>6376208.0571999997</v>
      </c>
      <c r="O25" s="67">
        <v>22090018.508900002</v>
      </c>
      <c r="P25" s="67">
        <v>31438</v>
      </c>
      <c r="Q25" s="67">
        <v>26971</v>
      </c>
      <c r="R25" s="68">
        <v>16.562233510066399</v>
      </c>
      <c r="S25" s="67">
        <v>24.9446905019403</v>
      </c>
      <c r="T25" s="67">
        <v>23.188582877905901</v>
      </c>
      <c r="U25" s="69">
        <v>7.0400056633207502</v>
      </c>
    </row>
    <row r="26" spans="1:21" ht="12" thickBot="1" x14ac:dyDescent="0.2">
      <c r="A26" s="52"/>
      <c r="B26" s="41" t="s">
        <v>24</v>
      </c>
      <c r="C26" s="42"/>
      <c r="D26" s="67">
        <v>1829911.9358000001</v>
      </c>
      <c r="E26" s="67">
        <v>2322922</v>
      </c>
      <c r="F26" s="68">
        <v>78.776297086169905</v>
      </c>
      <c r="G26" s="67">
        <v>537773.48329999996</v>
      </c>
      <c r="H26" s="68">
        <v>240.27559792849999</v>
      </c>
      <c r="I26" s="67">
        <v>322771.64059999998</v>
      </c>
      <c r="J26" s="68">
        <v>17.638643384163199</v>
      </c>
      <c r="K26" s="67">
        <v>98171.776100000003</v>
      </c>
      <c r="L26" s="68">
        <v>18.2552281115791</v>
      </c>
      <c r="M26" s="68">
        <v>2.2878252123218901</v>
      </c>
      <c r="N26" s="67">
        <v>16265227.018300001</v>
      </c>
      <c r="O26" s="67">
        <v>38935173.457999997</v>
      </c>
      <c r="P26" s="67">
        <v>79316</v>
      </c>
      <c r="Q26" s="67">
        <v>76731</v>
      </c>
      <c r="R26" s="68">
        <v>3.3689121736977201</v>
      </c>
      <c r="S26" s="67">
        <v>23.0711575949367</v>
      </c>
      <c r="T26" s="67">
        <v>22.022310399968699</v>
      </c>
      <c r="U26" s="69">
        <v>4.5461403080969403</v>
      </c>
    </row>
    <row r="27" spans="1:21" ht="12" thickBot="1" x14ac:dyDescent="0.2">
      <c r="A27" s="52"/>
      <c r="B27" s="41" t="s">
        <v>25</v>
      </c>
      <c r="C27" s="42"/>
      <c r="D27" s="67">
        <v>431122.49050000001</v>
      </c>
      <c r="E27" s="67">
        <v>576597</v>
      </c>
      <c r="F27" s="68">
        <v>74.770158446887507</v>
      </c>
      <c r="G27" s="67">
        <v>290869.06060000003</v>
      </c>
      <c r="H27" s="68">
        <v>48.218751630265302</v>
      </c>
      <c r="I27" s="67">
        <v>93262.362399999998</v>
      </c>
      <c r="J27" s="68">
        <v>21.632451207042699</v>
      </c>
      <c r="K27" s="67">
        <v>85573.458700000003</v>
      </c>
      <c r="L27" s="68">
        <v>29.419924732964201</v>
      </c>
      <c r="M27" s="68">
        <v>8.9851500883650001E-2</v>
      </c>
      <c r="N27" s="67">
        <v>4488133.7933999998</v>
      </c>
      <c r="O27" s="67">
        <v>13538462.2541</v>
      </c>
      <c r="P27" s="67">
        <v>38664</v>
      </c>
      <c r="Q27" s="67">
        <v>41764</v>
      </c>
      <c r="R27" s="68">
        <v>-7.4226606646872897</v>
      </c>
      <c r="S27" s="67">
        <v>11.150488581109</v>
      </c>
      <c r="T27" s="67">
        <v>10.7884601498899</v>
      </c>
      <c r="U27" s="69">
        <v>3.24674949071315</v>
      </c>
    </row>
    <row r="28" spans="1:21" ht="12" thickBot="1" x14ac:dyDescent="0.2">
      <c r="A28" s="52"/>
      <c r="B28" s="41" t="s">
        <v>26</v>
      </c>
      <c r="C28" s="42"/>
      <c r="D28" s="67">
        <v>1351768.9214999999</v>
      </c>
      <c r="E28" s="67">
        <v>1852258</v>
      </c>
      <c r="F28" s="68">
        <v>72.979515893574202</v>
      </c>
      <c r="G28" s="67">
        <v>822063.3567</v>
      </c>
      <c r="H28" s="68">
        <v>64.436099782672599</v>
      </c>
      <c r="I28" s="67">
        <v>86724.803799999994</v>
      </c>
      <c r="J28" s="68">
        <v>6.4156530321591596</v>
      </c>
      <c r="K28" s="67">
        <v>72697.718800000002</v>
      </c>
      <c r="L28" s="68">
        <v>8.8433231097697504</v>
      </c>
      <c r="M28" s="68">
        <v>0.19295082750244399</v>
      </c>
      <c r="N28" s="67">
        <v>15078000.035499999</v>
      </c>
      <c r="O28" s="67">
        <v>57954359.631099999</v>
      </c>
      <c r="P28" s="67">
        <v>43063</v>
      </c>
      <c r="Q28" s="67">
        <v>42659</v>
      </c>
      <c r="R28" s="68">
        <v>0.947045172179384</v>
      </c>
      <c r="S28" s="67">
        <v>31.3904958200776</v>
      </c>
      <c r="T28" s="67">
        <v>30.0428529243536</v>
      </c>
      <c r="U28" s="69">
        <v>4.29315581202769</v>
      </c>
    </row>
    <row r="29" spans="1:21" ht="12" thickBot="1" x14ac:dyDescent="0.2">
      <c r="A29" s="52"/>
      <c r="B29" s="41" t="s">
        <v>27</v>
      </c>
      <c r="C29" s="42"/>
      <c r="D29" s="67">
        <v>784039.20400000003</v>
      </c>
      <c r="E29" s="67">
        <v>1118404</v>
      </c>
      <c r="F29" s="68">
        <v>70.103397698863702</v>
      </c>
      <c r="G29" s="67">
        <v>842329.42169999995</v>
      </c>
      <c r="H29" s="68">
        <v>-6.9201212967674799</v>
      </c>
      <c r="I29" s="67">
        <v>139739.05679999999</v>
      </c>
      <c r="J29" s="68">
        <v>17.822968046378499</v>
      </c>
      <c r="K29" s="67">
        <v>165517.44760000001</v>
      </c>
      <c r="L29" s="68">
        <v>19.6499663119864</v>
      </c>
      <c r="M29" s="68">
        <v>-0.15574425037230999</v>
      </c>
      <c r="N29" s="67">
        <v>9181960.6557999998</v>
      </c>
      <c r="O29" s="67">
        <v>31030042.476500001</v>
      </c>
      <c r="P29" s="67">
        <v>95843</v>
      </c>
      <c r="Q29" s="67">
        <v>101388</v>
      </c>
      <c r="R29" s="68">
        <v>-5.4690890440683297</v>
      </c>
      <c r="S29" s="67">
        <v>8.1804534916477998</v>
      </c>
      <c r="T29" s="67">
        <v>8.0215520170039891</v>
      </c>
      <c r="U29" s="69">
        <v>1.9424531269085701</v>
      </c>
    </row>
    <row r="30" spans="1:21" ht="12" thickBot="1" x14ac:dyDescent="0.2">
      <c r="A30" s="52"/>
      <c r="B30" s="41" t="s">
        <v>28</v>
      </c>
      <c r="C30" s="42"/>
      <c r="D30" s="67">
        <v>2237784.7440999998</v>
      </c>
      <c r="E30" s="67">
        <v>3020432</v>
      </c>
      <c r="F30" s="68">
        <v>74.088234534000406</v>
      </c>
      <c r="G30" s="67">
        <v>832553.95550000004</v>
      </c>
      <c r="H30" s="68">
        <v>168.78555189327901</v>
      </c>
      <c r="I30" s="67">
        <v>232057.83199999999</v>
      </c>
      <c r="J30" s="68">
        <v>10.369980071221301</v>
      </c>
      <c r="K30" s="67">
        <v>132274.334</v>
      </c>
      <c r="L30" s="68">
        <v>15.8877791794961</v>
      </c>
      <c r="M30" s="68">
        <v>0.75436779745948301</v>
      </c>
      <c r="N30" s="67">
        <v>17002670.499000002</v>
      </c>
      <c r="O30" s="67">
        <v>48467860.153099999</v>
      </c>
      <c r="P30" s="67">
        <v>86773</v>
      </c>
      <c r="Q30" s="67">
        <v>81340</v>
      </c>
      <c r="R30" s="68">
        <v>6.6793705433980897</v>
      </c>
      <c r="S30" s="67">
        <v>25.788952140642799</v>
      </c>
      <c r="T30" s="67">
        <v>23.011957287927199</v>
      </c>
      <c r="U30" s="69">
        <v>10.7681569905243</v>
      </c>
    </row>
    <row r="31" spans="1:21" ht="12" thickBot="1" x14ac:dyDescent="0.2">
      <c r="A31" s="52"/>
      <c r="B31" s="41" t="s">
        <v>29</v>
      </c>
      <c r="C31" s="42"/>
      <c r="D31" s="67">
        <v>2158487.0879000002</v>
      </c>
      <c r="E31" s="67">
        <v>1861497</v>
      </c>
      <c r="F31" s="68">
        <v>115.954368333658</v>
      </c>
      <c r="G31" s="67">
        <v>474680.5282</v>
      </c>
      <c r="H31" s="68">
        <v>354.72416913435097</v>
      </c>
      <c r="I31" s="67">
        <v>35397.654199999997</v>
      </c>
      <c r="J31" s="68">
        <v>1.63992892977824</v>
      </c>
      <c r="K31" s="67">
        <v>45021.203399999999</v>
      </c>
      <c r="L31" s="68">
        <v>9.4845271135770997</v>
      </c>
      <c r="M31" s="68">
        <v>-0.21375592994477799</v>
      </c>
      <c r="N31" s="67">
        <v>17652525.934799999</v>
      </c>
      <c r="O31" s="67">
        <v>77169855.426100001</v>
      </c>
      <c r="P31" s="67">
        <v>28638</v>
      </c>
      <c r="Q31" s="67">
        <v>27700</v>
      </c>
      <c r="R31" s="68">
        <v>3.38628158844765</v>
      </c>
      <c r="S31" s="67">
        <v>75.371432638452404</v>
      </c>
      <c r="T31" s="67">
        <v>40.1231664259928</v>
      </c>
      <c r="U31" s="69">
        <v>46.766082292134897</v>
      </c>
    </row>
    <row r="32" spans="1:21" ht="12" thickBot="1" x14ac:dyDescent="0.2">
      <c r="A32" s="52"/>
      <c r="B32" s="41" t="s">
        <v>30</v>
      </c>
      <c r="C32" s="42"/>
      <c r="D32" s="67">
        <v>159803.83230000001</v>
      </c>
      <c r="E32" s="67">
        <v>307258</v>
      </c>
      <c r="F32" s="68">
        <v>52.009657128536901</v>
      </c>
      <c r="G32" s="67">
        <v>285831.06420000002</v>
      </c>
      <c r="H32" s="68">
        <v>-44.091509875853497</v>
      </c>
      <c r="I32" s="67">
        <v>40562.2863</v>
      </c>
      <c r="J32" s="68">
        <v>25.3825491643106</v>
      </c>
      <c r="K32" s="67">
        <v>69637.488100000002</v>
      </c>
      <c r="L32" s="68">
        <v>24.363163008508302</v>
      </c>
      <c r="M32" s="68">
        <v>-0.41752226556833599</v>
      </c>
      <c r="N32" s="67">
        <v>1785311.841</v>
      </c>
      <c r="O32" s="67">
        <v>5734819.3603999997</v>
      </c>
      <c r="P32" s="67">
        <v>24510</v>
      </c>
      <c r="Q32" s="67">
        <v>25570</v>
      </c>
      <c r="R32" s="68">
        <v>-4.1454829878764201</v>
      </c>
      <c r="S32" s="67">
        <v>6.5199441982864101</v>
      </c>
      <c r="T32" s="67">
        <v>6.3179755220962104</v>
      </c>
      <c r="U32" s="69">
        <v>3.0977055945247001</v>
      </c>
    </row>
    <row r="33" spans="1:21" ht="12" thickBot="1" x14ac:dyDescent="0.2">
      <c r="A33" s="52"/>
      <c r="B33" s="41" t="s">
        <v>31</v>
      </c>
      <c r="C33" s="42"/>
      <c r="D33" s="70"/>
      <c r="E33" s="70"/>
      <c r="F33" s="70"/>
      <c r="G33" s="67">
        <v>100.00069999999999</v>
      </c>
      <c r="H33" s="70"/>
      <c r="I33" s="70"/>
      <c r="J33" s="70"/>
      <c r="K33" s="67">
        <v>19.4709</v>
      </c>
      <c r="L33" s="68">
        <v>19.4707637046541</v>
      </c>
      <c r="M33" s="70"/>
      <c r="N33" s="67">
        <v>11.2972</v>
      </c>
      <c r="O33" s="67">
        <v>35.7438</v>
      </c>
      <c r="P33" s="70"/>
      <c r="Q33" s="67">
        <v>1</v>
      </c>
      <c r="R33" s="70"/>
      <c r="S33" s="70"/>
      <c r="T33" s="67">
        <v>0.85470000000000002</v>
      </c>
      <c r="U33" s="71"/>
    </row>
    <row r="34" spans="1:21" ht="12" thickBot="1" x14ac:dyDescent="0.2">
      <c r="A34" s="52"/>
      <c r="B34" s="41" t="s">
        <v>32</v>
      </c>
      <c r="C34" s="42"/>
      <c r="D34" s="67">
        <v>493094.5624</v>
      </c>
      <c r="E34" s="67">
        <v>668655</v>
      </c>
      <c r="F34" s="68">
        <v>73.744242157764504</v>
      </c>
      <c r="G34" s="67">
        <v>142956.6525</v>
      </c>
      <c r="H34" s="68">
        <v>244.925929487612</v>
      </c>
      <c r="I34" s="67">
        <v>67242.264599999995</v>
      </c>
      <c r="J34" s="68">
        <v>13.636788909761499</v>
      </c>
      <c r="K34" s="67">
        <v>12763.1214</v>
      </c>
      <c r="L34" s="68">
        <v>8.9279660490091608</v>
      </c>
      <c r="M34" s="68">
        <v>4.2684811569683898</v>
      </c>
      <c r="N34" s="67">
        <v>4433071.8324999996</v>
      </c>
      <c r="O34" s="67">
        <v>12968793.3642</v>
      </c>
      <c r="P34" s="67">
        <v>18311</v>
      </c>
      <c r="Q34" s="67">
        <v>18368</v>
      </c>
      <c r="R34" s="68">
        <v>-0.31032229965156599</v>
      </c>
      <c r="S34" s="67">
        <v>26.9288713014035</v>
      </c>
      <c r="T34" s="67">
        <v>26.311109277003499</v>
      </c>
      <c r="U34" s="69">
        <v>2.2940509369505202</v>
      </c>
    </row>
    <row r="35" spans="1:21" ht="12" thickBot="1" x14ac:dyDescent="0.2">
      <c r="A35" s="52"/>
      <c r="B35" s="41" t="s">
        <v>36</v>
      </c>
      <c r="C35" s="42"/>
      <c r="D35" s="70"/>
      <c r="E35" s="67">
        <v>451428</v>
      </c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1"/>
    </row>
    <row r="36" spans="1:21" ht="12" thickBot="1" x14ac:dyDescent="0.2">
      <c r="A36" s="52"/>
      <c r="B36" s="41" t="s">
        <v>37</v>
      </c>
      <c r="C36" s="42"/>
      <c r="D36" s="70"/>
      <c r="E36" s="67">
        <v>215959</v>
      </c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1"/>
    </row>
    <row r="37" spans="1:21" ht="12" thickBot="1" x14ac:dyDescent="0.2">
      <c r="A37" s="52"/>
      <c r="B37" s="41" t="s">
        <v>38</v>
      </c>
      <c r="C37" s="42"/>
      <c r="D37" s="70"/>
      <c r="E37" s="67">
        <v>256045</v>
      </c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1"/>
    </row>
    <row r="38" spans="1:21" ht="12" customHeight="1" thickBot="1" x14ac:dyDescent="0.2">
      <c r="A38" s="52"/>
      <c r="B38" s="41" t="s">
        <v>33</v>
      </c>
      <c r="C38" s="42"/>
      <c r="D38" s="67">
        <v>478934.95899999997</v>
      </c>
      <c r="E38" s="67">
        <v>170079</v>
      </c>
      <c r="F38" s="68">
        <v>281.595587344705</v>
      </c>
      <c r="G38" s="67">
        <v>373935.05119999999</v>
      </c>
      <c r="H38" s="68">
        <v>28.079717978575001</v>
      </c>
      <c r="I38" s="67">
        <v>28019.5232</v>
      </c>
      <c r="J38" s="68">
        <v>5.8503817007853902</v>
      </c>
      <c r="K38" s="67">
        <v>20664.0854</v>
      </c>
      <c r="L38" s="68">
        <v>5.5261161888104899</v>
      </c>
      <c r="M38" s="68">
        <v>0.35595273914227998</v>
      </c>
      <c r="N38" s="67">
        <v>3921387.1998999999</v>
      </c>
      <c r="O38" s="67">
        <v>11193751.3179</v>
      </c>
      <c r="P38" s="67">
        <v>535</v>
      </c>
      <c r="Q38" s="67">
        <v>486</v>
      </c>
      <c r="R38" s="68">
        <v>10.082304526749001</v>
      </c>
      <c r="S38" s="67">
        <v>895.20553084112203</v>
      </c>
      <c r="T38" s="67">
        <v>822.23980884773698</v>
      </c>
      <c r="U38" s="69">
        <v>8.1507228764357098</v>
      </c>
    </row>
    <row r="39" spans="1:21" ht="12" thickBot="1" x14ac:dyDescent="0.2">
      <c r="A39" s="52"/>
      <c r="B39" s="41" t="s">
        <v>34</v>
      </c>
      <c r="C39" s="42"/>
      <c r="D39" s="67">
        <v>1109837.4975000001</v>
      </c>
      <c r="E39" s="67">
        <v>641018</v>
      </c>
      <c r="F39" s="68">
        <v>173.136713399624</v>
      </c>
      <c r="G39" s="67">
        <v>650588.97919999994</v>
      </c>
      <c r="H39" s="68">
        <v>70.5896553711558</v>
      </c>
      <c r="I39" s="67">
        <v>63598.105100000001</v>
      </c>
      <c r="J39" s="68">
        <v>5.7303979405327299</v>
      </c>
      <c r="K39" s="67">
        <v>45642.512300000002</v>
      </c>
      <c r="L39" s="68">
        <v>7.0155680097939204</v>
      </c>
      <c r="M39" s="68">
        <v>0.39339624168759901</v>
      </c>
      <c r="N39" s="67">
        <v>11163588.6985</v>
      </c>
      <c r="O39" s="67">
        <v>29972539.0022</v>
      </c>
      <c r="P39" s="67">
        <v>4861</v>
      </c>
      <c r="Q39" s="67">
        <v>4729</v>
      </c>
      <c r="R39" s="68">
        <v>2.7912877986889399</v>
      </c>
      <c r="S39" s="67">
        <v>228.314646677638</v>
      </c>
      <c r="T39" s="67">
        <v>224.945453753436</v>
      </c>
      <c r="U39" s="69">
        <v>1.4756797136011901</v>
      </c>
    </row>
    <row r="40" spans="1:21" ht="12" thickBot="1" x14ac:dyDescent="0.2">
      <c r="A40" s="52"/>
      <c r="B40" s="41" t="s">
        <v>39</v>
      </c>
      <c r="C40" s="42"/>
      <c r="D40" s="70"/>
      <c r="E40" s="67">
        <v>179562</v>
      </c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1"/>
    </row>
    <row r="41" spans="1:21" ht="12" thickBot="1" x14ac:dyDescent="0.2">
      <c r="A41" s="52"/>
      <c r="B41" s="41" t="s">
        <v>40</v>
      </c>
      <c r="C41" s="42"/>
      <c r="D41" s="70"/>
      <c r="E41" s="67">
        <v>24097</v>
      </c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1"/>
    </row>
    <row r="42" spans="1:21" ht="12" thickBot="1" x14ac:dyDescent="0.2">
      <c r="A42" s="53"/>
      <c r="B42" s="41" t="s">
        <v>35</v>
      </c>
      <c r="C42" s="42"/>
      <c r="D42" s="72">
        <v>119407.8888</v>
      </c>
      <c r="E42" s="72">
        <v>37787</v>
      </c>
      <c r="F42" s="73">
        <v>316.00256384470902</v>
      </c>
      <c r="G42" s="72">
        <v>64049.747799999997</v>
      </c>
      <c r="H42" s="73">
        <v>86.429912531208998</v>
      </c>
      <c r="I42" s="72">
        <v>18196.4974</v>
      </c>
      <c r="J42" s="73">
        <v>15.238940729014899</v>
      </c>
      <c r="K42" s="72">
        <v>9768.1882999999998</v>
      </c>
      <c r="L42" s="73">
        <v>15.2509395204832</v>
      </c>
      <c r="M42" s="73">
        <v>0.86283237394184997</v>
      </c>
      <c r="N42" s="72">
        <v>793314.85290000006</v>
      </c>
      <c r="O42" s="72">
        <v>1381657.8287</v>
      </c>
      <c r="P42" s="72">
        <v>51</v>
      </c>
      <c r="Q42" s="72">
        <v>42</v>
      </c>
      <c r="R42" s="73">
        <v>21.428571428571399</v>
      </c>
      <c r="S42" s="72">
        <v>2341.3311529411799</v>
      </c>
      <c r="T42" s="72">
        <v>6865.4353142857099</v>
      </c>
      <c r="U42" s="74">
        <v>-193.22786337427601</v>
      </c>
    </row>
  </sheetData>
  <mergeCells count="40">
    <mergeCell ref="B18:C18"/>
    <mergeCell ref="A1:U4"/>
    <mergeCell ref="W1:W4"/>
    <mergeCell ref="B6:C6"/>
    <mergeCell ref="A7:C7"/>
    <mergeCell ref="A8:A42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2"/>
  <sheetViews>
    <sheetView topLeftCell="A16" workbookViewId="0">
      <selection activeCell="C31" sqref="C31:H31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63</v>
      </c>
      <c r="B1" s="31" t="s">
        <v>64</v>
      </c>
      <c r="C1" s="30" t="s">
        <v>65</v>
      </c>
      <c r="D1" s="30" t="s">
        <v>66</v>
      </c>
      <c r="E1" s="30" t="s">
        <v>67</v>
      </c>
      <c r="F1" s="30" t="s">
        <v>68</v>
      </c>
      <c r="G1" s="30" t="s">
        <v>67</v>
      </c>
      <c r="H1" s="30" t="s">
        <v>69</v>
      </c>
    </row>
    <row r="2" spans="1:8" ht="14.25" x14ac:dyDescent="0.2">
      <c r="A2" s="32">
        <v>1</v>
      </c>
      <c r="B2" s="33">
        <v>12</v>
      </c>
      <c r="C2" s="32">
        <v>160480</v>
      </c>
      <c r="D2" s="32">
        <v>1824897.1566991501</v>
      </c>
      <c r="E2" s="32">
        <v>1443803.1415726501</v>
      </c>
      <c r="F2" s="32">
        <v>381094.01512649597</v>
      </c>
      <c r="G2" s="32">
        <v>1443803.1415726501</v>
      </c>
      <c r="H2" s="32">
        <v>0.208830406539629</v>
      </c>
    </row>
    <row r="3" spans="1:8" ht="14.25" x14ac:dyDescent="0.2">
      <c r="A3" s="32">
        <v>2</v>
      </c>
      <c r="B3" s="33">
        <v>13</v>
      </c>
      <c r="C3" s="32">
        <v>27599.191999999999</v>
      </c>
      <c r="D3" s="32">
        <v>208496.865887391</v>
      </c>
      <c r="E3" s="32">
        <v>175509.493769427</v>
      </c>
      <c r="F3" s="32">
        <v>32987.372117963801</v>
      </c>
      <c r="G3" s="32">
        <v>175509.493769427</v>
      </c>
      <c r="H3" s="32">
        <v>0.158215194159227</v>
      </c>
    </row>
    <row r="4" spans="1:8" ht="14.25" x14ac:dyDescent="0.2">
      <c r="A4" s="32">
        <v>3</v>
      </c>
      <c r="B4" s="33">
        <v>14</v>
      </c>
      <c r="C4" s="32">
        <v>232503</v>
      </c>
      <c r="D4" s="32">
        <v>524824.86090683797</v>
      </c>
      <c r="E4" s="32">
        <v>438432.64474529901</v>
      </c>
      <c r="F4" s="32">
        <v>86392.216161538498</v>
      </c>
      <c r="G4" s="32">
        <v>438432.64474529901</v>
      </c>
      <c r="H4" s="32">
        <v>0.16461151632996701</v>
      </c>
    </row>
    <row r="5" spans="1:8" ht="14.25" x14ac:dyDescent="0.2">
      <c r="A5" s="32">
        <v>4</v>
      </c>
      <c r="B5" s="33">
        <v>15</v>
      </c>
      <c r="C5" s="32">
        <v>5935</v>
      </c>
      <c r="D5" s="32">
        <v>97586.081344444407</v>
      </c>
      <c r="E5" s="32">
        <v>75128.185847863206</v>
      </c>
      <c r="F5" s="32">
        <v>22457.895496581201</v>
      </c>
      <c r="G5" s="32">
        <v>75128.185847863206</v>
      </c>
      <c r="H5" s="32">
        <v>0.230134207534297</v>
      </c>
    </row>
    <row r="6" spans="1:8" ht="14.25" x14ac:dyDescent="0.2">
      <c r="A6" s="32">
        <v>5</v>
      </c>
      <c r="B6" s="33">
        <v>16</v>
      </c>
      <c r="C6" s="32">
        <v>6692</v>
      </c>
      <c r="D6" s="32">
        <v>324143.10525299102</v>
      </c>
      <c r="E6" s="32">
        <v>283525.02076068398</v>
      </c>
      <c r="F6" s="32">
        <v>40618.084492307702</v>
      </c>
      <c r="G6" s="32">
        <v>283525.02076068398</v>
      </c>
      <c r="H6" s="32">
        <v>0.12530911142041901</v>
      </c>
    </row>
    <row r="7" spans="1:8" ht="14.25" x14ac:dyDescent="0.2">
      <c r="A7" s="32">
        <v>6</v>
      </c>
      <c r="B7" s="33">
        <v>17</v>
      </c>
      <c r="C7" s="32">
        <v>33850</v>
      </c>
      <c r="D7" s="32">
        <v>533484.74694444402</v>
      </c>
      <c r="E7" s="32">
        <v>449609.13167264999</v>
      </c>
      <c r="F7" s="32">
        <v>83875.615271794901</v>
      </c>
      <c r="G7" s="32">
        <v>449609.13167264999</v>
      </c>
      <c r="H7" s="32">
        <v>0.157222143186278</v>
      </c>
    </row>
    <row r="8" spans="1:8" ht="14.25" x14ac:dyDescent="0.2">
      <c r="A8" s="32">
        <v>7</v>
      </c>
      <c r="B8" s="33">
        <v>18</v>
      </c>
      <c r="C8" s="32">
        <v>184453</v>
      </c>
      <c r="D8" s="32">
        <v>324735.92080256401</v>
      </c>
      <c r="E8" s="32">
        <v>269254.71667692298</v>
      </c>
      <c r="F8" s="32">
        <v>55481.204125641001</v>
      </c>
      <c r="G8" s="32">
        <v>269254.71667692298</v>
      </c>
      <c r="H8" s="32">
        <v>0.17085022189267801</v>
      </c>
    </row>
    <row r="9" spans="1:8" ht="14.25" x14ac:dyDescent="0.2">
      <c r="A9" s="32">
        <v>8</v>
      </c>
      <c r="B9" s="33">
        <v>19</v>
      </c>
      <c r="C9" s="32">
        <v>35061</v>
      </c>
      <c r="D9" s="32">
        <v>237655.484751282</v>
      </c>
      <c r="E9" s="32">
        <v>232743.69521794899</v>
      </c>
      <c r="F9" s="32">
        <v>4911.7895333333299</v>
      </c>
      <c r="G9" s="32">
        <v>232743.69521794899</v>
      </c>
      <c r="H9" s="32">
        <v>2.06676885175773E-2</v>
      </c>
    </row>
    <row r="10" spans="1:8" ht="14.25" x14ac:dyDescent="0.2">
      <c r="A10" s="32">
        <v>9</v>
      </c>
      <c r="B10" s="33">
        <v>21</v>
      </c>
      <c r="C10" s="32">
        <v>466400</v>
      </c>
      <c r="D10" s="32">
        <v>2383687.9036641</v>
      </c>
      <c r="E10" s="32">
        <v>2339749.6588119701</v>
      </c>
      <c r="F10" s="32">
        <v>43938.244852136799</v>
      </c>
      <c r="G10" s="32">
        <v>2339749.6588119701</v>
      </c>
      <c r="H10" s="35">
        <v>1.8432884936235499E-2</v>
      </c>
    </row>
    <row r="11" spans="1:8" ht="14.25" x14ac:dyDescent="0.2">
      <c r="A11" s="32">
        <v>10</v>
      </c>
      <c r="B11" s="33">
        <v>22</v>
      </c>
      <c r="C11" s="32">
        <v>110989</v>
      </c>
      <c r="D11" s="32">
        <v>3044526.6710641002</v>
      </c>
      <c r="E11" s="32">
        <v>2816076.65228034</v>
      </c>
      <c r="F11" s="32">
        <v>228450.01878376101</v>
      </c>
      <c r="G11" s="32">
        <v>2816076.65228034</v>
      </c>
      <c r="H11" s="32">
        <v>7.5036300701518996E-2</v>
      </c>
    </row>
    <row r="12" spans="1:8" ht="14.25" x14ac:dyDescent="0.2">
      <c r="A12" s="32">
        <v>11</v>
      </c>
      <c r="B12" s="33">
        <v>23</v>
      </c>
      <c r="C12" s="32">
        <v>432315.47399999999</v>
      </c>
      <c r="D12" s="32">
        <v>7953594.1939991498</v>
      </c>
      <c r="E12" s="32">
        <v>7022071.4972837605</v>
      </c>
      <c r="F12" s="32">
        <v>931522.69671538495</v>
      </c>
      <c r="G12" s="32">
        <v>7022071.4972837605</v>
      </c>
      <c r="H12" s="32">
        <v>0.117119716444448</v>
      </c>
    </row>
    <row r="13" spans="1:8" ht="14.25" x14ac:dyDescent="0.2">
      <c r="A13" s="32">
        <v>12</v>
      </c>
      <c r="B13" s="33">
        <v>24</v>
      </c>
      <c r="C13" s="32">
        <v>47436.462</v>
      </c>
      <c r="D13" s="32">
        <v>1255384.2209829099</v>
      </c>
      <c r="E13" s="32">
        <v>1160646.4711777801</v>
      </c>
      <c r="F13" s="32">
        <v>94737.749805128202</v>
      </c>
      <c r="G13" s="32">
        <v>1160646.4711777801</v>
      </c>
      <c r="H13" s="32">
        <v>7.54651430388006E-2</v>
      </c>
    </row>
    <row r="14" spans="1:8" ht="14.25" x14ac:dyDescent="0.2">
      <c r="A14" s="32">
        <v>13</v>
      </c>
      <c r="B14" s="33">
        <v>25</v>
      </c>
      <c r="C14" s="32">
        <v>162457</v>
      </c>
      <c r="D14" s="32">
        <v>2476791.8287999998</v>
      </c>
      <c r="E14" s="32">
        <v>2319512.8557000002</v>
      </c>
      <c r="F14" s="32">
        <v>157278.9731</v>
      </c>
      <c r="G14" s="32">
        <v>2319512.8557000002</v>
      </c>
      <c r="H14" s="32">
        <v>6.3501086878262697E-2</v>
      </c>
    </row>
    <row r="15" spans="1:8" ht="14.25" x14ac:dyDescent="0.2">
      <c r="A15" s="32">
        <v>14</v>
      </c>
      <c r="B15" s="33">
        <v>26</v>
      </c>
      <c r="C15" s="32">
        <v>89109</v>
      </c>
      <c r="D15" s="32">
        <v>858879.76758848794</v>
      </c>
      <c r="E15" s="32">
        <v>729454.69156957103</v>
      </c>
      <c r="F15" s="32">
        <v>129425.076018917</v>
      </c>
      <c r="G15" s="32">
        <v>729454.69156957103</v>
      </c>
      <c r="H15" s="32">
        <v>0.15069056333962699</v>
      </c>
    </row>
    <row r="16" spans="1:8" ht="14.25" x14ac:dyDescent="0.2">
      <c r="A16" s="32">
        <v>15</v>
      </c>
      <c r="B16" s="33">
        <v>27</v>
      </c>
      <c r="C16" s="32">
        <v>245688.15400000001</v>
      </c>
      <c r="D16" s="32">
        <v>2309688.3155</v>
      </c>
      <c r="E16" s="32">
        <v>2014010.2083000001</v>
      </c>
      <c r="F16" s="32">
        <v>295678.10720000003</v>
      </c>
      <c r="G16" s="32">
        <v>2014010.2083000001</v>
      </c>
      <c r="H16" s="32">
        <v>0.128016453655563</v>
      </c>
    </row>
    <row r="17" spans="1:8" ht="14.25" x14ac:dyDescent="0.2">
      <c r="A17" s="32">
        <v>16</v>
      </c>
      <c r="B17" s="33">
        <v>29</v>
      </c>
      <c r="C17" s="32">
        <v>332521</v>
      </c>
      <c r="D17" s="32">
        <v>4646216.56464017</v>
      </c>
      <c r="E17" s="32">
        <v>4373963.1810307698</v>
      </c>
      <c r="F17" s="32">
        <v>272253.38360940199</v>
      </c>
      <c r="G17" s="32">
        <v>4373963.1810307698</v>
      </c>
      <c r="H17" s="32">
        <v>5.8596791566147402E-2</v>
      </c>
    </row>
    <row r="18" spans="1:8" ht="14.25" x14ac:dyDescent="0.2">
      <c r="A18" s="32">
        <v>17</v>
      </c>
      <c r="B18" s="33">
        <v>31</v>
      </c>
      <c r="C18" s="32">
        <v>45480.711000000003</v>
      </c>
      <c r="D18" s="32">
        <v>715118.35035240895</v>
      </c>
      <c r="E18" s="32">
        <v>598788.67014089401</v>
      </c>
      <c r="F18" s="32">
        <v>116329.68021151501</v>
      </c>
      <c r="G18" s="32">
        <v>598788.67014089401</v>
      </c>
      <c r="H18" s="32">
        <v>0.16267192717707199</v>
      </c>
    </row>
    <row r="19" spans="1:8" ht="14.25" x14ac:dyDescent="0.2">
      <c r="A19" s="32">
        <v>18</v>
      </c>
      <c r="B19" s="33">
        <v>32</v>
      </c>
      <c r="C19" s="32">
        <v>37377.021000000001</v>
      </c>
      <c r="D19" s="32">
        <v>784211.17480679997</v>
      </c>
      <c r="E19" s="32">
        <v>709870.55023867497</v>
      </c>
      <c r="F19" s="32">
        <v>74340.624568124796</v>
      </c>
      <c r="G19" s="32">
        <v>709870.55023867497</v>
      </c>
      <c r="H19" s="32">
        <v>9.4796691192827701E-2</v>
      </c>
    </row>
    <row r="20" spans="1:8" ht="14.25" x14ac:dyDescent="0.2">
      <c r="A20" s="32">
        <v>19</v>
      </c>
      <c r="B20" s="33">
        <v>33</v>
      </c>
      <c r="C20" s="32">
        <v>88472.141000000003</v>
      </c>
      <c r="D20" s="32">
        <v>1829911.85636209</v>
      </c>
      <c r="E20" s="32">
        <v>1507140.2799816399</v>
      </c>
      <c r="F20" s="32">
        <v>322771.57638045499</v>
      </c>
      <c r="G20" s="32">
        <v>1507140.2799816399</v>
      </c>
      <c r="H20" s="32">
        <v>0.17638640640436801</v>
      </c>
    </row>
    <row r="21" spans="1:8" ht="14.25" x14ac:dyDescent="0.2">
      <c r="A21" s="32">
        <v>20</v>
      </c>
      <c r="B21" s="33">
        <v>34</v>
      </c>
      <c r="C21" s="32">
        <v>47501.296999999999</v>
      </c>
      <c r="D21" s="32">
        <v>431122.44178440399</v>
      </c>
      <c r="E21" s="32">
        <v>337860.15853171801</v>
      </c>
      <c r="F21" s="32">
        <v>93262.283252686</v>
      </c>
      <c r="G21" s="32">
        <v>337860.15853171801</v>
      </c>
      <c r="H21" s="32">
        <v>0.21632435293016999</v>
      </c>
    </row>
    <row r="22" spans="1:8" ht="14.25" x14ac:dyDescent="0.2">
      <c r="A22" s="32">
        <v>21</v>
      </c>
      <c r="B22" s="33">
        <v>35</v>
      </c>
      <c r="C22" s="32">
        <v>49792.186999999998</v>
      </c>
      <c r="D22" s="32">
        <v>1351768.91733805</v>
      </c>
      <c r="E22" s="32">
        <v>1265044.12552478</v>
      </c>
      <c r="F22" s="32">
        <v>86724.791813274307</v>
      </c>
      <c r="G22" s="32">
        <v>1265044.12552478</v>
      </c>
      <c r="H22" s="32">
        <v>6.4156521651685505E-2</v>
      </c>
    </row>
    <row r="23" spans="1:8" ht="14.25" x14ac:dyDescent="0.2">
      <c r="A23" s="32">
        <v>22</v>
      </c>
      <c r="B23" s="33">
        <v>36</v>
      </c>
      <c r="C23" s="32">
        <v>148557.97099999999</v>
      </c>
      <c r="D23" s="32">
        <v>784039.21703274304</v>
      </c>
      <c r="E23" s="32">
        <v>644300.143268471</v>
      </c>
      <c r="F23" s="32">
        <v>139739.07376427299</v>
      </c>
      <c r="G23" s="32">
        <v>644300.143268471</v>
      </c>
      <c r="H23" s="32">
        <v>0.17822969913817099</v>
      </c>
    </row>
    <row r="24" spans="1:8" ht="14.25" x14ac:dyDescent="0.2">
      <c r="A24" s="32">
        <v>23</v>
      </c>
      <c r="B24" s="33">
        <v>37</v>
      </c>
      <c r="C24" s="32">
        <v>190763.715</v>
      </c>
      <c r="D24" s="32">
        <v>2237784.76507241</v>
      </c>
      <c r="E24" s="32">
        <v>2005726.8960386601</v>
      </c>
      <c r="F24" s="32">
        <v>232057.86903375</v>
      </c>
      <c r="G24" s="32">
        <v>2005726.8960386601</v>
      </c>
      <c r="H24" s="32">
        <v>0.103699816289634</v>
      </c>
    </row>
    <row r="25" spans="1:8" ht="14.25" x14ac:dyDescent="0.2">
      <c r="A25" s="32">
        <v>24</v>
      </c>
      <c r="B25" s="33">
        <v>38</v>
      </c>
      <c r="C25" s="32">
        <v>262505.49400000001</v>
      </c>
      <c r="D25" s="32">
        <v>2158487.0369460201</v>
      </c>
      <c r="E25" s="32">
        <v>2123089.4981610598</v>
      </c>
      <c r="F25" s="32">
        <v>35397.538784955803</v>
      </c>
      <c r="G25" s="32">
        <v>2123089.4981610598</v>
      </c>
      <c r="H25" s="32">
        <v>1.63992362145657E-2</v>
      </c>
    </row>
    <row r="26" spans="1:8" ht="14.25" x14ac:dyDescent="0.2">
      <c r="A26" s="32">
        <v>25</v>
      </c>
      <c r="B26" s="33">
        <v>39</v>
      </c>
      <c r="C26" s="32">
        <v>90332.955000000002</v>
      </c>
      <c r="D26" s="32">
        <v>159803.75480780599</v>
      </c>
      <c r="E26" s="32">
        <v>119241.554578714</v>
      </c>
      <c r="F26" s="32">
        <v>40562.200229091402</v>
      </c>
      <c r="G26" s="32">
        <v>119241.554578714</v>
      </c>
      <c r="H26" s="32">
        <v>0.25382507612462002</v>
      </c>
    </row>
    <row r="27" spans="1:8" ht="14.25" x14ac:dyDescent="0.2">
      <c r="A27" s="32">
        <v>26</v>
      </c>
      <c r="B27" s="33">
        <v>42</v>
      </c>
      <c r="C27" s="32">
        <v>19010.598999999998</v>
      </c>
      <c r="D27" s="32">
        <v>493094.56079999998</v>
      </c>
      <c r="E27" s="32">
        <v>425852.29070000001</v>
      </c>
      <c r="F27" s="32">
        <v>67242.270099999994</v>
      </c>
      <c r="G27" s="32">
        <v>425852.29070000001</v>
      </c>
      <c r="H27" s="32">
        <v>0.13636790069415</v>
      </c>
    </row>
    <row r="28" spans="1:8" ht="14.25" x14ac:dyDescent="0.2">
      <c r="A28" s="32">
        <v>27</v>
      </c>
      <c r="B28" s="33">
        <v>75</v>
      </c>
      <c r="C28" s="32">
        <v>553</v>
      </c>
      <c r="D28" s="32">
        <v>478934.95726495702</v>
      </c>
      <c r="E28" s="32">
        <v>450915.433333333</v>
      </c>
      <c r="F28" s="32">
        <v>28019.523931623899</v>
      </c>
      <c r="G28" s="32">
        <v>450915.433333333</v>
      </c>
      <c r="H28" s="32">
        <v>5.8503818747402299E-2</v>
      </c>
    </row>
    <row r="29" spans="1:8" ht="14.25" x14ac:dyDescent="0.2">
      <c r="A29" s="32">
        <v>28</v>
      </c>
      <c r="B29" s="33">
        <v>76</v>
      </c>
      <c r="C29" s="32">
        <v>5285</v>
      </c>
      <c r="D29" s="32">
        <v>1109837.4836905999</v>
      </c>
      <c r="E29" s="32">
        <v>1046239.39444274</v>
      </c>
      <c r="F29" s="32">
        <v>63598.089247863201</v>
      </c>
      <c r="G29" s="32">
        <v>1046239.39444274</v>
      </c>
      <c r="H29" s="32">
        <v>5.7303965835049403E-2</v>
      </c>
    </row>
    <row r="30" spans="1:8" ht="14.25" x14ac:dyDescent="0.2">
      <c r="A30" s="32">
        <v>29</v>
      </c>
      <c r="B30" s="33">
        <v>99</v>
      </c>
      <c r="C30" s="32">
        <v>51</v>
      </c>
      <c r="D30" s="32">
        <v>119407.88896452601</v>
      </c>
      <c r="E30" s="32">
        <v>101211.392027835</v>
      </c>
      <c r="F30" s="32">
        <v>18196.496936691601</v>
      </c>
      <c r="G30" s="32">
        <v>101211.392027835</v>
      </c>
      <c r="H30" s="32">
        <v>0.152389403200131</v>
      </c>
    </row>
    <row r="31" spans="1:8" ht="14.25" x14ac:dyDescent="0.2">
      <c r="A31" s="32">
        <v>30</v>
      </c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3"/>
      <c r="D42" s="33"/>
      <c r="E42" s="33"/>
      <c r="F42" s="33"/>
      <c r="G42" s="33"/>
      <c r="H42" s="33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2"/>
      <c r="D44" s="32"/>
      <c r="E44" s="32"/>
      <c r="F44" s="32"/>
      <c r="G44" s="32"/>
      <c r="H44" s="32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2015-02-13T01:17:07Z</dcterms:modified>
</cp:coreProperties>
</file>