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31" i="2"/>
  <c r="E32"/>
  <c r="E33"/>
  <c r="E4"/>
  <c r="J34" l="1"/>
  <c r="I34"/>
  <c r="H34"/>
  <c r="K34" l="1"/>
  <c r="G34"/>
  <c r="J37"/>
  <c r="J38"/>
  <c r="J31"/>
  <c r="J32"/>
  <c r="J33"/>
  <c r="I37"/>
  <c r="I38"/>
  <c r="I31"/>
  <c r="I32"/>
  <c r="I33"/>
  <c r="H30" l="1"/>
  <c r="H31"/>
  <c r="H39" l="1"/>
  <c r="J8" l="1"/>
  <c r="F37" l="1"/>
  <c r="F38"/>
  <c r="F32"/>
  <c r="F33"/>
  <c r="E37"/>
  <c r="K37" s="1"/>
  <c r="E38"/>
  <c r="K38" s="1"/>
  <c r="K33"/>
  <c r="K32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K31"/>
  <c r="E5"/>
  <c r="I30"/>
  <c r="I35"/>
  <c r="I36"/>
  <c r="I39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5"/>
  <c r="J36"/>
  <c r="J39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2"/>
  <c r="H33"/>
  <c r="H35"/>
  <c r="H36"/>
  <c r="H37"/>
  <c r="H3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5"/>
  <c r="L35" s="1"/>
  <c r="G36"/>
  <c r="L36" s="1"/>
  <c r="G30"/>
  <c r="L30" s="1"/>
  <c r="G39"/>
  <c r="L39" s="1"/>
  <c r="G37"/>
  <c r="L37" s="1"/>
  <c r="G32"/>
  <c r="L32" s="1"/>
  <c r="G38"/>
  <c r="L38" s="1"/>
  <c r="G33"/>
  <c r="L33" s="1"/>
  <c r="G29"/>
  <c r="L29" s="1"/>
  <c r="G31"/>
  <c r="L31" s="1"/>
  <c r="I3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5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<sst xmlns="http://schemas.openxmlformats.org/spreadsheetml/2006/main" count="114" uniqueCount="73">
  <si>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</si>
  <si>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</si>
  <si>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</si>
  <si>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</si>
  <si>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</si>
  <si>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</si>
  <si>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</si>
  <si>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</si>
  <si>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</si>
  <si>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</si>
  <si>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</si>
  <si>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</si>
  <si>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</si>
  <si>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</si>
  <si>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</si>
  <si>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</si>
  <si>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</si>
  <si>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</si>
  <si>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</si>
  <si>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</si>
  <si>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</si>
  <si>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</si>
  <si>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</si>
  <si>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</si>
  <si>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</si>
  <si>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</si>
  <si>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</si>
  <si>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</si>
  <si>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</si>
  <si>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</si>
  <si>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</si>
  <si>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</si>
  <si>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</si>
  <si>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</si>
  <si>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</si>
  <si>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</si>
  <si>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</si>
  <si>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</si>
  <si>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</si>
  <si>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</si>
  <si>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</si>
  <si>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</si>
  <si>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</si>
  <si>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</si>
  <si>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</si>
  <si>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</si>
  <si>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</si>
  <si>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</si>
  <si>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</si>
  <si>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</si>
  <si>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</si>
  <si>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</si>
  <si>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</si>
  <si>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</si>
  <si>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</si>
  <si>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</si>
  <si>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</si>
  <si>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</si>
  <si>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</si>
  <si>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</si>
  <si>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</si>
  <si>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</si>
  <si>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</si>
  <si>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</si>
  <si>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</si>
  <si>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</si>
  <si>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</si>
  <si>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</si>
  <si>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</si>
  <si>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</si>
  <si>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</si>
  <si>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</si>
  <si>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41-周转筐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</si>
</sst>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1" fontId="56" fillId="0" borderId="0" xfId="110" applyNumberFormat="1"/>
    <xf numFmtId="176" fontId="22" fillId="34" borderId="12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0fa44a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1268d72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fe7a6a76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fe7a6aa1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0fa4474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1268d4a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0fa44ae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1268d72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fe7a6aa1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3" sqref="C33:D3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SUM(E4:E39)</f>
        <v>18519597.9835</v>
      </c>
      <c r="F3" s="25">
        <f>RA!I7</f>
        <v>1164821.4519</v>
      </c>
      <c r="G3" s="16">
        <f>SUM(G4:G39)</f>
        <v>17354776.531600002</v>
      </c>
      <c r="H3" s="27">
        <f>RA!J7</f>
        <v>6.2896624160271202</v>
      </c>
      <c r="I3" s="20">
        <f>SUM(I4:I39)</f>
        <v>18519601.624423604</v>
      </c>
      <c r="J3" s="21">
        <f>SUM(J4:J39)</f>
        <v>17354776.134887751</v>
      </c>
      <c r="K3" s="22">
        <f>E3-I3</f>
        <v>-3.6409236043691635</v>
      </c>
      <c r="L3" s="22">
        <f>G3-J3</f>
        <v>0.39671225100755692</v>
      </c>
    </row>
    <row r="4" spans="1:13">
      <c r="A4" s="64">
        <f>RA!A8</f>
        <v>41486</v>
      </c>
      <c r="B4" s="12">
        <v>12</v>
      </c>
      <c r="C4" s="62" t="s">
        <v>6</v>
      </c>
      <c r="D4" s="62"/>
      <c r="E4" s="15">
        <f>VLOOKUP(C4,RA!B8:D36,3,0)</f>
        <v>485916.90620000003</v>
      </c>
      <c r="F4" s="25">
        <f>VLOOKUP(C4,RA!B8:I39,8,0)</f>
        <v>99036.231899999999</v>
      </c>
      <c r="G4" s="16">
        <f t="shared" ref="G4:G39" si="0">E4-F4</f>
        <v>386880.67430000001</v>
      </c>
      <c r="H4" s="27">
        <f>RA!J8</f>
        <v>20.3813101862394</v>
      </c>
      <c r="I4" s="20">
        <f>VLOOKUP(B4,RMS!B:D,3,FALSE)</f>
        <v>485917.32677606802</v>
      </c>
      <c r="J4" s="21">
        <f>VLOOKUP(B4,RMS!B:E,4,FALSE)</f>
        <v>386880.67589914502</v>
      </c>
      <c r="K4" s="22">
        <f t="shared" ref="K4:K39" si="1">E4-I4</f>
        <v>-0.42057606799062341</v>
      </c>
      <c r="L4" s="22">
        <f t="shared" ref="L4:L39" si="2">G4-J4</f>
        <v>-1.5991450054571033E-3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179914.76699999999</v>
      </c>
      <c r="F5" s="25">
        <f>VLOOKUP(C5,RA!B9:I40,8,0)</f>
        <v>36916.636599999998</v>
      </c>
      <c r="G5" s="16">
        <f t="shared" si="0"/>
        <v>142998.13039999999</v>
      </c>
      <c r="H5" s="27">
        <f>RA!J9</f>
        <v>20.518958624446899</v>
      </c>
      <c r="I5" s="20">
        <f>VLOOKUP(B5,RMS!B:D,3,FALSE)</f>
        <v>179914.76541946901</v>
      </c>
      <c r="J5" s="21">
        <f>VLOOKUP(B5,RMS!B:E,4,FALSE)</f>
        <v>142998.15316827799</v>
      </c>
      <c r="K5" s="22">
        <f t="shared" si="1"/>
        <v>1.5805309813003987E-3</v>
      </c>
      <c r="L5" s="22">
        <f t="shared" si="2"/>
        <v>-2.2768277995055541E-2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234257.67180000001</v>
      </c>
      <c r="F6" s="25">
        <f>VLOOKUP(C6,RA!B10:I41,8,0)</f>
        <v>31004.499500000002</v>
      </c>
      <c r="G6" s="16">
        <f t="shared" si="0"/>
        <v>203253.17230000001</v>
      </c>
      <c r="H6" s="27">
        <f>RA!J10</f>
        <v>13.2352120046982</v>
      </c>
      <c r="I6" s="20">
        <f>VLOOKUP(B6,RMS!B:D,3,FALSE)</f>
        <v>234259.935437607</v>
      </c>
      <c r="J6" s="21">
        <f>VLOOKUP(B6,RMS!B:E,4,FALSE)</f>
        <v>203253.171691453</v>
      </c>
      <c r="K6" s="22">
        <f>E6-I6</f>
        <v>-2.263637606985867</v>
      </c>
      <c r="L6" s="22">
        <f t="shared" si="2"/>
        <v>6.0854700859636068E-4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41431.169500000004</v>
      </c>
      <c r="F7" s="25">
        <f>VLOOKUP(C7,RA!B11:I42,8,0)</f>
        <v>6894.4395999999997</v>
      </c>
      <c r="G7" s="16">
        <f t="shared" si="0"/>
        <v>34536.729900000006</v>
      </c>
      <c r="H7" s="27">
        <f>RA!J11</f>
        <v>16.640707185444001</v>
      </c>
      <c r="I7" s="20">
        <f>VLOOKUP(B7,RMS!B:D,3,FALSE)</f>
        <v>41431.197746153797</v>
      </c>
      <c r="J7" s="21">
        <f>VLOOKUP(B7,RMS!B:E,4,FALSE)</f>
        <v>34536.729797435903</v>
      </c>
      <c r="K7" s="22">
        <f t="shared" si="1"/>
        <v>-2.8246153793588746E-2</v>
      </c>
      <c r="L7" s="22">
        <f t="shared" si="2"/>
        <v>1.0256410314468667E-4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155553.46909999999</v>
      </c>
      <c r="F8" s="25">
        <f>VLOOKUP(C8,RA!B12:I43,8,0)</f>
        <v>9290.1011999999992</v>
      </c>
      <c r="G8" s="16">
        <f t="shared" si="0"/>
        <v>146263.36789999998</v>
      </c>
      <c r="H8" s="27">
        <f>RA!J12</f>
        <v>5.9722880201583397</v>
      </c>
      <c r="I8" s="20">
        <f>VLOOKUP(B8,RMS!B:D,3,FALSE)</f>
        <v>155553.47128290599</v>
      </c>
      <c r="J8" s="21">
        <f>VLOOKUP(B8,RMS!B:E,4,FALSE)</f>
        <v>146263.36775982901</v>
      </c>
      <c r="K8" s="22">
        <f t="shared" si="1"/>
        <v>-2.1829059987794608E-3</v>
      </c>
      <c r="L8" s="22">
        <f t="shared" si="2"/>
        <v>1.4017097419127822E-4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324307.20169999998</v>
      </c>
      <c r="F9" s="25">
        <f>VLOOKUP(C9,RA!B13:I44,8,0)</f>
        <v>41675.260499999997</v>
      </c>
      <c r="G9" s="16">
        <f t="shared" si="0"/>
        <v>282631.9412</v>
      </c>
      <c r="H9" s="27">
        <f>RA!J13</f>
        <v>12.8505504292044</v>
      </c>
      <c r="I9" s="20">
        <f>VLOOKUP(B9,RMS!B:D,3,FALSE)</f>
        <v>324307.327541026</v>
      </c>
      <c r="J9" s="21">
        <f>VLOOKUP(B9,RMS!B:E,4,FALSE)</f>
        <v>282631.93991538498</v>
      </c>
      <c r="K9" s="22">
        <f t="shared" si="1"/>
        <v>-0.12584102601977065</v>
      </c>
      <c r="L9" s="22">
        <f t="shared" si="2"/>
        <v>1.2846150202676654E-3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136348.17439999999</v>
      </c>
      <c r="F10" s="25">
        <f>VLOOKUP(C10,RA!B14:I45,8,0)</f>
        <v>4923.8696</v>
      </c>
      <c r="G10" s="16">
        <f t="shared" si="0"/>
        <v>131424.30479999998</v>
      </c>
      <c r="H10" s="27">
        <f>RA!J14</f>
        <v>3.6112471777986599</v>
      </c>
      <c r="I10" s="20">
        <f>VLOOKUP(B10,RMS!B:D,3,FALSE)</f>
        <v>136348.184102564</v>
      </c>
      <c r="J10" s="21">
        <f>VLOOKUP(B10,RMS!B:E,4,FALSE)</f>
        <v>131424.30849401699</v>
      </c>
      <c r="K10" s="22">
        <f t="shared" si="1"/>
        <v>-9.7025640134233981E-3</v>
      </c>
      <c r="L10" s="22">
        <f t="shared" si="2"/>
        <v>-3.6940170102752745E-3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91880.200700000001</v>
      </c>
      <c r="F11" s="25">
        <f>VLOOKUP(C11,RA!B15:I46,8,0)</f>
        <v>3829.1797999999999</v>
      </c>
      <c r="G11" s="16">
        <f t="shared" si="0"/>
        <v>88051.020900000003</v>
      </c>
      <c r="H11" s="27">
        <f>RA!J15</f>
        <v>4.1675788372543296</v>
      </c>
      <c r="I11" s="20">
        <f>VLOOKUP(B11,RMS!B:D,3,FALSE)</f>
        <v>91880.266099999993</v>
      </c>
      <c r="J11" s="21">
        <f>VLOOKUP(B11,RMS!B:E,4,FALSE)</f>
        <v>88051.022552991504</v>
      </c>
      <c r="K11" s="22">
        <f t="shared" si="1"/>
        <v>-6.5399999992223457E-2</v>
      </c>
      <c r="L11" s="22">
        <f t="shared" si="2"/>
        <v>-1.6529915010323748E-3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943036.93290000001</v>
      </c>
      <c r="F12" s="25">
        <f>VLOOKUP(C12,RA!B16:I47,8,0)</f>
        <v>-40647.142</v>
      </c>
      <c r="G12" s="16">
        <f t="shared" si="0"/>
        <v>983684.07490000001</v>
      </c>
      <c r="H12" s="27">
        <f>RA!J16</f>
        <v>-4.3102386112284199</v>
      </c>
      <c r="I12" s="20">
        <f>VLOOKUP(B12,RMS!B:D,3,FALSE)</f>
        <v>943036.18460000004</v>
      </c>
      <c r="J12" s="21">
        <f>VLOOKUP(B12,RMS!B:E,4,FALSE)</f>
        <v>983684.07490000001</v>
      </c>
      <c r="K12" s="22">
        <f t="shared" si="1"/>
        <v>0.74829999997746199</v>
      </c>
      <c r="L12" s="22">
        <f t="shared" si="2"/>
        <v>0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1003225.345</v>
      </c>
      <c r="F13" s="25">
        <f>VLOOKUP(C13,RA!B17:I48,8,0)</f>
        <v>-1875.6795</v>
      </c>
      <c r="G13" s="16">
        <f t="shared" si="0"/>
        <v>1005101.0244999999</v>
      </c>
      <c r="H13" s="27">
        <f>RA!J17</f>
        <v>-0.18696492361843201</v>
      </c>
      <c r="I13" s="20">
        <f>VLOOKUP(B13,RMS!B:D,3,FALSE)</f>
        <v>1003225.35949744</v>
      </c>
      <c r="J13" s="21">
        <f>VLOOKUP(B13,RMS!B:E,4,FALSE)</f>
        <v>1005101.02354359</v>
      </c>
      <c r="K13" s="22">
        <f t="shared" si="1"/>
        <v>-1.44974400755018E-2</v>
      </c>
      <c r="L13" s="22">
        <f t="shared" si="2"/>
        <v>9.5640996005386114E-4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VLOOKUP(C14,RA!B18:D45,3,0)</f>
        <v>1753436.0649999999</v>
      </c>
      <c r="F14" s="25">
        <f>VLOOKUP(C14,RA!B18:I49,8,0)</f>
        <v>82326.855800000005</v>
      </c>
      <c r="G14" s="16">
        <f t="shared" si="0"/>
        <v>1671109.2091999999</v>
      </c>
      <c r="H14" s="27">
        <f>RA!J18</f>
        <v>4.6951729488922096</v>
      </c>
      <c r="I14" s="20">
        <f>VLOOKUP(B14,RMS!B:D,3,FALSE)</f>
        <v>1753436.22244188</v>
      </c>
      <c r="J14" s="21">
        <f>VLOOKUP(B14,RMS!B:E,4,FALSE)</f>
        <v>1671109.20298376</v>
      </c>
      <c r="K14" s="22">
        <f t="shared" si="1"/>
        <v>-0.15744188008829951</v>
      </c>
      <c r="L14" s="22">
        <f t="shared" si="2"/>
        <v>6.21623988263309E-3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VLOOKUP(C15,RA!B18:D46,3,0)</f>
        <v>1056887.581</v>
      </c>
      <c r="F15" s="25">
        <f>VLOOKUP(C15,RA!B19:I50,8,0)</f>
        <v>48.515000000000001</v>
      </c>
      <c r="G15" s="16">
        <f t="shared" si="0"/>
        <v>1056839.0660000001</v>
      </c>
      <c r="H15" s="27">
        <f>RA!J19</f>
        <v>4.5903652263659996E-3</v>
      </c>
      <c r="I15" s="20">
        <f>VLOOKUP(B15,RMS!B:D,3,FALSE)</f>
        <v>1056887.5599640999</v>
      </c>
      <c r="J15" s="21">
        <f>VLOOKUP(B15,RMS!B:E,4,FALSE)</f>
        <v>1056839.06617436</v>
      </c>
      <c r="K15" s="22">
        <f t="shared" si="1"/>
        <v>2.1035900106653571E-2</v>
      </c>
      <c r="L15" s="22">
        <f t="shared" si="2"/>
        <v>-1.7435988411307335E-4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VLOOKUP(C16,RA!B20:D47,3,0)</f>
        <v>1381896.1791999999</v>
      </c>
      <c r="F16" s="25">
        <f>VLOOKUP(C16,RA!B20:I51,8,0)</f>
        <v>3755.7543999999998</v>
      </c>
      <c r="G16" s="16">
        <f t="shared" si="0"/>
        <v>1378140.4247999999</v>
      </c>
      <c r="H16" s="27">
        <f>RA!J20</f>
        <v>0.27178267488765001</v>
      </c>
      <c r="I16" s="20">
        <f>VLOOKUP(B16,RMS!B:D,3,FALSE)</f>
        <v>1381896.2671000001</v>
      </c>
      <c r="J16" s="21">
        <f>VLOOKUP(B16,RMS!B:E,4,FALSE)</f>
        <v>1378140.4247999999</v>
      </c>
      <c r="K16" s="22">
        <f t="shared" si="1"/>
        <v>-8.7900000158697367E-2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VLOOKUP(C17,RA!B20:D48,3,0)</f>
        <v>330737.23790000001</v>
      </c>
      <c r="F17" s="25">
        <f>VLOOKUP(C17,RA!B21:I52,8,0)</f>
        <v>18133.762999999999</v>
      </c>
      <c r="G17" s="16">
        <f t="shared" si="0"/>
        <v>312603.47490000003</v>
      </c>
      <c r="H17" s="27">
        <f>RA!J21</f>
        <v>5.4828307556595197</v>
      </c>
      <c r="I17" s="20">
        <f>VLOOKUP(B17,RMS!B:D,3,FALSE)</f>
        <v>330737.196451706</v>
      </c>
      <c r="J17" s="21">
        <f>VLOOKUP(B17,RMS!B:E,4,FALSE)</f>
        <v>312603.47473877901</v>
      </c>
      <c r="K17" s="22">
        <f t="shared" si="1"/>
        <v>4.1448294010479003E-2</v>
      </c>
      <c r="L17" s="22">
        <f t="shared" si="2"/>
        <v>1.6122101806104183E-4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VLOOKUP(C18,RA!B22:D49,3,0)</f>
        <v>1174406.6987000001</v>
      </c>
      <c r="F18" s="25">
        <f>VLOOKUP(C18,RA!B22:I53,8,0)</f>
        <v>121185.9433</v>
      </c>
      <c r="G18" s="16">
        <f t="shared" si="0"/>
        <v>1053220.7554000001</v>
      </c>
      <c r="H18" s="27">
        <f>RA!J22</f>
        <v>10.3189077032808</v>
      </c>
      <c r="I18" s="20">
        <f>VLOOKUP(B18,RMS!B:D,3,FALSE)</f>
        <v>1174407.0952407101</v>
      </c>
      <c r="J18" s="21">
        <f>VLOOKUP(B18,RMS!B:E,4,FALSE)</f>
        <v>1053220.7573646</v>
      </c>
      <c r="K18" s="22">
        <f t="shared" si="1"/>
        <v>-0.39654071000404656</v>
      </c>
      <c r="L18" s="22">
        <f t="shared" si="2"/>
        <v>-1.9645998254418373E-3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VLOOKUP(C19,RA!B22:D50,3,0)</f>
        <v>2907882.6787999999</v>
      </c>
      <c r="F19" s="25">
        <f>VLOOKUP(C19,RA!B23:I54,8,0)</f>
        <v>-9772.2373000000007</v>
      </c>
      <c r="G19" s="16">
        <f t="shared" si="0"/>
        <v>2917654.9161</v>
      </c>
      <c r="H19" s="27">
        <f>RA!J23</f>
        <v>-0.33606023280253899</v>
      </c>
      <c r="I19" s="20">
        <f>VLOOKUP(B19,RMS!B:D,3,FALSE)</f>
        <v>2907883.8613999998</v>
      </c>
      <c r="J19" s="21">
        <f>VLOOKUP(B19,RMS!B:E,4,FALSE)</f>
        <v>2917654.9494572598</v>
      </c>
      <c r="K19" s="22">
        <f t="shared" si="1"/>
        <v>-1.1825999999418855</v>
      </c>
      <c r="L19" s="22">
        <f t="shared" si="2"/>
        <v>-3.3357259817421436E-2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VLOOKUP(C20,RA!B24:D51,3,0)</f>
        <v>321137.71769999998</v>
      </c>
      <c r="F20" s="25">
        <f>VLOOKUP(C20,RA!B24:I55,8,0)</f>
        <v>51914.269099999998</v>
      </c>
      <c r="G20" s="16">
        <f t="shared" si="0"/>
        <v>269223.4486</v>
      </c>
      <c r="H20" s="27">
        <f>RA!J24</f>
        <v>16.165733963550601</v>
      </c>
      <c r="I20" s="20">
        <f>VLOOKUP(B20,RMS!B:D,3,FALSE)</f>
        <v>321137.74790368398</v>
      </c>
      <c r="J20" s="21">
        <f>VLOOKUP(B20,RMS!B:E,4,FALSE)</f>
        <v>269223.43804240599</v>
      </c>
      <c r="K20" s="22">
        <f t="shared" si="1"/>
        <v>-3.0203684000298381E-2</v>
      </c>
      <c r="L20" s="22">
        <f t="shared" si="2"/>
        <v>1.0557594010606408E-2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VLOOKUP(C21,RA!B24:D52,3,0)</f>
        <v>349104.15820000001</v>
      </c>
      <c r="F21" s="25">
        <f>VLOOKUP(C21,RA!B25:I56,8,0)</f>
        <v>40088.1374</v>
      </c>
      <c r="G21" s="16">
        <f t="shared" si="0"/>
        <v>309016.0208</v>
      </c>
      <c r="H21" s="27">
        <f>RA!J25</f>
        <v>11.4831452041983</v>
      </c>
      <c r="I21" s="20">
        <f>VLOOKUP(B21,RMS!B:D,3,FALSE)</f>
        <v>349104.15361015103</v>
      </c>
      <c r="J21" s="21">
        <f>VLOOKUP(B21,RMS!B:E,4,FALSE)</f>
        <v>309016.02738395601</v>
      </c>
      <c r="K21" s="22">
        <f t="shared" si="1"/>
        <v>4.58984897704795E-3</v>
      </c>
      <c r="L21" s="22">
        <f t="shared" si="2"/>
        <v>-6.5839560120366514E-3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VLOOKUP(C22,RA!B26:D53,3,0)</f>
        <v>824181.87719999999</v>
      </c>
      <c r="F22" s="25">
        <f>VLOOKUP(C22,RA!B26:I57,8,0)</f>
        <v>130315.04979999999</v>
      </c>
      <c r="G22" s="16">
        <f t="shared" si="0"/>
        <v>693866.82739999995</v>
      </c>
      <c r="H22" s="27">
        <f>RA!J26</f>
        <v>15.811443251181499</v>
      </c>
      <c r="I22" s="20">
        <f>VLOOKUP(B22,RMS!B:D,3,FALSE)</f>
        <v>824181.80194040504</v>
      </c>
      <c r="J22" s="21">
        <f>VLOOKUP(B22,RMS!B:E,4,FALSE)</f>
        <v>693866.42601658299</v>
      </c>
      <c r="K22" s="22">
        <f t="shared" si="1"/>
        <v>7.5259594945237041E-2</v>
      </c>
      <c r="L22" s="22">
        <f t="shared" si="2"/>
        <v>0.40138341696001589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VLOOKUP(C23,RA!B26:D54,3,0)</f>
        <v>225120.6525</v>
      </c>
      <c r="F23" s="25">
        <f>VLOOKUP(C23,RA!B27:I58,8,0)</f>
        <v>63471.833500000001</v>
      </c>
      <c r="G23" s="16">
        <f t="shared" si="0"/>
        <v>161648.81899999999</v>
      </c>
      <c r="H23" s="27">
        <f>RA!J27</f>
        <v>28.1945849015341</v>
      </c>
      <c r="I23" s="20">
        <f>VLOOKUP(B23,RMS!B:D,3,FALSE)</f>
        <v>225120.60335337001</v>
      </c>
      <c r="J23" s="21">
        <f>VLOOKUP(B23,RMS!B:E,4,FALSE)</f>
        <v>161648.81496654701</v>
      </c>
      <c r="K23" s="22">
        <f t="shared" si="1"/>
        <v>4.9146629986353219E-2</v>
      </c>
      <c r="L23" s="22">
        <f t="shared" si="2"/>
        <v>4.0334529767278582E-3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VLOOKUP(C24,RA!B28:D55,3,0)</f>
        <v>900324.96649999998</v>
      </c>
      <c r="F24" s="25">
        <f>VLOOKUP(C24,RA!B28:I59,8,0)</f>
        <v>31615.989099999999</v>
      </c>
      <c r="G24" s="16">
        <f t="shared" si="0"/>
        <v>868708.97739999997</v>
      </c>
      <c r="H24" s="27">
        <f>RA!J28</f>
        <v>3.5116197235878799</v>
      </c>
      <c r="I24" s="20">
        <f>VLOOKUP(B24,RMS!B:D,3,FALSE)</f>
        <v>900324.96695752197</v>
      </c>
      <c r="J24" s="21">
        <f>VLOOKUP(B24,RMS!B:E,4,FALSE)</f>
        <v>868709.00648581097</v>
      </c>
      <c r="K24" s="22">
        <f t="shared" si="1"/>
        <v>-4.5752199366688728E-4</v>
      </c>
      <c r="L24" s="22">
        <f t="shared" si="2"/>
        <v>-2.90858109947294E-2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VLOOKUP(C25,RA!B28:D56,3,0)</f>
        <v>672110.42760000005</v>
      </c>
      <c r="F25" s="25">
        <f>VLOOKUP(C25,RA!B29:I60,8,0)</f>
        <v>102562.03</v>
      </c>
      <c r="G25" s="16">
        <f t="shared" si="0"/>
        <v>569548.39760000003</v>
      </c>
      <c r="H25" s="27">
        <f>RA!J29</f>
        <v>15.259699267906401</v>
      </c>
      <c r="I25" s="20">
        <f>VLOOKUP(B25,RMS!B:D,3,FALSE)</f>
        <v>672110.42829911504</v>
      </c>
      <c r="J25" s="21">
        <f>VLOOKUP(B25,RMS!B:E,4,FALSE)</f>
        <v>569548.27576405101</v>
      </c>
      <c r="K25" s="22">
        <f t="shared" si="1"/>
        <v>-6.9911498576402664E-4</v>
      </c>
      <c r="L25" s="22">
        <f t="shared" si="2"/>
        <v>0.12183594901580364</v>
      </c>
      <c r="M25" s="32"/>
    </row>
    <row r="26" spans="1:13">
      <c r="A26" s="64"/>
      <c r="B26" s="12">
        <v>37</v>
      </c>
      <c r="C26" s="62" t="s">
        <v>69</v>
      </c>
      <c r="D26" s="62"/>
      <c r="E26" s="15">
        <f>VLOOKUP(C26,RA!B30:D57,3,0)</f>
        <v>1162694.7139000001</v>
      </c>
      <c r="F26" s="25">
        <f>VLOOKUP(C26,RA!B30:I61,8,0)</f>
        <v>189350.93470000001</v>
      </c>
      <c r="G26" s="16">
        <f t="shared" si="0"/>
        <v>973343.77920000011</v>
      </c>
      <c r="H26" s="27">
        <f>RA!J30</f>
        <v>16.285524689870201</v>
      </c>
      <c r="I26" s="20">
        <f>VLOOKUP(B26,RMS!B:D,3,FALSE)</f>
        <v>1162694.69189204</v>
      </c>
      <c r="J26" s="21">
        <f>VLOOKUP(B26,RMS!B:E,4,FALSE)</f>
        <v>973343.75419284496</v>
      </c>
      <c r="K26" s="22">
        <f t="shared" si="1"/>
        <v>2.2007960127666593E-2</v>
      </c>
      <c r="L26" s="22">
        <f t="shared" si="2"/>
        <v>2.5007155141793191E-2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VLOOKUP(C27,RA!B30:D58,3,0)</f>
        <v>751075.22649999999</v>
      </c>
      <c r="F27" s="25">
        <f>VLOOKUP(C27,RA!B31:I62,8,0)</f>
        <v>44574.429400000001</v>
      </c>
      <c r="G27" s="16">
        <f t="shared" si="0"/>
        <v>706500.79709999997</v>
      </c>
      <c r="H27" s="27">
        <f>RA!J31</f>
        <v>5.9347489874903996</v>
      </c>
      <c r="I27" s="20">
        <f>VLOOKUP(B27,RMS!B:D,3,FALSE)</f>
        <v>751075.13090886502</v>
      </c>
      <c r="J27" s="21">
        <f>VLOOKUP(B27,RMS!B:E,4,FALSE)</f>
        <v>706500.87081681401</v>
      </c>
      <c r="K27" s="22">
        <f t="shared" si="1"/>
        <v>9.5591134973801672E-2</v>
      </c>
      <c r="L27" s="22">
        <f t="shared" si="2"/>
        <v>-7.3716814047656953E-2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VLOOKUP(C28,RA!B32:D59,3,0)</f>
        <v>122956.40089999999</v>
      </c>
      <c r="F28" s="25">
        <f>VLOOKUP(C28,RA!B32:I63,8,0)</f>
        <v>31295.3498</v>
      </c>
      <c r="G28" s="16">
        <f t="shared" si="0"/>
        <v>91661.051099999997</v>
      </c>
      <c r="H28" s="27">
        <f>RA!J32</f>
        <v>25.452395784951801</v>
      </c>
      <c r="I28" s="20">
        <f>VLOOKUP(B28,RMS!B:D,3,FALSE)</f>
        <v>122956.320561652</v>
      </c>
      <c r="J28" s="21">
        <f>VLOOKUP(B28,RMS!B:E,4,FALSE)</f>
        <v>91661.059590823206</v>
      </c>
      <c r="K28" s="22">
        <f t="shared" si="1"/>
        <v>8.0338347994256765E-2</v>
      </c>
      <c r="L28" s="22">
        <f t="shared" si="2"/>
        <v>-8.4908232092857361E-3</v>
      </c>
      <c r="M28" s="32"/>
    </row>
    <row r="29" spans="1:13">
      <c r="A29" s="64"/>
      <c r="B29" s="12">
        <v>40</v>
      </c>
      <c r="C29" s="62" t="s">
        <v>31</v>
      </c>
      <c r="D29" s="62"/>
      <c r="E29" s="15">
        <f>VLOOKUP(C29,RA!B32:D60,3,0)</f>
        <v>168.85579999999999</v>
      </c>
      <c r="F29" s="25">
        <f>VLOOKUP(C29,RA!B33:I64,8,0)</f>
        <v>32.857799999999997</v>
      </c>
      <c r="G29" s="16">
        <f t="shared" si="0"/>
        <v>135.99799999999999</v>
      </c>
      <c r="H29" s="27">
        <f>RA!J33</f>
        <v>19.459088760942802</v>
      </c>
      <c r="I29" s="20">
        <f>VLOOKUP(B29,RMS!B:D,3,FALSE)</f>
        <v>168.85570000000001</v>
      </c>
      <c r="J29" s="21">
        <f>VLOOKUP(B29,RMS!B:E,4,FALSE)</f>
        <v>135.99799999999999</v>
      </c>
      <c r="K29" s="22">
        <f t="shared" si="1"/>
        <v>9.9999999974897946E-5</v>
      </c>
      <c r="L29" s="22">
        <f t="shared" si="2"/>
        <v>0</v>
      </c>
      <c r="M29" s="32"/>
    </row>
    <row r="30" spans="1:13">
      <c r="A30" s="64"/>
      <c r="B30" s="12">
        <v>42</v>
      </c>
      <c r="C30" s="62" t="s">
        <v>32</v>
      </c>
      <c r="D30" s="62"/>
      <c r="E30" s="15">
        <f>VLOOKUP(C30,RA!B34:D62,3,0)</f>
        <v>130853.74800000001</v>
      </c>
      <c r="F30" s="25">
        <f>VLOOKUP(C30,RA!B34:I66,8,0)</f>
        <v>18934.341400000001</v>
      </c>
      <c r="G30" s="16">
        <f t="shared" si="0"/>
        <v>111919.4066</v>
      </c>
      <c r="H30" s="27">
        <f>RA!J34</f>
        <v>0</v>
      </c>
      <c r="I30" s="20">
        <f>VLOOKUP(B30,RMS!B:D,3,FALSE)</f>
        <v>130853.74709999999</v>
      </c>
      <c r="J30" s="21">
        <f>VLOOKUP(B30,RMS!B:E,4,FALSE)</f>
        <v>111919.4022</v>
      </c>
      <c r="K30" s="22">
        <f t="shared" si="1"/>
        <v>9.0000001364387572E-4</v>
      </c>
      <c r="L30" s="22">
        <f t="shared" si="2"/>
        <v>4.4000000052619725E-3</v>
      </c>
      <c r="M30" s="32"/>
    </row>
    <row r="31" spans="1:13">
      <c r="A31" s="64"/>
      <c r="B31" s="12">
        <v>71</v>
      </c>
      <c r="C31" s="62" t="s">
        <v>36</v>
      </c>
      <c r="D31" s="62"/>
      <c r="E31" s="15">
        <f>VLOOKUP(C31,RA!B9:D43,3,0)</f>
        <v>0</v>
      </c>
      <c r="F31" s="25">
        <f>VLOOKUP(C31,RA!B34:I67,8,0)</f>
        <v>0</v>
      </c>
      <c r="G31" s="16">
        <f t="shared" si="0"/>
        <v>0</v>
      </c>
      <c r="H31" s="27">
        <f>RA!J35</f>
        <v>14.469850263669899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  <c r="M31" s="32"/>
    </row>
    <row r="32" spans="1:13">
      <c r="A32" s="64"/>
      <c r="B32" s="12">
        <v>72</v>
      </c>
      <c r="C32" s="62" t="s">
        <v>37</v>
      </c>
      <c r="D32" s="62"/>
      <c r="E32" s="15">
        <f>VLOOKUP(C32,RA!B10:D44,3,0)</f>
        <v>0</v>
      </c>
      <c r="F32" s="25">
        <f>VLOOKUP(C32,RA!B34:I68,8,0)</f>
        <v>0</v>
      </c>
      <c r="G32" s="16">
        <f t="shared" si="0"/>
        <v>0</v>
      </c>
      <c r="H32" s="27">
        <f>RA!J34</f>
        <v>0</v>
      </c>
      <c r="I32" s="20">
        <f>VLOOKUP(B32,RMS!B:D,3,FALSE)</f>
        <v>0</v>
      </c>
      <c r="J32" s="21">
        <f>VLOOKUP(B32,RMS!B:E,4,FALSE)</f>
        <v>0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73</v>
      </c>
      <c r="C33" s="62" t="s">
        <v>38</v>
      </c>
      <c r="D33" s="62"/>
      <c r="E33" s="15">
        <f>VLOOKUP(C33,RA!B11:D45,3,0)</f>
        <v>0</v>
      </c>
      <c r="F33" s="25">
        <f>VLOOKUP(C33,RA!B35:I69,8,0)</f>
        <v>0</v>
      </c>
      <c r="G33" s="16">
        <f t="shared" si="0"/>
        <v>0</v>
      </c>
      <c r="H33" s="27">
        <f>RA!J35</f>
        <v>14.469850263669899</v>
      </c>
      <c r="I33" s="20">
        <f>VLOOKUP(B33,RMS!B:D,3,FALSE)</f>
        <v>0</v>
      </c>
      <c r="J33" s="21">
        <f>VLOOKUP(B33,RMS!B:E,4,FALSE)</f>
        <v>0</v>
      </c>
      <c r="K33" s="22">
        <f t="shared" si="1"/>
        <v>0</v>
      </c>
      <c r="L33" s="22">
        <f t="shared" si="2"/>
        <v>0</v>
      </c>
      <c r="M33" s="32"/>
    </row>
    <row r="34" spans="1:13" s="35" customFormat="1">
      <c r="A34" s="64"/>
      <c r="B34" s="12">
        <v>74</v>
      </c>
      <c r="C34" s="62" t="s">
        <v>71</v>
      </c>
      <c r="D34" s="62"/>
      <c r="E34" s="15"/>
      <c r="F34" s="25">
        <v>0</v>
      </c>
      <c r="G34" s="16">
        <f t="shared" si="0"/>
        <v>0</v>
      </c>
      <c r="H34" s="27">
        <f>RA!J36</f>
        <v>0</v>
      </c>
      <c r="I34" s="20">
        <f>VLOOKUP(B34,RMS!B:D,3,FALSE)</f>
        <v>0</v>
      </c>
      <c r="J34" s="21">
        <f>VLOOKUP(B34,RMS!B:E,4,FALSE)</f>
        <v>0</v>
      </c>
      <c r="K34" s="22">
        <f t="shared" si="1"/>
        <v>0</v>
      </c>
      <c r="L34" s="22">
        <v>0</v>
      </c>
    </row>
    <row r="35" spans="1:13" ht="11.25" customHeight="1">
      <c r="A35" s="64"/>
      <c r="B35" s="12">
        <v>75</v>
      </c>
      <c r="C35" s="62" t="s">
        <v>33</v>
      </c>
      <c r="D35" s="62"/>
      <c r="E35" s="15">
        <f>VLOOKUP(C35,RA!B8:D66,3,0)</f>
        <v>390976.92249999999</v>
      </c>
      <c r="F35" s="25">
        <f>VLOOKUP(C35,RA!B8:I70,8,0)</f>
        <v>16656.823799999998</v>
      </c>
      <c r="G35" s="16">
        <f t="shared" si="0"/>
        <v>374320.09869999997</v>
      </c>
      <c r="H35" s="27">
        <f>RA!J36</f>
        <v>0</v>
      </c>
      <c r="I35" s="20">
        <f>VLOOKUP(B35,RMS!B:D,3,FALSE)</f>
        <v>390976.92307692301</v>
      </c>
      <c r="J35" s="21">
        <f>VLOOKUP(B35,RMS!B:E,4,FALSE)</f>
        <v>374320.09658119699</v>
      </c>
      <c r="K35" s="22">
        <f t="shared" si="1"/>
        <v>-5.7692301925271749E-4</v>
      </c>
      <c r="L35" s="22">
        <f t="shared" si="2"/>
        <v>2.118802978657186E-3</v>
      </c>
      <c r="M35" s="32"/>
    </row>
    <row r="36" spans="1:13">
      <c r="A36" s="64"/>
      <c r="B36" s="12">
        <v>76</v>
      </c>
      <c r="C36" s="62" t="s">
        <v>34</v>
      </c>
      <c r="D36" s="62"/>
      <c r="E36" s="15">
        <f>VLOOKUP(C36,RA!B8:D67,3,0)</f>
        <v>414718.30839999998</v>
      </c>
      <c r="F36" s="25">
        <f>VLOOKUP(C36,RA!B8:I71,8,0)</f>
        <v>24469.988600000001</v>
      </c>
      <c r="G36" s="16">
        <f t="shared" si="0"/>
        <v>390248.3198</v>
      </c>
      <c r="H36" s="27">
        <f>RA!J37</f>
        <v>0</v>
      </c>
      <c r="I36" s="20">
        <f>VLOOKUP(B36,RMS!B:D,3,FALSE)</f>
        <v>414718.30287521402</v>
      </c>
      <c r="J36" s="21">
        <f>VLOOKUP(B36,RMS!B:E,4,FALSE)</f>
        <v>390248.31943504303</v>
      </c>
      <c r="K36" s="22">
        <f t="shared" si="1"/>
        <v>5.5247859563678503E-3</v>
      </c>
      <c r="L36" s="22">
        <f t="shared" si="2"/>
        <v>3.6495696986094117E-4</v>
      </c>
      <c r="M36" s="32"/>
    </row>
    <row r="37" spans="1:13">
      <c r="A37" s="64"/>
      <c r="B37" s="12">
        <v>77</v>
      </c>
      <c r="C37" s="62" t="s">
        <v>39</v>
      </c>
      <c r="D37" s="62"/>
      <c r="E37" s="15">
        <f>VLOOKUP(C37,RA!B9:D68,3,0)</f>
        <v>0</v>
      </c>
      <c r="F37" s="25">
        <f>VLOOKUP(C37,RA!B9:I72,8,0)</f>
        <v>0</v>
      </c>
      <c r="G37" s="16">
        <f t="shared" si="0"/>
        <v>0</v>
      </c>
      <c r="H37" s="27">
        <f>RA!J38</f>
        <v>0</v>
      </c>
      <c r="I37" s="20">
        <f>VLOOKUP(B37,RMS!B:D,3,FALSE)</f>
        <v>0</v>
      </c>
      <c r="J37" s="21">
        <f>VLOOKUP(B37,RMS!B:E,4,FALSE)</f>
        <v>0</v>
      </c>
      <c r="K37" s="22">
        <f t="shared" si="1"/>
        <v>0</v>
      </c>
      <c r="L37" s="22">
        <f t="shared" si="2"/>
        <v>0</v>
      </c>
      <c r="M37" s="32"/>
    </row>
    <row r="38" spans="1:13">
      <c r="A38" s="64"/>
      <c r="B38" s="12">
        <v>78</v>
      </c>
      <c r="C38" s="62" t="s">
        <v>40</v>
      </c>
      <c r="D38" s="62"/>
      <c r="E38" s="15">
        <f>VLOOKUP(C38,RA!B10:D69,3,0)</f>
        <v>0</v>
      </c>
      <c r="F38" s="25">
        <f>VLOOKUP(C38,RA!B10:I73,8,0)</f>
        <v>0</v>
      </c>
      <c r="G38" s="16">
        <f t="shared" si="0"/>
        <v>0</v>
      </c>
      <c r="H38" s="27">
        <f>RA!J39</f>
        <v>4.2603086886797001</v>
      </c>
      <c r="I38" s="20">
        <f>VLOOKUP(B38,RMS!B:D,3,FALSE)</f>
        <v>0</v>
      </c>
      <c r="J38" s="21">
        <f>VLOOKUP(B38,RMS!B:E,4,FALSE)</f>
        <v>0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99</v>
      </c>
      <c r="C39" s="62" t="s">
        <v>35</v>
      </c>
      <c r="D39" s="62"/>
      <c r="E39" s="15">
        <f>VLOOKUP(C39,RA!B8:D70,3,0)</f>
        <v>53055.728900000002</v>
      </c>
      <c r="F39" s="25">
        <f>VLOOKUP(C39,RA!B8:I74,8,0)</f>
        <v>12813.426100000001</v>
      </c>
      <c r="G39" s="16">
        <f t="shared" si="0"/>
        <v>40242.302800000005</v>
      </c>
      <c r="H39" s="27">
        <f>RA!J40</f>
        <v>5.9003878305749797</v>
      </c>
      <c r="I39" s="20">
        <f>VLOOKUP(B39,RMS!B:D,3,FALSE)</f>
        <v>53055.729143030003</v>
      </c>
      <c r="J39" s="21">
        <f>VLOOKUP(B39,RMS!B:E,4,FALSE)</f>
        <v>40242.302170788898</v>
      </c>
      <c r="K39" s="22">
        <f t="shared" si="1"/>
        <v>-2.430300010018982E-4</v>
      </c>
      <c r="L39" s="22">
        <f t="shared" si="2"/>
        <v>6.2921110657043755E-4</v>
      </c>
      <c r="M39" s="32"/>
    </row>
  </sheetData>
  <mergeCells count="39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9:D39"/>
    <mergeCell ref="C38:D38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5:D35"/>
    <mergeCell ref="C34:D34"/>
    <mergeCell ref="C29:D29"/>
    <mergeCell ref="C27:D27"/>
    <mergeCell ref="C36:D3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46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47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18519617.9835</v>
      </c>
      <c r="E7" s="48">
        <v>22145424</v>
      </c>
      <c r="F7" s="49">
        <v>83.627290150326303</v>
      </c>
      <c r="G7" s="48">
        <v>13806951.178099999</v>
      </c>
      <c r="H7" s="49">
        <v>34.132566593521602</v>
      </c>
      <c r="I7" s="48">
        <v>1164821.4519</v>
      </c>
      <c r="J7" s="49">
        <v>6.2896624160271202</v>
      </c>
      <c r="K7" s="48">
        <v>1766636.3607000001</v>
      </c>
      <c r="L7" s="49">
        <v>12.7952676728673</v>
      </c>
      <c r="M7" s="49">
        <v>-0.34065579209608299</v>
      </c>
      <c r="N7" s="48">
        <v>496000470.56040001</v>
      </c>
      <c r="O7" s="48">
        <v>3752900514.5606999</v>
      </c>
      <c r="P7" s="48">
        <v>1002299</v>
      </c>
      <c r="Q7" s="48">
        <v>976053</v>
      </c>
      <c r="R7" s="49">
        <v>2.6889933231084799</v>
      </c>
      <c r="S7" s="48">
        <v>18.477139040845099</v>
      </c>
      <c r="T7" s="48">
        <v>16.571038576901</v>
      </c>
      <c r="U7" s="58">
        <v>10.315993508142601</v>
      </c>
    </row>
    <row r="8" spans="1:23" ht="12" thickBot="1">
      <c r="A8" s="75">
        <v>41486</v>
      </c>
      <c r="B8" s="65" t="s">
        <v>6</v>
      </c>
      <c r="C8" s="66"/>
      <c r="D8" s="50">
        <v>485916.90620000003</v>
      </c>
      <c r="E8" s="50">
        <v>698416</v>
      </c>
      <c r="F8" s="51">
        <v>69.574137219078594</v>
      </c>
      <c r="G8" s="50">
        <v>424908.65259999997</v>
      </c>
      <c r="H8" s="51">
        <v>14.357969230961301</v>
      </c>
      <c r="I8" s="50">
        <v>99036.231899999999</v>
      </c>
      <c r="J8" s="51">
        <v>20.3813101862394</v>
      </c>
      <c r="K8" s="50">
        <v>93243.969599999997</v>
      </c>
      <c r="L8" s="51">
        <v>21.944474189792</v>
      </c>
      <c r="M8" s="51">
        <v>6.2119430616776002E-2</v>
      </c>
      <c r="N8" s="50">
        <v>16647193.045700001</v>
      </c>
      <c r="O8" s="50">
        <v>131944907.17749999</v>
      </c>
      <c r="P8" s="50">
        <v>22481</v>
      </c>
      <c r="Q8" s="50">
        <v>22891</v>
      </c>
      <c r="R8" s="51">
        <v>-1.7910969376610899</v>
      </c>
      <c r="S8" s="50">
        <v>21.614559236688802</v>
      </c>
      <c r="T8" s="50">
        <v>19.9350223275523</v>
      </c>
      <c r="U8" s="59">
        <v>7.7703962905039603</v>
      </c>
    </row>
    <row r="9" spans="1:23" ht="12" thickBot="1">
      <c r="A9" s="76"/>
      <c r="B9" s="65" t="s">
        <v>7</v>
      </c>
      <c r="C9" s="66"/>
      <c r="D9" s="50">
        <v>179914.76699999999</v>
      </c>
      <c r="E9" s="50">
        <v>142380</v>
      </c>
      <c r="F9" s="51">
        <v>126.362387273493</v>
      </c>
      <c r="G9" s="50">
        <v>87123.695600000006</v>
      </c>
      <c r="H9" s="51">
        <v>106.504976356857</v>
      </c>
      <c r="I9" s="50">
        <v>36916.636599999998</v>
      </c>
      <c r="J9" s="51">
        <v>20.518958624446899</v>
      </c>
      <c r="K9" s="50">
        <v>17830.387599999998</v>
      </c>
      <c r="L9" s="51">
        <v>20.4656006350585</v>
      </c>
      <c r="M9" s="51">
        <v>1.07043376892155</v>
      </c>
      <c r="N9" s="50">
        <v>3444666.7892</v>
      </c>
      <c r="O9" s="50">
        <v>24028645.032699998</v>
      </c>
      <c r="P9" s="50">
        <v>6303</v>
      </c>
      <c r="Q9" s="50">
        <v>6303</v>
      </c>
      <c r="R9" s="51">
        <v>0</v>
      </c>
      <c r="S9" s="50">
        <v>28.544306996668301</v>
      </c>
      <c r="T9" s="50">
        <v>25.4387997620181</v>
      </c>
      <c r="U9" s="59">
        <v>10.8796028399381</v>
      </c>
    </row>
    <row r="10" spans="1:23" ht="12" thickBot="1">
      <c r="A10" s="76"/>
      <c r="B10" s="65" t="s">
        <v>8</v>
      </c>
      <c r="C10" s="66"/>
      <c r="D10" s="50">
        <v>234257.67180000001</v>
      </c>
      <c r="E10" s="50">
        <v>193163</v>
      </c>
      <c r="F10" s="51">
        <v>121.274608387735</v>
      </c>
      <c r="G10" s="50">
        <v>127602.32399999999</v>
      </c>
      <c r="H10" s="51">
        <v>83.584173435587303</v>
      </c>
      <c r="I10" s="50">
        <v>31004.499500000002</v>
      </c>
      <c r="J10" s="51">
        <v>13.2352120046982</v>
      </c>
      <c r="K10" s="50">
        <v>35391.950199999999</v>
      </c>
      <c r="L10" s="51">
        <v>27.736132924977099</v>
      </c>
      <c r="M10" s="51">
        <v>-0.12396747495423401</v>
      </c>
      <c r="N10" s="50">
        <v>5037949.0843000002</v>
      </c>
      <c r="O10" s="50">
        <v>35466128.827299997</v>
      </c>
      <c r="P10" s="50">
        <v>95107</v>
      </c>
      <c r="Q10" s="50">
        <v>91761</v>
      </c>
      <c r="R10" s="51">
        <v>3.6464293109272901</v>
      </c>
      <c r="S10" s="50">
        <v>2.4630960055516402</v>
      </c>
      <c r="T10" s="50">
        <v>1.50916745567289</v>
      </c>
      <c r="U10" s="59">
        <v>38.728841576969202</v>
      </c>
    </row>
    <row r="11" spans="1:23" ht="12" thickBot="1">
      <c r="A11" s="76"/>
      <c r="B11" s="65" t="s">
        <v>9</v>
      </c>
      <c r="C11" s="66"/>
      <c r="D11" s="50">
        <v>41431.169500000004</v>
      </c>
      <c r="E11" s="50">
        <v>92967</v>
      </c>
      <c r="F11" s="51">
        <v>44.565458173330299</v>
      </c>
      <c r="G11" s="50">
        <v>41979.636299999998</v>
      </c>
      <c r="H11" s="51">
        <v>-1.306506793152</v>
      </c>
      <c r="I11" s="50">
        <v>6894.4395999999997</v>
      </c>
      <c r="J11" s="51">
        <v>16.640707185444001</v>
      </c>
      <c r="K11" s="50">
        <v>9489.32</v>
      </c>
      <c r="L11" s="51">
        <v>22.604578877687899</v>
      </c>
      <c r="M11" s="51">
        <v>-0.27345272369358398</v>
      </c>
      <c r="N11" s="50">
        <v>1460066.8319999999</v>
      </c>
      <c r="O11" s="50">
        <v>12742112.6779</v>
      </c>
      <c r="P11" s="50">
        <v>2435</v>
      </c>
      <c r="Q11" s="50">
        <v>2367</v>
      </c>
      <c r="R11" s="51">
        <v>2.8728348119983198</v>
      </c>
      <c r="S11" s="50">
        <v>17.014854004106802</v>
      </c>
      <c r="T11" s="50">
        <v>16.4942796366709</v>
      </c>
      <c r="U11" s="59">
        <v>3.0595288523206401</v>
      </c>
    </row>
    <row r="12" spans="1:23" ht="12" thickBot="1">
      <c r="A12" s="76"/>
      <c r="B12" s="65" t="s">
        <v>10</v>
      </c>
      <c r="C12" s="66"/>
      <c r="D12" s="50">
        <v>155553.46909999999</v>
      </c>
      <c r="E12" s="50">
        <v>411505</v>
      </c>
      <c r="F12" s="51">
        <v>37.801112768982101</v>
      </c>
      <c r="G12" s="50">
        <v>111386.2356</v>
      </c>
      <c r="H12" s="51">
        <v>39.652326216148701</v>
      </c>
      <c r="I12" s="50">
        <v>9290.1011999999992</v>
      </c>
      <c r="J12" s="51">
        <v>5.9722880201583397</v>
      </c>
      <c r="K12" s="50">
        <v>14770.136</v>
      </c>
      <c r="L12" s="51">
        <v>13.2602883295573</v>
      </c>
      <c r="M12" s="51">
        <v>-0.37102128240389898</v>
      </c>
      <c r="N12" s="50">
        <v>5018413.1868000003</v>
      </c>
      <c r="O12" s="50">
        <v>45378677.4956</v>
      </c>
      <c r="P12" s="50">
        <v>1763</v>
      </c>
      <c r="Q12" s="50">
        <v>1781</v>
      </c>
      <c r="R12" s="51">
        <v>-1.0106681639528301</v>
      </c>
      <c r="S12" s="50">
        <v>88.232257005104898</v>
      </c>
      <c r="T12" s="50">
        <v>65.432077091521606</v>
      </c>
      <c r="U12" s="59">
        <v>25.841093368227199</v>
      </c>
    </row>
    <row r="13" spans="1:23" ht="12" thickBot="1">
      <c r="A13" s="76"/>
      <c r="B13" s="65" t="s">
        <v>11</v>
      </c>
      <c r="C13" s="66"/>
      <c r="D13" s="50">
        <v>324307.20169999998</v>
      </c>
      <c r="E13" s="50">
        <v>436092</v>
      </c>
      <c r="F13" s="51">
        <v>74.366693656384399</v>
      </c>
      <c r="G13" s="50">
        <v>268776.9387</v>
      </c>
      <c r="H13" s="51">
        <v>20.660352509625501</v>
      </c>
      <c r="I13" s="50">
        <v>41675.260499999997</v>
      </c>
      <c r="J13" s="51">
        <v>12.8505504292044</v>
      </c>
      <c r="K13" s="50">
        <v>61201.9277</v>
      </c>
      <c r="L13" s="51">
        <v>22.7705278570464</v>
      </c>
      <c r="M13" s="51">
        <v>-0.31905313988990602</v>
      </c>
      <c r="N13" s="50">
        <v>9027842.8306000009</v>
      </c>
      <c r="O13" s="50">
        <v>69741260.657199994</v>
      </c>
      <c r="P13" s="50">
        <v>10784</v>
      </c>
      <c r="Q13" s="50">
        <v>10391</v>
      </c>
      <c r="R13" s="51">
        <v>3.7821191415648099</v>
      </c>
      <c r="S13" s="50">
        <v>30.0729971902819</v>
      </c>
      <c r="T13" s="50">
        <v>23.4461997112886</v>
      </c>
      <c r="U13" s="59">
        <v>22.035706773965099</v>
      </c>
    </row>
    <row r="14" spans="1:23" ht="12" thickBot="1">
      <c r="A14" s="76"/>
      <c r="B14" s="65" t="s">
        <v>12</v>
      </c>
      <c r="C14" s="66"/>
      <c r="D14" s="50">
        <v>136348.17439999999</v>
      </c>
      <c r="E14" s="50">
        <v>210604</v>
      </c>
      <c r="F14" s="51">
        <v>64.741493228998493</v>
      </c>
      <c r="G14" s="50">
        <v>138999.04870000001</v>
      </c>
      <c r="H14" s="51">
        <v>-1.90711686503794</v>
      </c>
      <c r="I14" s="50">
        <v>4923.8696</v>
      </c>
      <c r="J14" s="51">
        <v>3.6112471777986599</v>
      </c>
      <c r="K14" s="50">
        <v>21379.141899999999</v>
      </c>
      <c r="L14" s="51">
        <v>15.3807828902069</v>
      </c>
      <c r="M14" s="51">
        <v>-0.76968815572527705</v>
      </c>
      <c r="N14" s="50">
        <v>4788317.7237999998</v>
      </c>
      <c r="O14" s="50">
        <v>35728646.1017</v>
      </c>
      <c r="P14" s="50">
        <v>3008</v>
      </c>
      <c r="Q14" s="50">
        <v>2992</v>
      </c>
      <c r="R14" s="51">
        <v>0.53475935828877197</v>
      </c>
      <c r="S14" s="50">
        <v>45.328515425531897</v>
      </c>
      <c r="T14" s="50">
        <v>46.622200033422502</v>
      </c>
      <c r="U14" s="59">
        <v>-2.8540193645121099</v>
      </c>
    </row>
    <row r="15" spans="1:23" ht="12" thickBot="1">
      <c r="A15" s="76"/>
      <c r="B15" s="65" t="s">
        <v>13</v>
      </c>
      <c r="C15" s="66"/>
      <c r="D15" s="50">
        <v>91880.200700000001</v>
      </c>
      <c r="E15" s="50">
        <v>167272</v>
      </c>
      <c r="F15" s="51">
        <v>54.928619673346397</v>
      </c>
      <c r="G15" s="50">
        <v>72897.897400000002</v>
      </c>
      <c r="H15" s="51">
        <v>26.039575868480402</v>
      </c>
      <c r="I15" s="50">
        <v>3829.1797999999999</v>
      </c>
      <c r="J15" s="51">
        <v>4.1675788372543296</v>
      </c>
      <c r="K15" s="50">
        <v>14671.848900000001</v>
      </c>
      <c r="L15" s="51">
        <v>20.126573499772899</v>
      </c>
      <c r="M15" s="51">
        <v>-0.73901177512808203</v>
      </c>
      <c r="N15" s="50">
        <v>3500450.8958999999</v>
      </c>
      <c r="O15" s="50">
        <v>22062530.432100002</v>
      </c>
      <c r="P15" s="50">
        <v>4482</v>
      </c>
      <c r="Q15" s="50">
        <v>4164</v>
      </c>
      <c r="R15" s="51">
        <v>7.6368876080691503</v>
      </c>
      <c r="S15" s="50">
        <v>20.499821664435501</v>
      </c>
      <c r="T15" s="50">
        <v>20.003691834774301</v>
      </c>
      <c r="U15" s="59">
        <v>2.42016656428765</v>
      </c>
    </row>
    <row r="16" spans="1:23" ht="12" thickBot="1">
      <c r="A16" s="76"/>
      <c r="B16" s="65" t="s">
        <v>14</v>
      </c>
      <c r="C16" s="66"/>
      <c r="D16" s="50">
        <v>943036.93290000001</v>
      </c>
      <c r="E16" s="50">
        <v>1337177</v>
      </c>
      <c r="F16" s="51">
        <v>70.524465564394205</v>
      </c>
      <c r="G16" s="50">
        <v>755933.39300000004</v>
      </c>
      <c r="H16" s="51">
        <v>24.751326192571</v>
      </c>
      <c r="I16" s="50">
        <v>-40647.142</v>
      </c>
      <c r="J16" s="51">
        <v>-4.3102386112284199</v>
      </c>
      <c r="K16" s="50">
        <v>68675.132299999997</v>
      </c>
      <c r="L16" s="51">
        <v>9.0848126218443195</v>
      </c>
      <c r="M16" s="51">
        <v>-1.5918756999613399</v>
      </c>
      <c r="N16" s="50">
        <v>29244127.4639</v>
      </c>
      <c r="O16" s="50">
        <v>184620104.01519999</v>
      </c>
      <c r="P16" s="50">
        <v>76021</v>
      </c>
      <c r="Q16" s="50">
        <v>72389</v>
      </c>
      <c r="R16" s="51">
        <v>5.0173368882012497</v>
      </c>
      <c r="S16" s="50">
        <v>12.4049530116678</v>
      </c>
      <c r="T16" s="50">
        <v>12.1716317700203</v>
      </c>
      <c r="U16" s="59">
        <v>1.8808716278736699</v>
      </c>
    </row>
    <row r="17" spans="1:21" ht="12" thickBot="1">
      <c r="A17" s="76"/>
      <c r="B17" s="65" t="s">
        <v>15</v>
      </c>
      <c r="C17" s="66"/>
      <c r="D17" s="50">
        <v>1003225.345</v>
      </c>
      <c r="E17" s="50">
        <v>584751</v>
      </c>
      <c r="F17" s="51">
        <v>171.564536871249</v>
      </c>
      <c r="G17" s="50">
        <v>507945.79470000003</v>
      </c>
      <c r="H17" s="51">
        <v>97.506378725414805</v>
      </c>
      <c r="I17" s="50">
        <v>-1875.6795</v>
      </c>
      <c r="J17" s="51">
        <v>-0.18696492361843201</v>
      </c>
      <c r="K17" s="50">
        <v>29739.010900000001</v>
      </c>
      <c r="L17" s="51">
        <v>5.8547607264992303</v>
      </c>
      <c r="M17" s="51">
        <v>-1.06307134781002</v>
      </c>
      <c r="N17" s="50">
        <v>16940937.397799999</v>
      </c>
      <c r="O17" s="50">
        <v>171398382.97589999</v>
      </c>
      <c r="P17" s="50">
        <v>12488</v>
      </c>
      <c r="Q17" s="50">
        <v>12388</v>
      </c>
      <c r="R17" s="51">
        <v>0.80723280594123803</v>
      </c>
      <c r="S17" s="50">
        <v>80.335149343369594</v>
      </c>
      <c r="T17" s="50">
        <v>32.711567339360698</v>
      </c>
      <c r="U17" s="59">
        <v>59.281127119656702</v>
      </c>
    </row>
    <row r="18" spans="1:21" ht="12" thickBot="1">
      <c r="A18" s="76"/>
      <c r="B18" s="65" t="s">
        <v>16</v>
      </c>
      <c r="C18" s="66"/>
      <c r="D18" s="50">
        <v>1753436.0649999999</v>
      </c>
      <c r="E18" s="50">
        <v>1939830</v>
      </c>
      <c r="F18" s="51">
        <v>90.391223199971094</v>
      </c>
      <c r="G18" s="50">
        <v>1445926.8437999999</v>
      </c>
      <c r="H18" s="51">
        <v>21.267273826374499</v>
      </c>
      <c r="I18" s="50">
        <v>82326.855800000005</v>
      </c>
      <c r="J18" s="51">
        <v>4.6951729488922096</v>
      </c>
      <c r="K18" s="50">
        <v>229400.24859999999</v>
      </c>
      <c r="L18" s="51">
        <v>15.865273515299</v>
      </c>
      <c r="M18" s="51">
        <v>-0.64112133137418104</v>
      </c>
      <c r="N18" s="50">
        <v>50883597.051399998</v>
      </c>
      <c r="O18" s="50">
        <v>465663262.73290002</v>
      </c>
      <c r="P18" s="50">
        <v>90947</v>
      </c>
      <c r="Q18" s="50">
        <v>90459</v>
      </c>
      <c r="R18" s="51">
        <v>0.53947092052752899</v>
      </c>
      <c r="S18" s="50">
        <v>19.279757056307499</v>
      </c>
      <c r="T18" s="50">
        <v>18.327202811218299</v>
      </c>
      <c r="U18" s="59">
        <v>4.9406963080872597</v>
      </c>
    </row>
    <row r="19" spans="1:21" ht="12" thickBot="1">
      <c r="A19" s="76"/>
      <c r="B19" s="65" t="s">
        <v>17</v>
      </c>
      <c r="C19" s="66"/>
      <c r="D19" s="50">
        <v>1056887.581</v>
      </c>
      <c r="E19" s="50">
        <v>826618</v>
      </c>
      <c r="F19" s="51">
        <v>127.856831208611</v>
      </c>
      <c r="G19" s="50">
        <v>399671.0637</v>
      </c>
      <c r="H19" s="51">
        <v>164.43935450711501</v>
      </c>
      <c r="I19" s="50">
        <v>48.515000000000001</v>
      </c>
      <c r="J19" s="51">
        <v>4.5903652263659996E-3</v>
      </c>
      <c r="K19" s="50">
        <v>59930.554900000003</v>
      </c>
      <c r="L19" s="51">
        <v>14.994969699628999</v>
      </c>
      <c r="M19" s="51">
        <v>-0.99919047971304498</v>
      </c>
      <c r="N19" s="50">
        <v>15568222.1512</v>
      </c>
      <c r="O19" s="50">
        <v>153030668.8159</v>
      </c>
      <c r="P19" s="50">
        <v>10815</v>
      </c>
      <c r="Q19" s="50">
        <v>9686</v>
      </c>
      <c r="R19" s="51">
        <v>11.6559983481313</v>
      </c>
      <c r="S19" s="50">
        <v>97.724233102172903</v>
      </c>
      <c r="T19" s="50">
        <v>62.892356813958301</v>
      </c>
      <c r="U19" s="59">
        <v>35.643028532950602</v>
      </c>
    </row>
    <row r="20" spans="1:21" ht="12" thickBot="1">
      <c r="A20" s="76"/>
      <c r="B20" s="65" t="s">
        <v>18</v>
      </c>
      <c r="C20" s="66"/>
      <c r="D20" s="50">
        <v>1381896.1791999999</v>
      </c>
      <c r="E20" s="50">
        <v>963387</v>
      </c>
      <c r="F20" s="51">
        <v>143.441439338501</v>
      </c>
      <c r="G20" s="50">
        <v>715147.04130000004</v>
      </c>
      <c r="H20" s="51">
        <v>93.232454221998594</v>
      </c>
      <c r="I20" s="50">
        <v>3755.7543999999998</v>
      </c>
      <c r="J20" s="51">
        <v>0.27178267488765001</v>
      </c>
      <c r="K20" s="50">
        <v>67706.757700000002</v>
      </c>
      <c r="L20" s="51">
        <v>9.4675295834157591</v>
      </c>
      <c r="M20" s="51">
        <v>-0.94452910569663895</v>
      </c>
      <c r="N20" s="50">
        <v>28796803.182599999</v>
      </c>
      <c r="O20" s="50">
        <v>217098067.8175</v>
      </c>
      <c r="P20" s="50">
        <v>34545</v>
      </c>
      <c r="Q20" s="50">
        <v>34762</v>
      </c>
      <c r="R20" s="51">
        <v>-0.62424486508255705</v>
      </c>
      <c r="S20" s="50">
        <v>40.002784171370699</v>
      </c>
      <c r="T20" s="50">
        <v>61.170874031989001</v>
      </c>
      <c r="U20" s="59">
        <v>-52.916541433553299</v>
      </c>
    </row>
    <row r="21" spans="1:21" ht="12" thickBot="1">
      <c r="A21" s="76"/>
      <c r="B21" s="65" t="s">
        <v>19</v>
      </c>
      <c r="C21" s="66"/>
      <c r="D21" s="50">
        <v>330737.23790000001</v>
      </c>
      <c r="E21" s="50">
        <v>416163</v>
      </c>
      <c r="F21" s="51">
        <v>79.473004063311706</v>
      </c>
      <c r="G21" s="50">
        <v>303614.98460000003</v>
      </c>
      <c r="H21" s="51">
        <v>8.9331076118434893</v>
      </c>
      <c r="I21" s="50">
        <v>18133.762999999999</v>
      </c>
      <c r="J21" s="51">
        <v>5.4828307556595197</v>
      </c>
      <c r="K21" s="50">
        <v>42336.246500000001</v>
      </c>
      <c r="L21" s="51">
        <v>13.9440569956638</v>
      </c>
      <c r="M21" s="51">
        <v>-0.57167286901544301</v>
      </c>
      <c r="N21" s="50">
        <v>11186149.323799999</v>
      </c>
      <c r="O21" s="50">
        <v>88626261.871600002</v>
      </c>
      <c r="P21" s="50">
        <v>31676</v>
      </c>
      <c r="Q21" s="50">
        <v>31655</v>
      </c>
      <c r="R21" s="51">
        <v>6.6340230611273004E-2</v>
      </c>
      <c r="S21" s="50">
        <v>10.4412564054805</v>
      </c>
      <c r="T21" s="50">
        <v>10.171255400410701</v>
      </c>
      <c r="U21" s="59">
        <v>2.5859053219696202</v>
      </c>
    </row>
    <row r="22" spans="1:21" ht="12" thickBot="1">
      <c r="A22" s="76"/>
      <c r="B22" s="65" t="s">
        <v>20</v>
      </c>
      <c r="C22" s="66"/>
      <c r="D22" s="50">
        <v>1174406.6987000001</v>
      </c>
      <c r="E22" s="50">
        <v>1156810</v>
      </c>
      <c r="F22" s="51">
        <v>101.521139919261</v>
      </c>
      <c r="G22" s="50">
        <v>860153.15359999996</v>
      </c>
      <c r="H22" s="51">
        <v>36.534603609224099</v>
      </c>
      <c r="I22" s="50">
        <v>121185.9433</v>
      </c>
      <c r="J22" s="51">
        <v>10.3189077032808</v>
      </c>
      <c r="K22" s="50">
        <v>112480.91310000001</v>
      </c>
      <c r="L22" s="51">
        <v>13.076847143934</v>
      </c>
      <c r="M22" s="51">
        <v>7.7391176512418003E-2</v>
      </c>
      <c r="N22" s="50">
        <v>35893407.646799996</v>
      </c>
      <c r="O22" s="50">
        <v>245893444.78650001</v>
      </c>
      <c r="P22" s="50">
        <v>80489</v>
      </c>
      <c r="Q22" s="50">
        <v>79223</v>
      </c>
      <c r="R22" s="51">
        <v>1.5980207767946299</v>
      </c>
      <c r="S22" s="50">
        <v>14.590896876591801</v>
      </c>
      <c r="T22" s="50">
        <v>14.412598428486699</v>
      </c>
      <c r="U22" s="59">
        <v>1.2219841563763101</v>
      </c>
    </row>
    <row r="23" spans="1:21" ht="12" thickBot="1">
      <c r="A23" s="76"/>
      <c r="B23" s="65" t="s">
        <v>21</v>
      </c>
      <c r="C23" s="66"/>
      <c r="D23" s="50">
        <v>2907882.6787999999</v>
      </c>
      <c r="E23" s="50">
        <v>3175943</v>
      </c>
      <c r="F23" s="51">
        <v>91.559662084615496</v>
      </c>
      <c r="G23" s="50">
        <v>2118128.3081</v>
      </c>
      <c r="H23" s="51">
        <v>37.2854830219622</v>
      </c>
      <c r="I23" s="50">
        <v>-9772.2373000000007</v>
      </c>
      <c r="J23" s="51">
        <v>-0.33606023280253899</v>
      </c>
      <c r="K23" s="50">
        <v>218172.2887</v>
      </c>
      <c r="L23" s="51">
        <v>10.3002395022851</v>
      </c>
      <c r="M23" s="51">
        <v>-1.0447913773019899</v>
      </c>
      <c r="N23" s="50">
        <v>76700804.8935</v>
      </c>
      <c r="O23" s="50">
        <v>527197096.67320001</v>
      </c>
      <c r="P23" s="50">
        <v>84122</v>
      </c>
      <c r="Q23" s="50">
        <v>80733</v>
      </c>
      <c r="R23" s="51">
        <v>4.1977877695613897</v>
      </c>
      <c r="S23" s="50">
        <v>34.567445838187403</v>
      </c>
      <c r="T23" s="50">
        <v>27.650624619424502</v>
      </c>
      <c r="U23" s="59">
        <v>20.009639274885998</v>
      </c>
    </row>
    <row r="24" spans="1:21" ht="12" thickBot="1">
      <c r="A24" s="76"/>
      <c r="B24" s="65" t="s">
        <v>22</v>
      </c>
      <c r="C24" s="66"/>
      <c r="D24" s="50">
        <v>321137.71769999998</v>
      </c>
      <c r="E24" s="50">
        <v>395157</v>
      </c>
      <c r="F24" s="51">
        <v>81.268386413501503</v>
      </c>
      <c r="G24" s="50">
        <v>295422.3518</v>
      </c>
      <c r="H24" s="51">
        <v>8.7046107863257607</v>
      </c>
      <c r="I24" s="50">
        <v>51914.269099999998</v>
      </c>
      <c r="J24" s="51">
        <v>16.165733963550601</v>
      </c>
      <c r="K24" s="50">
        <v>61114.137600000002</v>
      </c>
      <c r="L24" s="51">
        <v>20.687039158558299</v>
      </c>
      <c r="M24" s="51">
        <v>-0.15053584753521901</v>
      </c>
      <c r="N24" s="50">
        <v>9454569.5958999991</v>
      </c>
      <c r="O24" s="50">
        <v>65055013.988200001</v>
      </c>
      <c r="P24" s="50">
        <v>35238</v>
      </c>
      <c r="Q24" s="50">
        <v>34828</v>
      </c>
      <c r="R24" s="51">
        <v>1.1772137360744199</v>
      </c>
      <c r="S24" s="50">
        <v>9.1133922952494508</v>
      </c>
      <c r="T24" s="50">
        <v>8.6569171184104707</v>
      </c>
      <c r="U24" s="59">
        <v>5.0088393218507701</v>
      </c>
    </row>
    <row r="25" spans="1:21" ht="12" thickBot="1">
      <c r="A25" s="76"/>
      <c r="B25" s="65" t="s">
        <v>23</v>
      </c>
      <c r="C25" s="66"/>
      <c r="D25" s="50">
        <v>349104.15820000001</v>
      </c>
      <c r="E25" s="50">
        <v>297192</v>
      </c>
      <c r="F25" s="51">
        <v>117.467548991898</v>
      </c>
      <c r="G25" s="50">
        <v>206064.7746</v>
      </c>
      <c r="H25" s="51">
        <v>69.414767214658099</v>
      </c>
      <c r="I25" s="50">
        <v>40088.1374</v>
      </c>
      <c r="J25" s="51">
        <v>11.4831452041983</v>
      </c>
      <c r="K25" s="50">
        <v>23920.472699999998</v>
      </c>
      <c r="L25" s="51">
        <v>11.6082298619126</v>
      </c>
      <c r="M25" s="51">
        <v>0.67589235809708703</v>
      </c>
      <c r="N25" s="50">
        <v>6881316.5554999998</v>
      </c>
      <c r="O25" s="50">
        <v>56083100.9683</v>
      </c>
      <c r="P25" s="50">
        <v>18627</v>
      </c>
      <c r="Q25" s="50">
        <v>17909</v>
      </c>
      <c r="R25" s="51">
        <v>4.0091574068903899</v>
      </c>
      <c r="S25" s="50">
        <v>18.7418348741075</v>
      </c>
      <c r="T25" s="50">
        <v>11.8223350550003</v>
      </c>
      <c r="U25" s="59">
        <v>36.9200767458833</v>
      </c>
    </row>
    <row r="26" spans="1:21" ht="12" thickBot="1">
      <c r="A26" s="76"/>
      <c r="B26" s="65" t="s">
        <v>24</v>
      </c>
      <c r="C26" s="66"/>
      <c r="D26" s="50">
        <v>824181.87719999999</v>
      </c>
      <c r="E26" s="50">
        <v>592237</v>
      </c>
      <c r="F26" s="51">
        <v>139.16419899465899</v>
      </c>
      <c r="G26" s="50">
        <v>482072.48090000002</v>
      </c>
      <c r="H26" s="51">
        <v>70.966381582558398</v>
      </c>
      <c r="I26" s="50">
        <v>130315.04979999999</v>
      </c>
      <c r="J26" s="51">
        <v>15.811443251181499</v>
      </c>
      <c r="K26" s="50">
        <v>99141.327699999994</v>
      </c>
      <c r="L26" s="51">
        <v>20.565647621060901</v>
      </c>
      <c r="M26" s="51">
        <v>0.31443720619045101</v>
      </c>
      <c r="N26" s="50">
        <v>18892120.7212</v>
      </c>
      <c r="O26" s="50">
        <v>124272504.4234</v>
      </c>
      <c r="P26" s="50">
        <v>43876</v>
      </c>
      <c r="Q26" s="50">
        <v>42821</v>
      </c>
      <c r="R26" s="51">
        <v>2.46374442446464</v>
      </c>
      <c r="S26" s="50">
        <v>18.784343996718</v>
      </c>
      <c r="T26" s="50">
        <v>13.361344527218</v>
      </c>
      <c r="U26" s="59">
        <v>28.869783637094599</v>
      </c>
    </row>
    <row r="27" spans="1:21" ht="12" thickBot="1">
      <c r="A27" s="76"/>
      <c r="B27" s="65" t="s">
        <v>25</v>
      </c>
      <c r="C27" s="66"/>
      <c r="D27" s="50">
        <v>225120.6525</v>
      </c>
      <c r="E27" s="50">
        <v>262554</v>
      </c>
      <c r="F27" s="51">
        <v>85.742610091638298</v>
      </c>
      <c r="G27" s="50">
        <v>225269.72700000001</v>
      </c>
      <c r="H27" s="51">
        <v>-6.6176002423979002E-2</v>
      </c>
      <c r="I27" s="50">
        <v>63471.833500000001</v>
      </c>
      <c r="J27" s="51">
        <v>28.1945849015341</v>
      </c>
      <c r="K27" s="50">
        <v>71559.776700000002</v>
      </c>
      <c r="L27" s="51">
        <v>31.7662642259961</v>
      </c>
      <c r="M27" s="51">
        <v>-0.113023594720077</v>
      </c>
      <c r="N27" s="50">
        <v>7163014.9857999999</v>
      </c>
      <c r="O27" s="50">
        <v>54682518.323299997</v>
      </c>
      <c r="P27" s="50">
        <v>36283</v>
      </c>
      <c r="Q27" s="50">
        <v>36868</v>
      </c>
      <c r="R27" s="51">
        <v>-1.5867418899859</v>
      </c>
      <c r="S27" s="50">
        <v>6.2045765923435203</v>
      </c>
      <c r="T27" s="50">
        <v>6.1335285152435697</v>
      </c>
      <c r="U27" s="59">
        <v>1.1450914666381</v>
      </c>
    </row>
    <row r="28" spans="1:21" ht="12" thickBot="1">
      <c r="A28" s="76"/>
      <c r="B28" s="65" t="s">
        <v>26</v>
      </c>
      <c r="C28" s="66"/>
      <c r="D28" s="50">
        <v>900324.96649999998</v>
      </c>
      <c r="E28" s="50">
        <v>787713</v>
      </c>
      <c r="F28" s="51">
        <v>114.296065508631</v>
      </c>
      <c r="G28" s="50">
        <v>669176.70830000006</v>
      </c>
      <c r="H28" s="51">
        <v>34.5421852453916</v>
      </c>
      <c r="I28" s="50">
        <v>31615.989099999999</v>
      </c>
      <c r="J28" s="51">
        <v>3.5116197235878799</v>
      </c>
      <c r="K28" s="50">
        <v>39033.6083</v>
      </c>
      <c r="L28" s="51">
        <v>5.83307933702031</v>
      </c>
      <c r="M28" s="51">
        <v>-0.19003160412407999</v>
      </c>
      <c r="N28" s="50">
        <v>26289697.479699999</v>
      </c>
      <c r="O28" s="50">
        <v>184432475.60600001</v>
      </c>
      <c r="P28" s="50">
        <v>49640</v>
      </c>
      <c r="Q28" s="50">
        <v>49102</v>
      </c>
      <c r="R28" s="51">
        <v>1.0956783837725601</v>
      </c>
      <c r="S28" s="50">
        <v>18.137086351732499</v>
      </c>
      <c r="T28" s="50">
        <v>16.818417616390398</v>
      </c>
      <c r="U28" s="59">
        <v>7.2705654578092904</v>
      </c>
    </row>
    <row r="29" spans="1:21" ht="12" thickBot="1">
      <c r="A29" s="76"/>
      <c r="B29" s="65" t="s">
        <v>27</v>
      </c>
      <c r="C29" s="66"/>
      <c r="D29" s="50">
        <v>672110.42760000005</v>
      </c>
      <c r="E29" s="50">
        <v>592091</v>
      </c>
      <c r="F29" s="51">
        <v>113.514717771424</v>
      </c>
      <c r="G29" s="50">
        <v>526070.74309999996</v>
      </c>
      <c r="H29" s="51">
        <v>27.760464997430901</v>
      </c>
      <c r="I29" s="50">
        <v>102562.03</v>
      </c>
      <c r="J29" s="51">
        <v>15.259699267906401</v>
      </c>
      <c r="K29" s="50">
        <v>92637.923999999999</v>
      </c>
      <c r="L29" s="51">
        <v>17.609404289261299</v>
      </c>
      <c r="M29" s="51">
        <v>0.10712789720978599</v>
      </c>
      <c r="N29" s="50">
        <v>17280011.759500001</v>
      </c>
      <c r="O29" s="50">
        <v>131285576.1418</v>
      </c>
      <c r="P29" s="50">
        <v>98736</v>
      </c>
      <c r="Q29" s="50">
        <v>97337</v>
      </c>
      <c r="R29" s="51">
        <v>1.4372746232162601</v>
      </c>
      <c r="S29" s="50">
        <v>6.8071466091395196</v>
      </c>
      <c r="T29" s="50">
        <v>6.2955308608237397</v>
      </c>
      <c r="U29" s="59">
        <v>7.5158620445881796</v>
      </c>
    </row>
    <row r="30" spans="1:21" ht="12" thickBot="1">
      <c r="A30" s="76"/>
      <c r="B30" s="65" t="s">
        <v>28</v>
      </c>
      <c r="C30" s="66"/>
      <c r="D30" s="50">
        <v>1162694.7139000001</v>
      </c>
      <c r="E30" s="50">
        <v>1387116</v>
      </c>
      <c r="F30" s="51">
        <v>83.821015250346804</v>
      </c>
      <c r="G30" s="50">
        <v>893704.38619999995</v>
      </c>
      <c r="H30" s="51">
        <v>30.098355994842699</v>
      </c>
      <c r="I30" s="50">
        <v>189350.93470000001</v>
      </c>
      <c r="J30" s="51">
        <v>16.285524689870201</v>
      </c>
      <c r="K30" s="50">
        <v>160690.86629999999</v>
      </c>
      <c r="L30" s="51">
        <v>17.980315278886799</v>
      </c>
      <c r="M30" s="51">
        <v>0.17835530456655499</v>
      </c>
      <c r="N30" s="50">
        <v>33898322.3204</v>
      </c>
      <c r="O30" s="50">
        <v>246454660.84979999</v>
      </c>
      <c r="P30" s="50">
        <v>82485</v>
      </c>
      <c r="Q30" s="50">
        <v>73498</v>
      </c>
      <c r="R30" s="51">
        <v>12.2275436066287</v>
      </c>
      <c r="S30" s="50">
        <v>14.0958321379645</v>
      </c>
      <c r="T30" s="50">
        <v>13.6412426936787</v>
      </c>
      <c r="U30" s="59">
        <v>3.22499189715366</v>
      </c>
    </row>
    <row r="31" spans="1:21" ht="12" thickBot="1">
      <c r="A31" s="76"/>
      <c r="B31" s="65" t="s">
        <v>29</v>
      </c>
      <c r="C31" s="66"/>
      <c r="D31" s="50">
        <v>751075.22649999999</v>
      </c>
      <c r="E31" s="50">
        <v>1303996</v>
      </c>
      <c r="F31" s="51">
        <v>57.597970124141497</v>
      </c>
      <c r="G31" s="50">
        <v>740354.22730000003</v>
      </c>
      <c r="H31" s="51">
        <v>1.44809049569399</v>
      </c>
      <c r="I31" s="50">
        <v>44574.429400000001</v>
      </c>
      <c r="J31" s="51">
        <v>5.9347489874903996</v>
      </c>
      <c r="K31" s="50">
        <v>13873.666300000001</v>
      </c>
      <c r="L31" s="51">
        <v>1.8739227505454901</v>
      </c>
      <c r="M31" s="51">
        <v>2.2128803184490602</v>
      </c>
      <c r="N31" s="50">
        <v>27313959.178599998</v>
      </c>
      <c r="O31" s="50">
        <v>197301867.0909</v>
      </c>
      <c r="P31" s="50">
        <v>29437</v>
      </c>
      <c r="Q31" s="50">
        <v>28918</v>
      </c>
      <c r="R31" s="51">
        <v>1.7947299259976499</v>
      </c>
      <c r="S31" s="50">
        <v>25.514666117471201</v>
      </c>
      <c r="T31" s="50">
        <v>22.140367598035802</v>
      </c>
      <c r="U31" s="59">
        <v>13.224936998586999</v>
      </c>
    </row>
    <row r="32" spans="1:21" ht="12" thickBot="1">
      <c r="A32" s="76"/>
      <c r="B32" s="65" t="s">
        <v>30</v>
      </c>
      <c r="C32" s="66"/>
      <c r="D32" s="50">
        <v>122956.40089999999</v>
      </c>
      <c r="E32" s="50">
        <v>137286</v>
      </c>
      <c r="F32" s="51">
        <v>89.562228413676607</v>
      </c>
      <c r="G32" s="50">
        <v>117402.91899999999</v>
      </c>
      <c r="H32" s="51">
        <v>4.73027582900216</v>
      </c>
      <c r="I32" s="50">
        <v>31295.3498</v>
      </c>
      <c r="J32" s="51">
        <v>25.452395784951801</v>
      </c>
      <c r="K32" s="50">
        <v>35218.206899999997</v>
      </c>
      <c r="L32" s="51">
        <v>29.997726802687101</v>
      </c>
      <c r="M32" s="51">
        <v>-0.11138718990261801</v>
      </c>
      <c r="N32" s="50">
        <v>4035031.7247000001</v>
      </c>
      <c r="O32" s="50">
        <v>31593026.480999999</v>
      </c>
      <c r="P32" s="50">
        <v>27396</v>
      </c>
      <c r="Q32" s="50">
        <v>27668</v>
      </c>
      <c r="R32" s="51">
        <v>-0.98308515252276696</v>
      </c>
      <c r="S32" s="50">
        <v>4.48811508614396</v>
      </c>
      <c r="T32" s="50">
        <v>4.5499687545178498</v>
      </c>
      <c r="U32" s="59">
        <v>-1.3781658265593699</v>
      </c>
    </row>
    <row r="33" spans="1:21" ht="12" thickBot="1">
      <c r="A33" s="76"/>
      <c r="B33" s="65" t="s">
        <v>31</v>
      </c>
      <c r="C33" s="66"/>
      <c r="D33" s="50">
        <v>168.85579999999999</v>
      </c>
      <c r="E33" s="52"/>
      <c r="F33" s="52"/>
      <c r="G33" s="50">
        <v>10.940200000000001</v>
      </c>
      <c r="H33" s="51">
        <v>1443.4434471033401</v>
      </c>
      <c r="I33" s="50">
        <v>32.857799999999997</v>
      </c>
      <c r="J33" s="51">
        <v>19.459088760942802</v>
      </c>
      <c r="K33" s="50">
        <v>1.8782000000000001</v>
      </c>
      <c r="L33" s="51">
        <v>17.1678762728287</v>
      </c>
      <c r="M33" s="51">
        <v>16.494303056117602</v>
      </c>
      <c r="N33" s="50">
        <v>3302.9362000000001</v>
      </c>
      <c r="O33" s="50">
        <v>22156.820400000001</v>
      </c>
      <c r="P33" s="50">
        <v>32</v>
      </c>
      <c r="Q33" s="50">
        <v>26</v>
      </c>
      <c r="R33" s="51">
        <v>23.076923076923102</v>
      </c>
      <c r="S33" s="50">
        <v>5.2767437499999996</v>
      </c>
      <c r="T33" s="50">
        <v>1.4411615384615399</v>
      </c>
      <c r="U33" s="59">
        <v>72.688430465065906</v>
      </c>
    </row>
    <row r="34" spans="1:21" ht="12" thickBot="1">
      <c r="A34" s="76"/>
      <c r="B34" s="65" t="s">
        <v>72</v>
      </c>
      <c r="C34" s="66"/>
      <c r="D34" s="50">
        <v>20</v>
      </c>
      <c r="E34" s="52"/>
      <c r="F34" s="52"/>
      <c r="G34" s="52"/>
      <c r="H34" s="52"/>
      <c r="I34" s="50">
        <v>0</v>
      </c>
      <c r="J34" s="51">
        <v>0</v>
      </c>
      <c r="K34" s="52"/>
      <c r="L34" s="52"/>
      <c r="M34" s="52"/>
      <c r="N34" s="50">
        <v>21</v>
      </c>
      <c r="O34" s="50">
        <v>22</v>
      </c>
      <c r="P34" s="50">
        <v>1</v>
      </c>
      <c r="Q34" s="52"/>
      <c r="R34" s="52"/>
      <c r="S34" s="50">
        <v>20</v>
      </c>
      <c r="T34" s="52"/>
      <c r="U34" s="53"/>
    </row>
    <row r="35" spans="1:21" ht="12" thickBot="1">
      <c r="A35" s="76"/>
      <c r="B35" s="65" t="s">
        <v>32</v>
      </c>
      <c r="C35" s="66"/>
      <c r="D35" s="50">
        <v>130853.74800000001</v>
      </c>
      <c r="E35" s="50">
        <v>147352</v>
      </c>
      <c r="F35" s="51">
        <v>88.803509962538698</v>
      </c>
      <c r="G35" s="50">
        <v>126420.3129</v>
      </c>
      <c r="H35" s="51">
        <v>3.50690090721963</v>
      </c>
      <c r="I35" s="50">
        <v>18934.341400000001</v>
      </c>
      <c r="J35" s="51">
        <v>14.469850263669899</v>
      </c>
      <c r="K35" s="50">
        <v>14322.2075</v>
      </c>
      <c r="L35" s="51">
        <v>11.329039749592299</v>
      </c>
      <c r="M35" s="51">
        <v>0.32202674762252997</v>
      </c>
      <c r="N35" s="50">
        <v>4159758.8424999998</v>
      </c>
      <c r="O35" s="50">
        <v>29181126.964200001</v>
      </c>
      <c r="P35" s="50">
        <v>10485</v>
      </c>
      <c r="Q35" s="50">
        <v>10580</v>
      </c>
      <c r="R35" s="51">
        <v>-0.89792060491493697</v>
      </c>
      <c r="S35" s="50">
        <v>12.480090414878401</v>
      </c>
      <c r="T35" s="50">
        <v>11.4848333364839</v>
      </c>
      <c r="U35" s="59">
        <v>7.9747585579023603</v>
      </c>
    </row>
    <row r="36" spans="1:21" ht="12" thickBot="1">
      <c r="A36" s="76"/>
      <c r="B36" s="65" t="s">
        <v>36</v>
      </c>
      <c r="C36" s="66"/>
      <c r="D36" s="52"/>
      <c r="E36" s="50">
        <v>721229</v>
      </c>
      <c r="F36" s="52"/>
      <c r="G36" s="50">
        <v>73182.906400000007</v>
      </c>
      <c r="H36" s="52"/>
      <c r="I36" s="52"/>
      <c r="J36" s="52"/>
      <c r="K36" s="50">
        <v>2927.3166999999999</v>
      </c>
      <c r="L36" s="51">
        <v>4.0000006066990501</v>
      </c>
      <c r="M36" s="52"/>
      <c r="N36" s="52"/>
      <c r="O36" s="52"/>
      <c r="P36" s="52"/>
      <c r="Q36" s="52"/>
      <c r="R36" s="52"/>
      <c r="S36" s="52"/>
      <c r="T36" s="52"/>
      <c r="U36" s="53"/>
    </row>
    <row r="37" spans="1:21" ht="12" thickBot="1">
      <c r="A37" s="76"/>
      <c r="B37" s="65" t="s">
        <v>37</v>
      </c>
      <c r="C37" s="66"/>
      <c r="D37" s="52"/>
      <c r="E37" s="50">
        <v>593789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</row>
    <row r="38" spans="1:21" ht="12" thickBot="1">
      <c r="A38" s="76"/>
      <c r="B38" s="65" t="s">
        <v>38</v>
      </c>
      <c r="C38" s="66"/>
      <c r="D38" s="52"/>
      <c r="E38" s="50">
        <v>433987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2" customHeight="1" thickBot="1">
      <c r="A39" s="76"/>
      <c r="B39" s="65" t="s">
        <v>33</v>
      </c>
      <c r="C39" s="66"/>
      <c r="D39" s="50">
        <v>390976.92249999999</v>
      </c>
      <c r="E39" s="50">
        <v>494547</v>
      </c>
      <c r="F39" s="51">
        <v>79.057586538792094</v>
      </c>
      <c r="G39" s="50">
        <v>299085.89889999997</v>
      </c>
      <c r="H39" s="51">
        <v>30.7239572102742</v>
      </c>
      <c r="I39" s="50">
        <v>16656.823799999998</v>
      </c>
      <c r="J39" s="51">
        <v>4.2603086886797001</v>
      </c>
      <c r="K39" s="50">
        <v>14784.7107</v>
      </c>
      <c r="L39" s="51">
        <v>4.9432991506374204</v>
      </c>
      <c r="M39" s="51">
        <v>0.12662493964119301</v>
      </c>
      <c r="N39" s="50">
        <v>11120336.081900001</v>
      </c>
      <c r="O39" s="50">
        <v>80006513.088599995</v>
      </c>
      <c r="P39" s="50">
        <v>478</v>
      </c>
      <c r="Q39" s="50">
        <v>519</v>
      </c>
      <c r="R39" s="51">
        <v>-7.8998073217726503</v>
      </c>
      <c r="S39" s="50">
        <v>817.94335251046004</v>
      </c>
      <c r="T39" s="50">
        <v>659.21726339113695</v>
      </c>
      <c r="U39" s="59">
        <v>19.405511229127999</v>
      </c>
    </row>
    <row r="40" spans="1:21" ht="12" thickBot="1">
      <c r="A40" s="76"/>
      <c r="B40" s="65" t="s">
        <v>34</v>
      </c>
      <c r="C40" s="66"/>
      <c r="D40" s="50">
        <v>414718.30839999998</v>
      </c>
      <c r="E40" s="50">
        <v>981572</v>
      </c>
      <c r="F40" s="51">
        <v>42.250421609418403</v>
      </c>
      <c r="G40" s="50">
        <v>749783.05819999997</v>
      </c>
      <c r="H40" s="51">
        <v>-44.6882262990028</v>
      </c>
      <c r="I40" s="50">
        <v>24469.988600000001</v>
      </c>
      <c r="J40" s="51">
        <v>5.9003878305749797</v>
      </c>
      <c r="K40" s="50">
        <v>38827.966899999999</v>
      </c>
      <c r="L40" s="51">
        <v>5.1785601815562599</v>
      </c>
      <c r="M40" s="51">
        <v>-0.36978444781768899</v>
      </c>
      <c r="N40" s="50">
        <v>14101118.563100001</v>
      </c>
      <c r="O40" s="50">
        <v>110519280.6015</v>
      </c>
      <c r="P40" s="50">
        <v>2062</v>
      </c>
      <c r="Q40" s="50">
        <v>1997</v>
      </c>
      <c r="R40" s="51">
        <v>3.25488232348523</v>
      </c>
      <c r="S40" s="50">
        <v>201.12430087293899</v>
      </c>
      <c r="T40" s="50">
        <v>196.01924742113201</v>
      </c>
      <c r="U40" s="59">
        <v>2.5382578980509898</v>
      </c>
    </row>
    <row r="41" spans="1:21" ht="12" thickBot="1">
      <c r="A41" s="76"/>
      <c r="B41" s="65" t="s">
        <v>39</v>
      </c>
      <c r="C41" s="66"/>
      <c r="D41" s="52"/>
      <c r="E41" s="50">
        <v>190170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 ht="12" thickBot="1">
      <c r="A42" s="76"/>
      <c r="B42" s="65" t="s">
        <v>40</v>
      </c>
      <c r="C42" s="66"/>
      <c r="D42" s="52"/>
      <c r="E42" s="50">
        <v>74358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</row>
    <row r="43" spans="1:21" ht="12" thickBot="1">
      <c r="A43" s="77"/>
      <c r="B43" s="65" t="s">
        <v>35</v>
      </c>
      <c r="C43" s="66"/>
      <c r="D43" s="54">
        <v>53055.728900000002</v>
      </c>
      <c r="E43" s="55"/>
      <c r="F43" s="55"/>
      <c r="G43" s="54">
        <v>22734.731599999999</v>
      </c>
      <c r="H43" s="56">
        <v>133.36861781997001</v>
      </c>
      <c r="I43" s="54">
        <v>12813.426100000001</v>
      </c>
      <c r="J43" s="56">
        <v>24.1508812821154</v>
      </c>
      <c r="K43" s="54">
        <v>2162.4596000000001</v>
      </c>
      <c r="L43" s="56">
        <v>9.5117005911783004</v>
      </c>
      <c r="M43" s="56">
        <v>4.9253944443632598</v>
      </c>
      <c r="N43" s="54">
        <v>1268939.3160999999</v>
      </c>
      <c r="O43" s="54">
        <v>11390473.1226</v>
      </c>
      <c r="P43" s="54">
        <v>57</v>
      </c>
      <c r="Q43" s="54">
        <v>37</v>
      </c>
      <c r="R43" s="56">
        <v>54.054054054054099</v>
      </c>
      <c r="S43" s="54">
        <v>930.80226140350896</v>
      </c>
      <c r="T43" s="54">
        <v>1275.4169756756801</v>
      </c>
      <c r="U43" s="60">
        <v>-37.023407501453597</v>
      </c>
    </row>
  </sheetData>
  <mergeCells count="41">
    <mergeCell ref="B38:C38"/>
    <mergeCell ref="B39:C39"/>
    <mergeCell ref="B40:C40"/>
    <mergeCell ref="B41:C41"/>
    <mergeCell ref="B32:C32"/>
    <mergeCell ref="B33:C33"/>
    <mergeCell ref="B34:C34"/>
    <mergeCell ref="B35:C35"/>
    <mergeCell ref="B37:C37"/>
    <mergeCell ref="A8:A43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36:C36"/>
    <mergeCell ref="B25:C25"/>
    <mergeCell ref="B26:C26"/>
    <mergeCell ref="B27:C27"/>
    <mergeCell ref="B28:C28"/>
    <mergeCell ref="B31:C31"/>
    <mergeCell ref="B43:C43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E34" sqref="E3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70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45706</v>
      </c>
      <c r="D2" s="37">
        <v>485917.32677606802</v>
      </c>
      <c r="E2" s="37">
        <v>386880.67589914502</v>
      </c>
      <c r="F2" s="37">
        <v>99036.6508769231</v>
      </c>
      <c r="G2" s="37">
        <v>386880.67589914502</v>
      </c>
      <c r="H2" s="37">
        <v>0.203813787695131</v>
      </c>
    </row>
    <row r="3" spans="1:8">
      <c r="A3" s="37">
        <v>2</v>
      </c>
      <c r="B3" s="37">
        <v>13</v>
      </c>
      <c r="C3" s="37">
        <v>19592.276000000002</v>
      </c>
      <c r="D3" s="37">
        <v>179914.76541946901</v>
      </c>
      <c r="E3" s="37">
        <v>142998.15316827799</v>
      </c>
      <c r="F3" s="37">
        <v>36916.612251191298</v>
      </c>
      <c r="G3" s="37">
        <v>142998.15316827799</v>
      </c>
      <c r="H3" s="37">
        <v>0.20518945271179201</v>
      </c>
    </row>
    <row r="4" spans="1:8">
      <c r="A4" s="37">
        <v>3</v>
      </c>
      <c r="B4" s="37">
        <v>14</v>
      </c>
      <c r="C4" s="37">
        <v>126973</v>
      </c>
      <c r="D4" s="37">
        <v>234259.935437607</v>
      </c>
      <c r="E4" s="37">
        <v>203253.171691453</v>
      </c>
      <c r="F4" s="37">
        <v>31006.7637461538</v>
      </c>
      <c r="G4" s="37">
        <v>203253.171691453</v>
      </c>
      <c r="H4" s="37">
        <v>0.132360506666375</v>
      </c>
    </row>
    <row r="5" spans="1:8">
      <c r="A5" s="37">
        <v>4</v>
      </c>
      <c r="B5" s="37">
        <v>15</v>
      </c>
      <c r="C5" s="37">
        <v>3070</v>
      </c>
      <c r="D5" s="37">
        <v>41431.197746153797</v>
      </c>
      <c r="E5" s="37">
        <v>34536.729797435903</v>
      </c>
      <c r="F5" s="37">
        <v>6894.4679487179501</v>
      </c>
      <c r="G5" s="37">
        <v>34536.729797435903</v>
      </c>
      <c r="H5" s="37">
        <v>0.16640764264069499</v>
      </c>
    </row>
    <row r="6" spans="1:8">
      <c r="A6" s="37">
        <v>5</v>
      </c>
      <c r="B6" s="37">
        <v>16</v>
      </c>
      <c r="C6" s="37">
        <v>6653</v>
      </c>
      <c r="D6" s="37">
        <v>155553.47128290599</v>
      </c>
      <c r="E6" s="37">
        <v>146263.36775982901</v>
      </c>
      <c r="F6" s="37">
        <v>9290.1035230769194</v>
      </c>
      <c r="G6" s="37">
        <v>146263.36775982901</v>
      </c>
      <c r="H6" s="37">
        <v>5.9722894297748998E-2</v>
      </c>
    </row>
    <row r="7" spans="1:8">
      <c r="A7" s="37">
        <v>6</v>
      </c>
      <c r="B7" s="37">
        <v>17</v>
      </c>
      <c r="C7" s="37">
        <v>20000</v>
      </c>
      <c r="D7" s="37">
        <v>324307.327541026</v>
      </c>
      <c r="E7" s="37">
        <v>282631.93991538498</v>
      </c>
      <c r="F7" s="37">
        <v>41675.387625641</v>
      </c>
      <c r="G7" s="37">
        <v>282631.93991538498</v>
      </c>
      <c r="H7" s="37">
        <v>0.12850584641930099</v>
      </c>
    </row>
    <row r="8" spans="1:8">
      <c r="A8" s="37">
        <v>7</v>
      </c>
      <c r="B8" s="37">
        <v>18</v>
      </c>
      <c r="C8" s="37">
        <v>51602</v>
      </c>
      <c r="D8" s="37">
        <v>136348.184102564</v>
      </c>
      <c r="E8" s="37">
        <v>131424.30849401699</v>
      </c>
      <c r="F8" s="37">
        <v>4923.8756085470104</v>
      </c>
      <c r="G8" s="37">
        <v>131424.30849401699</v>
      </c>
      <c r="H8" s="37">
        <v>3.6112513275887603E-2</v>
      </c>
    </row>
    <row r="9" spans="1:8">
      <c r="A9" s="37">
        <v>8</v>
      </c>
      <c r="B9" s="37">
        <v>19</v>
      </c>
      <c r="C9" s="37">
        <v>20337</v>
      </c>
      <c r="D9" s="37">
        <v>91880.266099999993</v>
      </c>
      <c r="E9" s="37">
        <v>88051.022552991504</v>
      </c>
      <c r="F9" s="37">
        <v>3829.2435470085502</v>
      </c>
      <c r="G9" s="37">
        <v>88051.022552991504</v>
      </c>
      <c r="H9" s="37">
        <v>4.1676452513109898E-2</v>
      </c>
    </row>
    <row r="10" spans="1:8">
      <c r="A10" s="37">
        <v>9</v>
      </c>
      <c r="B10" s="37">
        <v>21</v>
      </c>
      <c r="C10" s="37">
        <v>303666</v>
      </c>
      <c r="D10" s="37">
        <v>943036.18460000004</v>
      </c>
      <c r="E10" s="37">
        <v>983684.07490000001</v>
      </c>
      <c r="F10" s="37">
        <v>-40647.890299999999</v>
      </c>
      <c r="G10" s="37">
        <v>983684.07490000001</v>
      </c>
      <c r="H10" s="37">
        <v>-4.3103213814898601E-2</v>
      </c>
    </row>
    <row r="11" spans="1:8">
      <c r="A11" s="37">
        <v>10</v>
      </c>
      <c r="B11" s="37">
        <v>22</v>
      </c>
      <c r="C11" s="37">
        <v>85298</v>
      </c>
      <c r="D11" s="37">
        <v>1003225.35949744</v>
      </c>
      <c r="E11" s="37">
        <v>1005101.02354359</v>
      </c>
      <c r="F11" s="37">
        <v>-1875.66404615385</v>
      </c>
      <c r="G11" s="37">
        <v>1005101.02354359</v>
      </c>
      <c r="H11" s="37">
        <v>-1.86963380500415E-3</v>
      </c>
    </row>
    <row r="12" spans="1:8">
      <c r="A12" s="37">
        <v>11</v>
      </c>
      <c r="B12" s="37">
        <v>23</v>
      </c>
      <c r="C12" s="37">
        <v>297424.17800000001</v>
      </c>
      <c r="D12" s="37">
        <v>1753436.22244188</v>
      </c>
      <c r="E12" s="37">
        <v>1671109.20298376</v>
      </c>
      <c r="F12" s="37">
        <v>82327.019458119699</v>
      </c>
      <c r="G12" s="37">
        <v>1671109.20298376</v>
      </c>
      <c r="H12" s="37">
        <v>4.69518186087595E-2</v>
      </c>
    </row>
    <row r="13" spans="1:8">
      <c r="A13" s="37">
        <v>12</v>
      </c>
      <c r="B13" s="37">
        <v>24</v>
      </c>
      <c r="C13" s="37">
        <v>29708</v>
      </c>
      <c r="D13" s="37">
        <v>1056887.5599640999</v>
      </c>
      <c r="E13" s="37">
        <v>1056839.06617436</v>
      </c>
      <c r="F13" s="37">
        <v>48.493789743589701</v>
      </c>
      <c r="G13" s="37">
        <v>1056839.06617436</v>
      </c>
      <c r="H13" s="57">
        <v>4.5883584574726998E-5</v>
      </c>
    </row>
    <row r="14" spans="1:8">
      <c r="A14" s="37">
        <v>13</v>
      </c>
      <c r="B14" s="37">
        <v>25</v>
      </c>
      <c r="C14" s="37">
        <v>75437</v>
      </c>
      <c r="D14" s="37">
        <v>1381896.2671000001</v>
      </c>
      <c r="E14" s="37">
        <v>1378140.4247999999</v>
      </c>
      <c r="F14" s="37">
        <v>3755.8422999999998</v>
      </c>
      <c r="G14" s="37">
        <v>1378140.4247999999</v>
      </c>
      <c r="H14" s="37">
        <v>2.7178901842479699E-3</v>
      </c>
    </row>
    <row r="15" spans="1:8">
      <c r="A15" s="37">
        <v>14</v>
      </c>
      <c r="B15" s="37">
        <v>26</v>
      </c>
      <c r="C15" s="37">
        <v>78861.5</v>
      </c>
      <c r="D15" s="37">
        <v>330737.196451706</v>
      </c>
      <c r="E15" s="37">
        <v>312603.47473877901</v>
      </c>
      <c r="F15" s="37">
        <v>18133.721712926399</v>
      </c>
      <c r="G15" s="37">
        <v>312603.47473877901</v>
      </c>
      <c r="H15" s="37">
        <v>5.4828189594254798E-2</v>
      </c>
    </row>
    <row r="16" spans="1:8">
      <c r="A16" s="37">
        <v>15</v>
      </c>
      <c r="B16" s="37">
        <v>27</v>
      </c>
      <c r="C16" s="37">
        <v>212314.06099999999</v>
      </c>
      <c r="D16" s="37">
        <v>1174407.0952407101</v>
      </c>
      <c r="E16" s="37">
        <v>1053220.7573646</v>
      </c>
      <c r="F16" s="37">
        <v>121186.337876106</v>
      </c>
      <c r="G16" s="37">
        <v>1053220.7573646</v>
      </c>
      <c r="H16" s="37">
        <v>0.10318937816981399</v>
      </c>
    </row>
    <row r="17" spans="1:8">
      <c r="A17" s="37">
        <v>16</v>
      </c>
      <c r="B17" s="37">
        <v>29</v>
      </c>
      <c r="C17" s="37">
        <v>239011</v>
      </c>
      <c r="D17" s="37">
        <v>2907883.8613999998</v>
      </c>
      <c r="E17" s="37">
        <v>2917654.9494572598</v>
      </c>
      <c r="F17" s="37">
        <v>-9771.0880572649603</v>
      </c>
      <c r="G17" s="37">
        <v>2917654.9494572598</v>
      </c>
      <c r="H17" s="37">
        <v>-3.3602057451361401E-3</v>
      </c>
    </row>
    <row r="18" spans="1:8">
      <c r="A18" s="37">
        <v>17</v>
      </c>
      <c r="B18" s="37">
        <v>31</v>
      </c>
      <c r="C18" s="37">
        <v>49062.69</v>
      </c>
      <c r="D18" s="37">
        <v>321137.74790368398</v>
      </c>
      <c r="E18" s="37">
        <v>269223.43804240599</v>
      </c>
      <c r="F18" s="37">
        <v>51914.309861277499</v>
      </c>
      <c r="G18" s="37">
        <v>269223.43804240599</v>
      </c>
      <c r="H18" s="37">
        <v>0.16165745135899701</v>
      </c>
    </row>
    <row r="19" spans="1:8">
      <c r="A19" s="37">
        <v>18</v>
      </c>
      <c r="B19" s="37">
        <v>32</v>
      </c>
      <c r="C19" s="37">
        <v>24570.965</v>
      </c>
      <c r="D19" s="37">
        <v>349104.15361015103</v>
      </c>
      <c r="E19" s="37">
        <v>309016.02738395601</v>
      </c>
      <c r="F19" s="37">
        <v>40088.126226194901</v>
      </c>
      <c r="G19" s="37">
        <v>309016.02738395601</v>
      </c>
      <c r="H19" s="37">
        <v>0.114831421544648</v>
      </c>
    </row>
    <row r="20" spans="1:8">
      <c r="A20" s="37">
        <v>19</v>
      </c>
      <c r="B20" s="37">
        <v>33</v>
      </c>
      <c r="C20" s="37">
        <v>105661.764</v>
      </c>
      <c r="D20" s="37">
        <v>824181.80194040504</v>
      </c>
      <c r="E20" s="37">
        <v>693866.42601658299</v>
      </c>
      <c r="F20" s="37">
        <v>130315.375923823</v>
      </c>
      <c r="G20" s="37">
        <v>693866.42601658299</v>
      </c>
      <c r="H20" s="37">
        <v>0.15811484264396</v>
      </c>
    </row>
    <row r="21" spans="1:8">
      <c r="A21" s="37">
        <v>20</v>
      </c>
      <c r="B21" s="37">
        <v>34</v>
      </c>
      <c r="C21" s="37">
        <v>48707.078000000001</v>
      </c>
      <c r="D21" s="37">
        <v>225120.60335337001</v>
      </c>
      <c r="E21" s="37">
        <v>161648.81496654701</v>
      </c>
      <c r="F21" s="37">
        <v>63471.788386822998</v>
      </c>
      <c r="G21" s="37">
        <v>161648.81496654701</v>
      </c>
      <c r="H21" s="37">
        <v>0.28194571017203601</v>
      </c>
    </row>
    <row r="22" spans="1:8">
      <c r="A22" s="37">
        <v>21</v>
      </c>
      <c r="B22" s="37">
        <v>35</v>
      </c>
      <c r="C22" s="37">
        <v>37204.976000000002</v>
      </c>
      <c r="D22" s="37">
        <v>900324.96695752197</v>
      </c>
      <c r="E22" s="37">
        <v>868709.00648581097</v>
      </c>
      <c r="F22" s="37">
        <v>31615.9604717113</v>
      </c>
      <c r="G22" s="37">
        <v>868709.00648581097</v>
      </c>
      <c r="H22" s="37">
        <v>3.5116165420305302E-2</v>
      </c>
    </row>
    <row r="23" spans="1:8">
      <c r="A23" s="37">
        <v>22</v>
      </c>
      <c r="B23" s="37">
        <v>36</v>
      </c>
      <c r="C23" s="37">
        <v>176819.56400000001</v>
      </c>
      <c r="D23" s="37">
        <v>672110.42829911504</v>
      </c>
      <c r="E23" s="37">
        <v>569548.27576405101</v>
      </c>
      <c r="F23" s="37">
        <v>102562.152535064</v>
      </c>
      <c r="G23" s="37">
        <v>569548.27576405101</v>
      </c>
      <c r="H23" s="37">
        <v>0.152597174834222</v>
      </c>
    </row>
    <row r="24" spans="1:8">
      <c r="A24" s="37">
        <v>23</v>
      </c>
      <c r="B24" s="37">
        <v>37</v>
      </c>
      <c r="C24" s="37">
        <v>177845.64199999999</v>
      </c>
      <c r="D24" s="37">
        <v>1162694.69189204</v>
      </c>
      <c r="E24" s="37">
        <v>973343.75419284496</v>
      </c>
      <c r="F24" s="37">
        <v>189350.93769918999</v>
      </c>
      <c r="G24" s="37">
        <v>973343.75419284496</v>
      </c>
      <c r="H24" s="37">
        <v>0.16285525256080999</v>
      </c>
    </row>
    <row r="25" spans="1:8">
      <c r="A25" s="37">
        <v>24</v>
      </c>
      <c r="B25" s="37">
        <v>38</v>
      </c>
      <c r="C25" s="37">
        <v>162586.016</v>
      </c>
      <c r="D25" s="37">
        <v>751075.13090886502</v>
      </c>
      <c r="E25" s="37">
        <v>706500.87081681401</v>
      </c>
      <c r="F25" s="37">
        <v>44574.260092050499</v>
      </c>
      <c r="G25" s="37">
        <v>706500.87081681401</v>
      </c>
      <c r="H25" s="37">
        <v>5.9347272007411397E-2</v>
      </c>
    </row>
    <row r="26" spans="1:8">
      <c r="A26" s="37">
        <v>25</v>
      </c>
      <c r="B26" s="37">
        <v>39</v>
      </c>
      <c r="C26" s="37">
        <v>82833.979000000007</v>
      </c>
      <c r="D26" s="37">
        <v>122956.320561652</v>
      </c>
      <c r="E26" s="37">
        <v>91661.059590823206</v>
      </c>
      <c r="F26" s="37">
        <v>31295.260970828698</v>
      </c>
      <c r="G26" s="37">
        <v>91661.059590823206</v>
      </c>
      <c r="H26" s="37">
        <v>0.25452340170781901</v>
      </c>
    </row>
    <row r="27" spans="1:8">
      <c r="A27" s="37">
        <v>26</v>
      </c>
      <c r="B27" s="37">
        <v>40</v>
      </c>
      <c r="C27" s="37">
        <v>48.481999999999999</v>
      </c>
      <c r="D27" s="37">
        <v>168.85570000000001</v>
      </c>
      <c r="E27" s="37">
        <v>135.99799999999999</v>
      </c>
      <c r="F27" s="37">
        <v>32.857700000000001</v>
      </c>
      <c r="G27" s="37">
        <v>135.99799999999999</v>
      </c>
      <c r="H27" s="37">
        <v>0.19459041062872001</v>
      </c>
    </row>
    <row r="28" spans="1:8">
      <c r="A28" s="37">
        <v>27</v>
      </c>
      <c r="B28" s="37">
        <v>41</v>
      </c>
      <c r="C28" s="37">
        <v>1</v>
      </c>
      <c r="D28" s="37">
        <v>20</v>
      </c>
      <c r="E28" s="37">
        <v>20</v>
      </c>
      <c r="F28" s="37">
        <v>0</v>
      </c>
      <c r="G28" s="37">
        <v>20</v>
      </c>
      <c r="H28" s="37">
        <v>0</v>
      </c>
    </row>
    <row r="29" spans="1:8">
      <c r="A29" s="37">
        <v>28</v>
      </c>
      <c r="B29" s="37">
        <v>42</v>
      </c>
      <c r="C29" s="37">
        <v>7758.058</v>
      </c>
      <c r="D29" s="37">
        <v>130853.74709999999</v>
      </c>
      <c r="E29" s="37">
        <v>111919.4022</v>
      </c>
      <c r="F29" s="37">
        <v>18934.3449</v>
      </c>
      <c r="G29" s="37">
        <v>111919.4022</v>
      </c>
      <c r="H29" s="37">
        <v>0.14469853037934099</v>
      </c>
    </row>
    <row r="30" spans="1:8">
      <c r="A30" s="37">
        <v>29</v>
      </c>
      <c r="B30" s="37">
        <v>75</v>
      </c>
      <c r="C30" s="37">
        <v>484</v>
      </c>
      <c r="D30" s="37">
        <v>390976.92307692301</v>
      </c>
      <c r="E30" s="37">
        <v>374320.09658119699</v>
      </c>
      <c r="F30" s="37">
        <v>16656.826495726498</v>
      </c>
      <c r="G30" s="37">
        <v>374320.09658119699</v>
      </c>
      <c r="H30" s="37">
        <v>4.2603093718780301E-2</v>
      </c>
    </row>
    <row r="31" spans="1:8" ht="14.25">
      <c r="A31" s="30">
        <v>30</v>
      </c>
      <c r="B31" s="31">
        <v>76</v>
      </c>
      <c r="C31" s="30">
        <v>2132</v>
      </c>
      <c r="D31" s="30">
        <v>414718.30287521402</v>
      </c>
      <c r="E31" s="30">
        <v>390248.31943504303</v>
      </c>
      <c r="F31" s="30">
        <v>24469.983440170901</v>
      </c>
      <c r="G31" s="30">
        <v>390248.31943504303</v>
      </c>
      <c r="H31" s="30">
        <v>5.9003866650018097E-2</v>
      </c>
    </row>
    <row r="32" spans="1:8" ht="14.25">
      <c r="A32" s="30">
        <v>31</v>
      </c>
      <c r="B32" s="33">
        <v>99</v>
      </c>
      <c r="C32" s="34">
        <v>61</v>
      </c>
      <c r="D32" s="34">
        <v>53055.729143030003</v>
      </c>
      <c r="E32" s="34">
        <v>40242.302170788898</v>
      </c>
      <c r="F32" s="30">
        <v>12813.426972241101</v>
      </c>
      <c r="G32" s="30">
        <v>40242.302170788898</v>
      </c>
      <c r="H32" s="30">
        <v>0.24150882815497901</v>
      </c>
    </row>
    <row r="33" spans="1:8" ht="14.25">
      <c r="A33" s="30"/>
      <c r="B33" s="33">
        <v>71</v>
      </c>
      <c r="C33" s="34">
        <v>0</v>
      </c>
      <c r="D33" s="34">
        <v>0</v>
      </c>
      <c r="E33" s="34">
        <v>0</v>
      </c>
      <c r="F33" s="30"/>
      <c r="G33" s="30"/>
      <c r="H33" s="30"/>
    </row>
    <row r="34" spans="1:8" ht="14.25">
      <c r="A34" s="30"/>
      <c r="B34" s="33">
        <v>72</v>
      </c>
      <c r="C34" s="34">
        <v>0</v>
      </c>
      <c r="D34" s="34">
        <v>0</v>
      </c>
      <c r="E34" s="34">
        <v>0</v>
      </c>
      <c r="F34" s="30"/>
      <c r="G34" s="30"/>
      <c r="H34" s="30"/>
    </row>
    <row r="35" spans="1:8" ht="14.25">
      <c r="A35" s="30"/>
      <c r="B35" s="33">
        <v>73</v>
      </c>
      <c r="C35" s="34">
        <v>0</v>
      </c>
      <c r="D35" s="34">
        <v>0</v>
      </c>
      <c r="E35" s="34">
        <v>0</v>
      </c>
      <c r="F35" s="30"/>
      <c r="G35" s="30"/>
      <c r="H35" s="30"/>
    </row>
    <row r="36" spans="1:8" ht="14.25">
      <c r="A36" s="30"/>
      <c r="B36" s="33">
        <v>74</v>
      </c>
      <c r="C36" s="34">
        <v>0</v>
      </c>
      <c r="D36" s="34">
        <v>0</v>
      </c>
      <c r="E36" s="34">
        <v>0</v>
      </c>
      <c r="F36" s="30"/>
      <c r="G36" s="30"/>
      <c r="H36" s="30"/>
    </row>
    <row r="37" spans="1:8" ht="14.25">
      <c r="A37" s="30"/>
      <c r="B37" s="33">
        <v>77</v>
      </c>
      <c r="C37" s="34">
        <v>0</v>
      </c>
      <c r="D37" s="34">
        <v>0</v>
      </c>
      <c r="E37" s="34">
        <v>0</v>
      </c>
      <c r="F37" s="30"/>
      <c r="G37" s="30"/>
      <c r="H37" s="30"/>
    </row>
    <row r="38" spans="1:8" ht="14.25">
      <c r="A38" s="30"/>
      <c r="B38" s="33">
        <v>78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3"/>
      <c r="C39" s="34"/>
      <c r="D39" s="34"/>
      <c r="E39" s="34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0"/>
      <c r="D42" s="30"/>
      <c r="E42" s="30"/>
      <c r="F42" s="30"/>
      <c r="G42" s="30"/>
      <c r="H42" s="30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1"/>
      <c r="D44" s="31"/>
      <c r="E44" s="31"/>
      <c r="F44" s="31"/>
      <c r="G44" s="31"/>
      <c r="H44" s="31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  <row r="63" spans="1:8" ht="14.25">
      <c r="A63" s="30"/>
      <c r="B63" s="31"/>
      <c r="C63" s="30"/>
      <c r="D63" s="30"/>
      <c r="E63" s="30"/>
      <c r="F63" s="30"/>
      <c r="G63" s="30"/>
      <c r="H63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2015-11-13T01:34:29Z</dcterms:modified>
</cp:coreProperties>
</file>