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E4" i="2"/>
  <c r="J35" l="1"/>
  <c r="I35"/>
  <c r="H35"/>
  <c r="F35"/>
  <c r="E35"/>
  <c r="J31"/>
  <c r="I31"/>
  <c r="H31"/>
  <c r="F31"/>
  <c r="E31"/>
  <c r="K31" l="1"/>
  <c r="K35"/>
  <c r="G35"/>
  <c r="L35" s="1"/>
  <c r="G31"/>
  <c r="L31" s="1"/>
  <c r="J38"/>
  <c r="J39"/>
  <c r="J32"/>
  <c r="J33"/>
  <c r="J34"/>
  <c r="I38"/>
  <c r="I39"/>
  <c r="I32"/>
  <c r="I33"/>
  <c r="I34"/>
  <c r="H30" l="1"/>
  <c r="H32"/>
  <c r="H40" l="1"/>
  <c r="J8" l="1"/>
  <c r="F38" l="1"/>
  <c r="F39"/>
  <c r="F33"/>
  <c r="F34"/>
  <c r="E38"/>
  <c r="K38" s="1"/>
  <c r="E39"/>
  <c r="K39" s="1"/>
  <c r="E34"/>
  <c r="K34" s="1"/>
  <c r="E33"/>
  <c r="K33" s="1"/>
  <c r="F40"/>
  <c r="E13"/>
  <c r="F37"/>
  <c r="F36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2"/>
  <c r="F4"/>
  <c r="E40"/>
  <c r="E37"/>
  <c r="E36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2"/>
  <c r="K32" s="1"/>
  <c r="E5"/>
  <c r="I30"/>
  <c r="I36"/>
  <c r="I37"/>
  <c r="I40"/>
  <c r="J4"/>
  <c r="J5"/>
  <c r="J6"/>
  <c r="J7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6"/>
  <c r="J37"/>
  <c r="J40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3"/>
  <c r="H34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K15" l="1"/>
  <c r="K6"/>
  <c r="E3"/>
  <c r="K19"/>
  <c r="G36"/>
  <c r="L36" s="1"/>
  <c r="G37"/>
  <c r="L37" s="1"/>
  <c r="G30"/>
  <c r="L30" s="1"/>
  <c r="G40"/>
  <c r="L40" s="1"/>
  <c r="G38"/>
  <c r="L38" s="1"/>
  <c r="G33"/>
  <c r="L33" s="1"/>
  <c r="G39"/>
  <c r="L39" s="1"/>
  <c r="G34"/>
  <c r="L34" s="1"/>
  <c r="G29"/>
  <c r="L29" s="1"/>
  <c r="G32"/>
  <c r="L32" s="1"/>
  <c r="I3"/>
  <c r="K5"/>
  <c r="K7"/>
  <c r="K40"/>
  <c r="G19"/>
  <c r="L19" s="1"/>
  <c r="G11"/>
  <c r="L11" s="1"/>
  <c r="G7"/>
  <c r="L7" s="1"/>
  <c r="G5"/>
  <c r="L5" s="1"/>
  <c r="K37"/>
  <c r="K28"/>
  <c r="K26"/>
  <c r="K24"/>
  <c r="K22"/>
  <c r="K20"/>
  <c r="K18"/>
  <c r="K16"/>
  <c r="K14"/>
  <c r="K12"/>
  <c r="K10"/>
  <c r="K8"/>
  <c r="K4"/>
  <c r="K23"/>
  <c r="K21"/>
  <c r="G27"/>
  <c r="L27" s="1"/>
  <c r="G23"/>
  <c r="L23" s="1"/>
  <c r="G21"/>
  <c r="L21" s="1"/>
  <c r="G18"/>
  <c r="L18" s="1"/>
  <c r="K29"/>
  <c r="K13"/>
  <c r="G26"/>
  <c r="L26" s="1"/>
  <c r="G15"/>
  <c r="L15" s="1"/>
  <c r="G13"/>
  <c r="L13" s="1"/>
  <c r="G10"/>
  <c r="L10" s="1"/>
  <c r="G4"/>
  <c r="K36"/>
  <c r="K30"/>
  <c r="K27"/>
  <c r="K25"/>
  <c r="K17"/>
  <c r="K11"/>
  <c r="K9"/>
  <c r="G25"/>
  <c r="L25" s="1"/>
  <c r="G22"/>
  <c r="L22" s="1"/>
  <c r="G17"/>
  <c r="L17" s="1"/>
  <c r="G14"/>
  <c r="L14" s="1"/>
  <c r="G9"/>
  <c r="L9" s="1"/>
  <c r="G6"/>
  <c r="L6" s="1"/>
  <c r="G28"/>
  <c r="L28" s="1"/>
  <c r="G24"/>
  <c r="L24" s="1"/>
  <c r="G20"/>
  <c r="L20" s="1"/>
  <c r="G16"/>
  <c r="L16" s="1"/>
  <c r="G12"/>
  <c r="L12" s="1"/>
  <c r="G8"/>
  <c r="L8" s="1"/>
  <c r="J3"/>
  <c r="K3" l="1"/>
  <c r="L4"/>
  <c r="G3"/>
  <c r="L3" s="1"/>
</calcChain>
</file>

<file path=xl/sharedStrings.xml><?xml version="1.0" encoding="utf-8"?>
<sst xmlns="http://schemas.openxmlformats.org/spreadsheetml/2006/main" count="117" uniqueCount="75">
  <si>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</si>
  <si>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</si>
  <si>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</si>
  <si>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</si>
  <si>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</si>
  <si>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</si>
  <si>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</si>
  <si>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</si>
  <si>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</si>
  <si>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</si>
  <si>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</si>
  <si>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</si>
  <si>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</si>
  <si>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</si>
  <si>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</si>
  <si>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</si>
  <si>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</si>
  <si>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</si>
  <si>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</si>
  <si>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</si>
  <si>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</si>
  <si>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</si>
  <si>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</si>
  <si>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</si>
  <si>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</si>
  <si>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</si>
  <si>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</si>
  <si>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</si>
  <si>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</si>
  <si>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</si>
  <si>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</si>
  <si>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</si>
  <si>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</si>
  <si>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</si>
  <si>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</si>
  <si>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</si>
  <si>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</si>
  <si>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</si>
  <si>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</si>
  <si>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</si>
  <si>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</si>
  <si>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</si>
  <si>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</si>
  <si>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</si>
  <si>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</si>
  <si>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</si>
  <si>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</si>
  <si>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</si>
  <si>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</si>
  <si>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</si>
  <si>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</si>
  <si>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</si>
  <si>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</si>
  <si>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</si>
  <si>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</si>
  <si>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</si>
  <si>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</si>
  <si>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</si>
  <si>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</si>
  <si>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</si>
  <si>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</si>
  <si>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</si>
  <si>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</si>
  <si>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>DEPT</t>
  </si>
  <si>
    <t>QTY</t>
  </si>
  <si>
    <t>AMT</t>
  </si>
  <si>
    <t>COST</t>
  </si>
  <si>
    <t>PROFIT</t>
  </si>
  <si>
    <t>PROFIT_RATE</t>
  </si>
  <si>
    <t>70-手机通信自营</t>
  </si>
  <si>
    <t>41-周转筐</t>
  </si>
  <si>
    <r>
      <t>74-</t>
    </r>
    <r>
      <rPr>
        <sz val="8"/>
        <color rgb="FF000000"/>
        <rFont val="宋体"/>
        <family val="3"/>
        <charset val="134"/>
      </rPr>
      <t>赠品</t>
    </r>
    <phoneticPr fontId="23" type="noConversion"/>
  </si>
  <si>
    <t>74-赠品</t>
  </si>
  <si>
    <r>
      <t>37-</t>
    </r>
    <r>
      <rPr>
        <sz val="8"/>
        <color rgb="FF000000"/>
        <rFont val="宋体"/>
        <family val="3"/>
        <charset val="134"/>
      </rPr>
      <t>水果</t>
    </r>
    <phoneticPr fontId="23" type="noConversion"/>
  </si>
  <si>
    <t xml:space="preserve">   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</si>
</sst>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176" formatCode="#,##0.00&quot;%&quot;"/>
    <numFmt numFmtId="177" formatCode="0.00_ "/>
    <numFmt numFmtId="178" formatCode="_(&quot;$&quot;* #,##0.00_);_(&quot;$&quot;* \(#,##0.00\);_(&quot;$&quot;* &quot;-&quot;??_);_(@_)"/>
    <numFmt numFmtId="179" formatCode="_(&quot;$&quot;* #,##0_);_(&quot;$&quot;* \(#,##0\);_(&quot;$&quot;* &quot;-&quot;_);_(@_)"/>
  </numFmts>
  <fonts count="58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  <font>
      <sz val="10"/>
      <name val="Arial"/>
      <family val="2"/>
    </font>
    <font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b/>
      <sz val="9"/>
      <color indexed="8"/>
      <name val="Tahoma"/>
      <family val="2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9C0006"/>
      <name val="宋体"/>
      <family val="2"/>
      <scheme val="minor"/>
    </font>
    <font>
      <u/>
      <sz val="10"/>
      <color indexed="12"/>
      <name val="Arial"/>
      <family val="2"/>
    </font>
    <font>
      <sz val="11"/>
      <color rgb="FF006100"/>
      <name val="宋体"/>
      <family val="2"/>
      <scheme val="minor"/>
    </font>
    <font>
      <b/>
      <sz val="11"/>
      <color theme="1"/>
      <name val="宋体"/>
      <family val="2"/>
      <scheme val="minor"/>
    </font>
    <font>
      <b/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sz val="11"/>
      <color rgb="FFFF0000"/>
      <name val="宋体"/>
      <family val="2"/>
      <scheme val="minor"/>
    </font>
    <font>
      <sz val="11"/>
      <color rgb="FFFA7D00"/>
      <name val="宋体"/>
      <family val="2"/>
      <scheme val="minor"/>
    </font>
    <font>
      <sz val="11"/>
      <color rgb="FF9C6500"/>
      <name val="宋体"/>
      <family val="2"/>
      <scheme val="minor"/>
    </font>
    <font>
      <b/>
      <sz val="11"/>
      <color rgb="FF3F3F3F"/>
      <name val="宋体"/>
      <family val="2"/>
      <scheme val="minor"/>
    </font>
    <font>
      <sz val="11"/>
      <color rgb="FF3F3F76"/>
      <name val="宋体"/>
      <family val="2"/>
      <scheme val="minor"/>
    </font>
    <font>
      <u/>
      <sz val="10"/>
      <color indexed="36"/>
      <name val="Arial"/>
      <family val="2"/>
    </font>
    <font>
      <sz val="9"/>
      <color rgb="FFFF0000"/>
      <name val="Segoe UI"/>
      <family val="2"/>
    </font>
    <font>
      <sz val="9"/>
      <color theme="1"/>
      <name val="宋体"/>
      <family val="2"/>
      <scheme val="minor"/>
    </font>
    <font>
      <b/>
      <sz val="9"/>
      <color theme="1"/>
      <name val="宋体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2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11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3" fillId="0" borderId="0" applyNumberFormat="0" applyFill="0" applyBorder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34" fillId="0" borderId="0"/>
    <xf numFmtId="43" fontId="34" fillId="0" borderId="0" applyFont="0" applyFill="0" applyBorder="0" applyAlignment="0" applyProtection="0"/>
    <xf numFmtId="41" fontId="34" fillId="0" borderId="0" applyFont="0" applyFill="0" applyBorder="0" applyAlignment="0" applyProtection="0"/>
    <xf numFmtId="178" fontId="34" fillId="0" borderId="0" applyFont="0" applyFill="0" applyBorder="0" applyAlignment="0" applyProtection="0"/>
    <xf numFmtId="179" fontId="3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" applyNumberFormat="0" applyFill="0" applyAlignment="0" applyProtection="0"/>
    <xf numFmtId="0" fontId="40" fillId="0" borderId="2" applyNumberFormat="0" applyFill="0" applyAlignment="0" applyProtection="0"/>
    <xf numFmtId="0" fontId="41" fillId="0" borderId="3" applyNumberFormat="0" applyFill="0" applyAlignment="0" applyProtection="0"/>
    <xf numFmtId="0" fontId="41" fillId="0" borderId="0" applyNumberFormat="0" applyFill="0" applyBorder="0" applyAlignment="0" applyProtection="0"/>
    <xf numFmtId="0" fontId="44" fillId="2" borderId="0" applyNumberFormat="0" applyBorder="0" applyAlignment="0" applyProtection="0"/>
    <xf numFmtId="0" fontId="42" fillId="3" borderId="0" applyNumberFormat="0" applyBorder="0" applyAlignment="0" applyProtection="0"/>
    <xf numFmtId="0" fontId="51" fillId="4" borderId="0" applyNumberFormat="0" applyBorder="0" applyAlignment="0" applyProtection="0"/>
    <xf numFmtId="0" fontId="53" fillId="5" borderId="4" applyNumberFormat="0" applyAlignment="0" applyProtection="0"/>
    <xf numFmtId="0" fontId="52" fillId="6" borderId="5" applyNumberFormat="0" applyAlignment="0" applyProtection="0"/>
    <xf numFmtId="0" fontId="46" fillId="6" borderId="4" applyNumberFormat="0" applyAlignment="0" applyProtection="0"/>
    <xf numFmtId="0" fontId="50" fillId="0" borderId="6" applyNumberFormat="0" applyFill="0" applyAlignment="0" applyProtection="0"/>
    <xf numFmtId="0" fontId="47" fillId="7" borderId="7" applyNumberFormat="0" applyAlignment="0" applyProtection="0"/>
    <xf numFmtId="0" fontId="49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5" fillId="0" borderId="9" applyNumberFormat="0" applyFill="0" applyAlignment="0" applyProtection="0"/>
    <xf numFmtId="0" fontId="36" fillId="9" borderId="0" applyNumberFormat="0" applyBorder="0" applyAlignment="0" applyProtection="0"/>
    <xf numFmtId="0" fontId="35" fillId="10" borderId="0" applyNumberFormat="0" applyBorder="0" applyAlignment="0" applyProtection="0"/>
    <xf numFmtId="0" fontId="35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35" fillId="14" borderId="0" applyNumberFormat="0" applyBorder="0" applyAlignment="0" applyProtection="0"/>
    <xf numFmtId="0" fontId="35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35" fillId="18" borderId="0" applyNumberFormat="0" applyBorder="0" applyAlignment="0" applyProtection="0"/>
    <xf numFmtId="0" fontId="35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35" fillId="22" borderId="0" applyNumberFormat="0" applyBorder="0" applyAlignment="0" applyProtection="0"/>
    <xf numFmtId="0" fontId="35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35" fillId="26" borderId="0" applyNumberFormat="0" applyBorder="0" applyAlignment="0" applyProtection="0"/>
    <xf numFmtId="0" fontId="35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31" borderId="0" applyNumberFormat="0" applyBorder="0" applyAlignment="0" applyProtection="0"/>
    <xf numFmtId="0" fontId="36" fillId="32" borderId="0" applyNumberFormat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54" fillId="0" borderId="0" applyNumberFormat="0" applyFill="0" applyBorder="0" applyAlignment="0" applyProtection="0">
      <alignment vertical="top"/>
      <protection locked="0"/>
    </xf>
    <xf numFmtId="0" fontId="37" fillId="38" borderId="21">
      <alignment vertical="center"/>
    </xf>
    <xf numFmtId="0" fontId="56" fillId="0" borderId="0"/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20" fillId="0" borderId="0" xfId="0" applyFont="1">
      <alignment vertical="center"/>
    </xf>
    <xf numFmtId="1" fontId="55" fillId="0" borderId="0" xfId="0" applyNumberFormat="1" applyFont="1" applyAlignment="1"/>
    <xf numFmtId="0" fontId="55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56" fillId="0" borderId="0" xfId="110"/>
    <xf numFmtId="0" fontId="57" fillId="0" borderId="0" xfId="110" applyNumberFormat="1" applyFont="1"/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2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111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20% - 着色 1 2" xfId="84"/>
    <cellStyle name="20% - 着色 2 2" xfId="88"/>
    <cellStyle name="20% - 着色 3 2" xfId="92"/>
    <cellStyle name="20% - 着色 4 2" xfId="96"/>
    <cellStyle name="20% - 着色 5 2" xfId="100"/>
    <cellStyle name="20% - 着色 6 2" xfId="104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40% - 着色 1 2" xfId="85"/>
    <cellStyle name="40% - 着色 2 2" xfId="89"/>
    <cellStyle name="40% - 着色 3 2" xfId="93"/>
    <cellStyle name="40% - 着色 4 2" xfId="97"/>
    <cellStyle name="40% - 着色 5 2" xfId="101"/>
    <cellStyle name="40% - 着色 6 2" xfId="105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60% - 着色 1 2" xfId="86"/>
    <cellStyle name="60% - 着色 2 2" xfId="90"/>
    <cellStyle name="60% - 着色 3 2" xfId="94"/>
    <cellStyle name="60% - 着色 4 2" xfId="98"/>
    <cellStyle name="60% - 着色 5 2" xfId="102"/>
    <cellStyle name="60% - 着色 6 2" xfId="106"/>
    <cellStyle name="OBI_ColHeader" xfId="109"/>
    <cellStyle name="标题" xfId="1" builtinId="15" customBuiltin="1"/>
    <cellStyle name="标题 1" xfId="2" builtinId="16" customBuiltin="1"/>
    <cellStyle name="标题 1 2" xfId="68"/>
    <cellStyle name="标题 2" xfId="3" builtinId="17" customBuiltin="1"/>
    <cellStyle name="标题 2 2" xfId="69"/>
    <cellStyle name="标题 3" xfId="4" builtinId="18" customBuiltin="1"/>
    <cellStyle name="标题 3 2" xfId="70"/>
    <cellStyle name="标题 4" xfId="5" builtinId="19" customBuiltin="1"/>
    <cellStyle name="标题 4 2" xfId="71"/>
    <cellStyle name="标题 5" xfId="53"/>
    <cellStyle name="标题 6" xfId="67"/>
    <cellStyle name="差" xfId="7" builtinId="27" customBuiltin="1"/>
    <cellStyle name="差 2" xfId="73"/>
    <cellStyle name="常规" xfId="0" builtinId="0"/>
    <cellStyle name="常规 10" xfId="52"/>
    <cellStyle name="常规 10 2" xfId="61"/>
    <cellStyle name="常规 11" xfId="62"/>
    <cellStyle name="常规 12" xfId="110"/>
    <cellStyle name="常规 2" xfId="44"/>
    <cellStyle name="常规 3" xfId="45"/>
    <cellStyle name="常规 3 2" xfId="54"/>
    <cellStyle name="常规 4" xfId="47"/>
    <cellStyle name="常规 4 2" xfId="56"/>
    <cellStyle name="常规 5" xfId="46"/>
    <cellStyle name="常规 5 2" xfId="55"/>
    <cellStyle name="常规 6" xfId="48"/>
    <cellStyle name="常规 6 2" xfId="57"/>
    <cellStyle name="常规 7" xfId="49"/>
    <cellStyle name="常规 7 2" xfId="58"/>
    <cellStyle name="常规 8" xfId="50"/>
    <cellStyle name="常规 8 2" xfId="59"/>
    <cellStyle name="常规 9" xfId="51"/>
    <cellStyle name="常规 9 2" xfId="60"/>
    <cellStyle name="超链接" xfId="42" builtinId="8" customBuiltin="1"/>
    <cellStyle name="超链接 2" xfId="107"/>
    <cellStyle name="好" xfId="6" builtinId="26" customBuiltin="1"/>
    <cellStyle name="好 2" xfId="72"/>
    <cellStyle name="汇总" xfId="17" builtinId="25" customBuiltin="1"/>
    <cellStyle name="汇总 2" xfId="82"/>
    <cellStyle name="货币 2" xfId="65"/>
    <cellStyle name="货币[0] 2" xfId="66"/>
    <cellStyle name="计算" xfId="11" builtinId="22" customBuiltin="1"/>
    <cellStyle name="计算 2" xfId="77"/>
    <cellStyle name="检查单元格" xfId="13" builtinId="23" customBuiltin="1"/>
    <cellStyle name="检查单元格 2" xfId="79"/>
    <cellStyle name="解释性文本" xfId="16" builtinId="53" customBuiltin="1"/>
    <cellStyle name="解释性文本 2" xfId="81"/>
    <cellStyle name="警告文本" xfId="14" builtinId="11" customBuiltin="1"/>
    <cellStyle name="警告文本 2" xfId="80"/>
    <cellStyle name="链接单元格" xfId="12" builtinId="24" customBuiltin="1"/>
    <cellStyle name="链接单元格 2" xfId="78"/>
    <cellStyle name="千位分隔 2" xfId="63"/>
    <cellStyle name="千位分隔[0] 2" xfId="64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适中 2" xfId="74"/>
    <cellStyle name="输出" xfId="10" builtinId="21" customBuiltin="1"/>
    <cellStyle name="输出 2" xfId="76"/>
    <cellStyle name="输入" xfId="9" builtinId="20" customBuiltin="1"/>
    <cellStyle name="输入 2" xfId="75"/>
    <cellStyle name="已访问的超链接" xfId="43" builtinId="9" customBuiltin="1"/>
    <cellStyle name="已访问的超链接 2" xfId="108"/>
    <cellStyle name="着色 1 2" xfId="83"/>
    <cellStyle name="着色 2 2" xfId="87"/>
    <cellStyle name="着色 3 2" xfId="91"/>
    <cellStyle name="着色 4 2" xfId="95"/>
    <cellStyle name="着色 5 2" xfId="99"/>
    <cellStyle name="着色 6 2" xfId="103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475" Type="http://schemas.openxmlformats.org/officeDocument/2006/relationships/hyperlink" Target="cid:cfe0643d2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86" Type="http://schemas.openxmlformats.org/officeDocument/2006/relationships/image" Target="cid:f41228aa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466" Type="http://schemas.openxmlformats.org/officeDocument/2006/relationships/image" Target="cid:70e25481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477" Type="http://schemas.openxmlformats.org/officeDocument/2006/relationships/hyperlink" Target="cid:d507c829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25" Type="http://schemas.openxmlformats.org/officeDocument/2006/relationships/hyperlink" Target="cid:964fe8f22" TargetMode="External"/><Relationship Id="rId446" Type="http://schemas.openxmlformats.org/officeDocument/2006/relationships/image" Target="cid:edd0fa3b13" TargetMode="External"/><Relationship Id="rId467" Type="http://schemas.openxmlformats.org/officeDocument/2006/relationships/hyperlink" Target="cid:f70f25d6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88" Type="http://schemas.openxmlformats.org/officeDocument/2006/relationships/image" Target="cid:f9211074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369" Type="http://schemas.openxmlformats.org/officeDocument/2006/relationships/hyperlink" Target="cid:2dd545122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15" Type="http://schemas.openxmlformats.org/officeDocument/2006/relationships/hyperlink" Target="cid:723deda52" TargetMode="External"/><Relationship Id="rId436" Type="http://schemas.openxmlformats.org/officeDocument/2006/relationships/image" Target="cid:c9d21daa13" TargetMode="External"/><Relationship Id="rId457" Type="http://schemas.openxmlformats.org/officeDocument/2006/relationships/hyperlink" Target="cid:9ab5e2f8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478" Type="http://schemas.openxmlformats.org/officeDocument/2006/relationships/image" Target="cid:d507c84813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359" Type="http://schemas.openxmlformats.org/officeDocument/2006/relationships/hyperlink" Target="cid:9d9111c2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26" Type="http://schemas.openxmlformats.org/officeDocument/2006/relationships/image" Target="cid:964fe90e13" TargetMode="External"/><Relationship Id="rId447" Type="http://schemas.openxmlformats.org/officeDocument/2006/relationships/hyperlink" Target="cid:f3fbabf8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468" Type="http://schemas.openxmlformats.org/officeDocument/2006/relationships/image" Target="cid:f70f260213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381" Type="http://schemas.openxmlformats.org/officeDocument/2006/relationships/hyperlink" Target="cid:b9568b732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458" Type="http://schemas.openxmlformats.org/officeDocument/2006/relationships/image" Target="cid:9ab5e32213" TargetMode="External"/><Relationship Id="rId479" Type="http://schemas.openxmlformats.org/officeDocument/2006/relationships/hyperlink" Target="cid:db19d21f2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64" Type="http://schemas.openxmlformats.org/officeDocument/2006/relationships/image" Target="cid:a6fd2fd13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371" Type="http://schemas.openxmlformats.org/officeDocument/2006/relationships/hyperlink" Target="cid:4276af462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27" Type="http://schemas.openxmlformats.org/officeDocument/2006/relationships/hyperlink" Target="cid:a5bfde7a2" TargetMode="External"/><Relationship Id="rId448" Type="http://schemas.openxmlformats.org/officeDocument/2006/relationships/image" Target="cid:f3fbac1e13" TargetMode="External"/><Relationship Id="rId469" Type="http://schemas.openxmlformats.org/officeDocument/2006/relationships/hyperlink" Target="cid:1643af6f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80" Type="http://schemas.openxmlformats.org/officeDocument/2006/relationships/image" Target="cid:db19d24313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17" Type="http://schemas.openxmlformats.org/officeDocument/2006/relationships/hyperlink" Target="cid:81b7b20d2" TargetMode="External"/><Relationship Id="rId438" Type="http://schemas.openxmlformats.org/officeDocument/2006/relationships/image" Target="cid:cef11cb313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470" Type="http://schemas.openxmlformats.org/officeDocument/2006/relationships/image" Target="cid:1643af9513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72" Type="http://schemas.openxmlformats.org/officeDocument/2006/relationships/image" Target="cid:4276af6213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28" Type="http://schemas.openxmlformats.org/officeDocument/2006/relationships/image" Target="cid:a5bfdea013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1" Type="http://schemas.openxmlformats.org/officeDocument/2006/relationships/hyperlink" Target="cid:e9adde47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362" Type="http://schemas.openxmlformats.org/officeDocument/2006/relationships/image" Target="cid:193e37f713" TargetMode="External"/><Relationship Id="rId383" Type="http://schemas.openxmlformats.org/officeDocument/2006/relationships/hyperlink" Target="cid:cd6ed5c92" TargetMode="External"/><Relationship Id="rId418" Type="http://schemas.openxmlformats.org/officeDocument/2006/relationships/image" Target="cid:81b7b22f13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471" Type="http://schemas.openxmlformats.org/officeDocument/2006/relationships/hyperlink" Target="cid:c5b52bce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373" Type="http://schemas.openxmlformats.org/officeDocument/2006/relationships/hyperlink" Target="cid:488d1aa72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461" Type="http://schemas.openxmlformats.org/officeDocument/2006/relationships/hyperlink" Target="cid:c6f2111c2" TargetMode="External"/><Relationship Id="rId482" Type="http://schemas.openxmlformats.org/officeDocument/2006/relationships/image" Target="cid:e9adde68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363" Type="http://schemas.openxmlformats.org/officeDocument/2006/relationships/hyperlink" Target="cid:1e6ccfd42" TargetMode="External"/><Relationship Id="rId384" Type="http://schemas.openxmlformats.org/officeDocument/2006/relationships/image" Target="cid:cd6ed5f013" TargetMode="External"/><Relationship Id="rId419" Type="http://schemas.openxmlformats.org/officeDocument/2006/relationships/hyperlink" Target="cid:87b1650d2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472" Type="http://schemas.openxmlformats.org/officeDocument/2006/relationships/image" Target="cid:c5b52bf3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374" Type="http://schemas.openxmlformats.org/officeDocument/2006/relationships/image" Target="cid:488d1ad013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62" Type="http://schemas.openxmlformats.org/officeDocument/2006/relationships/image" Target="cid:c6f2114013" TargetMode="External"/><Relationship Id="rId483" Type="http://schemas.openxmlformats.org/officeDocument/2006/relationships/hyperlink" Target="cid:eed1948d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473" Type="http://schemas.openxmlformats.org/officeDocument/2006/relationships/hyperlink" Target="cid:cac018a4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463" Type="http://schemas.openxmlformats.org/officeDocument/2006/relationships/hyperlink" Target="cid:cd46ec842" TargetMode="External"/><Relationship Id="rId484" Type="http://schemas.openxmlformats.org/officeDocument/2006/relationships/image" Target="cid:eed194b2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474" Type="http://schemas.openxmlformats.org/officeDocument/2006/relationships/image" Target="cid:cac018c913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464" Type="http://schemas.openxmlformats.org/officeDocument/2006/relationships/image" Target="cid:cd46eca713" TargetMode="External"/><Relationship Id="rId303" Type="http://schemas.openxmlformats.org/officeDocument/2006/relationships/hyperlink" Target="cid:85846372" TargetMode="External"/><Relationship Id="rId485" Type="http://schemas.openxmlformats.org/officeDocument/2006/relationships/hyperlink" Target="cid:f412288c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465" Type="http://schemas.openxmlformats.org/officeDocument/2006/relationships/hyperlink" Target="cid:70e254642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476" Type="http://schemas.openxmlformats.org/officeDocument/2006/relationships/image" Target="cid:cfe06461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487" Type="http://schemas.openxmlformats.org/officeDocument/2006/relationships/hyperlink" Target="cid:f9211053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6f21140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3" name="Picture 2" descr="cid:cd46eca713">
          <a:hlinkClick xmlns:r="http://schemas.openxmlformats.org/officeDocument/2006/relationships" r:id="rId4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5" name="Picture 2" descr="cid:70e2548113">
          <a:hlinkClick xmlns:r="http://schemas.openxmlformats.org/officeDocument/2006/relationships" r:id="rId4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6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7" name="Picture 2" descr="cid:f70f260213">
          <a:hlinkClick xmlns:r="http://schemas.openxmlformats.org/officeDocument/2006/relationships" r:id="rId4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8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9" name="Picture 2" descr="cid:1643af9513">
          <a:hlinkClick xmlns:r="http://schemas.openxmlformats.org/officeDocument/2006/relationships" r:id="rId4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0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1" name="Picture 2" descr="cid:c5b52bf313">
          <a:hlinkClick xmlns:r="http://schemas.openxmlformats.org/officeDocument/2006/relationships" r:id="rId4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2" cstate="print"/>
        <a:srcRect/>
        <a:stretch>
          <a:fillRect/>
        </a:stretch>
      </xdr:blipFill>
      <xdr:spPr bwMode="auto">
        <a:xfrm>
          <a:off x="19992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3" name="Picture 2" descr="cid:cac018c913">
          <a:hlinkClick xmlns:r="http://schemas.openxmlformats.org/officeDocument/2006/relationships" r:id="rId4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5" name="Picture 2" descr="cid:cfe0646113">
          <a:hlinkClick xmlns:r="http://schemas.openxmlformats.org/officeDocument/2006/relationships" r:id="rId4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7" name="Picture 2" descr="cid:d507c84813">
          <a:hlinkClick xmlns:r="http://schemas.openxmlformats.org/officeDocument/2006/relationships" r:id="rId4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9" name="Picture 2" descr="cid:db19d24313">
          <a:hlinkClick xmlns:r="http://schemas.openxmlformats.org/officeDocument/2006/relationships" r:id="rId4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1" name="Picture 2" descr="cid:e9adde6813">
          <a:hlinkClick xmlns:r="http://schemas.openxmlformats.org/officeDocument/2006/relationships" r:id="rId4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3" name="Picture 2" descr="cid:eed194b213">
          <a:hlinkClick xmlns:r="http://schemas.openxmlformats.org/officeDocument/2006/relationships" r:id="rId4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5" name="Picture 2" descr="cid:f41228aa13">
          <a:hlinkClick xmlns:r="http://schemas.openxmlformats.org/officeDocument/2006/relationships" r:id="rId4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87" name="Picture 2" descr="cid:f921107413">
          <a:hlinkClick xmlns:r="http://schemas.openxmlformats.org/officeDocument/2006/relationships" r:id="rId4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32" sqref="F32"/>
    </sheetView>
  </sheetViews>
  <sheetFormatPr defaultRowHeight="11.2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>
      <c r="A1" s="5"/>
      <c r="B1" s="6"/>
      <c r="C1" s="7"/>
      <c r="D1" s="8"/>
      <c r="E1" s="9" t="s">
        <v>0</v>
      </c>
      <c r="F1" s="23" t="s">
        <v>1</v>
      </c>
      <c r="G1" s="10" t="s">
        <v>43</v>
      </c>
      <c r="H1" s="23" t="s">
        <v>2</v>
      </c>
      <c r="I1" s="17" t="s">
        <v>41</v>
      </c>
      <c r="J1" s="18" t="s">
        <v>42</v>
      </c>
      <c r="K1" s="19" t="s">
        <v>44</v>
      </c>
      <c r="L1" s="19" t="s">
        <v>45</v>
      </c>
    </row>
    <row r="2" spans="1:13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>
      <c r="A3" s="41" t="s">
        <v>5</v>
      </c>
      <c r="B3" s="41"/>
      <c r="C3" s="41"/>
      <c r="D3" s="41"/>
      <c r="E3" s="15">
        <f>SUM(E4:E40)</f>
        <v>19424741.843100008</v>
      </c>
      <c r="F3" s="25">
        <f>RA!I7</f>
        <v>1845889.1029000001</v>
      </c>
      <c r="G3" s="16">
        <f>SUM(G4:G40)</f>
        <v>17578852.740199998</v>
      </c>
      <c r="H3" s="27">
        <f>RA!J7</f>
        <v>9.5027728955671602</v>
      </c>
      <c r="I3" s="20">
        <f>SUM(I4:I40)</f>
        <v>19424744.66524782</v>
      </c>
      <c r="J3" s="21">
        <f>SUM(J4:J40)</f>
        <v>17578852.770327214</v>
      </c>
      <c r="K3" s="22">
        <f>E3-I3</f>
        <v>-2.8221478126943111</v>
      </c>
      <c r="L3" s="22">
        <f>G3-J3</f>
        <v>-3.0127216130495071E-2</v>
      </c>
    </row>
    <row r="4" spans="1:13">
      <c r="A4" s="42">
        <f>RA!A8</f>
        <v>42320</v>
      </c>
      <c r="B4" s="12">
        <v>12</v>
      </c>
      <c r="C4" s="39" t="s">
        <v>6</v>
      </c>
      <c r="D4" s="39"/>
      <c r="E4" s="15">
        <f>VLOOKUP(C4,RA!B8:D36,3,0)</f>
        <v>752429.57270000002</v>
      </c>
      <c r="F4" s="25">
        <f>VLOOKUP(C4,RA!B8:I39,8,0)</f>
        <v>174205.83660000001</v>
      </c>
      <c r="G4" s="16">
        <f t="shared" ref="G4:G40" si="0">E4-F4</f>
        <v>578223.73609999998</v>
      </c>
      <c r="H4" s="27">
        <f>RA!J8</f>
        <v>23.152444151667801</v>
      </c>
      <c r="I4" s="20">
        <f>VLOOKUP(B4,RMS!B:D,3,FALSE)</f>
        <v>752430.19214188005</v>
      </c>
      <c r="J4" s="21">
        <f>VLOOKUP(B4,RMS!B:E,4,FALSE)</f>
        <v>578223.74923675205</v>
      </c>
      <c r="K4" s="22">
        <f t="shared" ref="K4:K40" si="1">E4-I4</f>
        <v>-0.61944188002962619</v>
      </c>
      <c r="L4" s="22">
        <f t="shared" ref="L4:L40" si="2">G4-J4</f>
        <v>-1.3136752066202462E-2</v>
      </c>
    </row>
    <row r="5" spans="1:13">
      <c r="A5" s="42"/>
      <c r="B5" s="12">
        <v>13</v>
      </c>
      <c r="C5" s="39" t="s">
        <v>7</v>
      </c>
      <c r="D5" s="39"/>
      <c r="E5" s="15">
        <f>VLOOKUP(C5,RA!B8:D37,3,0)</f>
        <v>61266.745000000003</v>
      </c>
      <c r="F5" s="25">
        <f>VLOOKUP(C5,RA!B9:I40,8,0)</f>
        <v>15066.022999999999</v>
      </c>
      <c r="G5" s="16">
        <f t="shared" si="0"/>
        <v>46200.722000000002</v>
      </c>
      <c r="H5" s="27">
        <f>RA!J9</f>
        <v>24.590865729850702</v>
      </c>
      <c r="I5" s="20">
        <f>VLOOKUP(B5,RMS!B:D,3,FALSE)</f>
        <v>61266.781319627902</v>
      </c>
      <c r="J5" s="21">
        <f>VLOOKUP(B5,RMS!B:E,4,FALSE)</f>
        <v>46200.729204417199</v>
      </c>
      <c r="K5" s="22">
        <f t="shared" si="1"/>
        <v>-3.6319627899501938E-2</v>
      </c>
      <c r="L5" s="22">
        <f t="shared" si="2"/>
        <v>-7.2044171974994242E-3</v>
      </c>
      <c r="M5" s="32"/>
    </row>
    <row r="6" spans="1:13">
      <c r="A6" s="42"/>
      <c r="B6" s="12">
        <v>14</v>
      </c>
      <c r="C6" s="39" t="s">
        <v>8</v>
      </c>
      <c r="D6" s="39"/>
      <c r="E6" s="15">
        <f>VLOOKUP(C6,RA!B10:D38,3,0)</f>
        <v>115281.5273</v>
      </c>
      <c r="F6" s="25">
        <f>VLOOKUP(C6,RA!B10:I41,8,0)</f>
        <v>31981.428400000001</v>
      </c>
      <c r="G6" s="16">
        <f t="shared" si="0"/>
        <v>83300.098899999997</v>
      </c>
      <c r="H6" s="27">
        <f>RA!J10</f>
        <v>27.742023504575801</v>
      </c>
      <c r="I6" s="20">
        <f>VLOOKUP(B6,RMS!B:D,3,FALSE)</f>
        <v>115283.26692726</v>
      </c>
      <c r="J6" s="21">
        <f>VLOOKUP(B6,RMS!B:E,4,FALSE)</f>
        <v>83300.099220035001</v>
      </c>
      <c r="K6" s="22">
        <f>E6-I6</f>
        <v>-1.7396272600017255</v>
      </c>
      <c r="L6" s="22">
        <f t="shared" si="2"/>
        <v>-3.200350038241595E-4</v>
      </c>
      <c r="M6" s="32"/>
    </row>
    <row r="7" spans="1:13">
      <c r="A7" s="42"/>
      <c r="B7" s="12">
        <v>15</v>
      </c>
      <c r="C7" s="39" t="s">
        <v>9</v>
      </c>
      <c r="D7" s="39"/>
      <c r="E7" s="15">
        <f>VLOOKUP(C7,RA!B10:D39,3,0)</f>
        <v>89499.176999999996</v>
      </c>
      <c r="F7" s="25">
        <f>VLOOKUP(C7,RA!B11:I42,8,0)</f>
        <v>19544.326799999999</v>
      </c>
      <c r="G7" s="16">
        <f t="shared" si="0"/>
        <v>69954.850200000001</v>
      </c>
      <c r="H7" s="27">
        <f>RA!J11</f>
        <v>21.8374374548718</v>
      </c>
      <c r="I7" s="20">
        <f>VLOOKUP(B7,RMS!B:D,3,FALSE)</f>
        <v>89499.207503418802</v>
      </c>
      <c r="J7" s="21">
        <f>VLOOKUP(B7,RMS!B:E,4,FALSE)</f>
        <v>69954.849983760694</v>
      </c>
      <c r="K7" s="22">
        <f t="shared" si="1"/>
        <v>-3.0503418805892579E-2</v>
      </c>
      <c r="L7" s="22">
        <f t="shared" si="2"/>
        <v>2.1623930661007762E-4</v>
      </c>
      <c r="M7" s="32"/>
    </row>
    <row r="8" spans="1:13">
      <c r="A8" s="42"/>
      <c r="B8" s="12">
        <v>16</v>
      </c>
      <c r="C8" s="39" t="s">
        <v>10</v>
      </c>
      <c r="D8" s="39"/>
      <c r="E8" s="15">
        <f>VLOOKUP(C8,RA!B12:D39,3,0)</f>
        <v>654109.66299999994</v>
      </c>
      <c r="F8" s="25">
        <f>VLOOKUP(C8,RA!B12:I43,8,0)</f>
        <v>162564.45269999999</v>
      </c>
      <c r="G8" s="16">
        <f t="shared" si="0"/>
        <v>491545.21029999992</v>
      </c>
      <c r="H8" s="27">
        <f>RA!J12</f>
        <v>24.8527826288969</v>
      </c>
      <c r="I8" s="20">
        <f>VLOOKUP(B8,RMS!B:D,3,FALSE)</f>
        <v>654109.66861196596</v>
      </c>
      <c r="J8" s="21">
        <f>VLOOKUP(B8,RMS!B:E,4,FALSE)</f>
        <v>491545.21060170903</v>
      </c>
      <c r="K8" s="22">
        <f t="shared" si="1"/>
        <v>-5.6119660148397088E-3</v>
      </c>
      <c r="L8" s="22">
        <f t="shared" si="2"/>
        <v>-3.0170910758897662E-4</v>
      </c>
      <c r="M8" s="32"/>
    </row>
    <row r="9" spans="1:13">
      <c r="A9" s="42"/>
      <c r="B9" s="12">
        <v>17</v>
      </c>
      <c r="C9" s="39" t="s">
        <v>11</v>
      </c>
      <c r="D9" s="39"/>
      <c r="E9" s="15">
        <f>VLOOKUP(C9,RA!B12:D40,3,0)</f>
        <v>829888.3382</v>
      </c>
      <c r="F9" s="25">
        <f>VLOOKUP(C9,RA!B13:I44,8,0)</f>
        <v>163431.1838</v>
      </c>
      <c r="G9" s="16">
        <f t="shared" si="0"/>
        <v>666457.1544</v>
      </c>
      <c r="H9" s="27">
        <f>RA!J13</f>
        <v>19.693153437301799</v>
      </c>
      <c r="I9" s="20">
        <f>VLOOKUP(B9,RMS!B:D,3,FALSE)</f>
        <v>829888.56387606799</v>
      </c>
      <c r="J9" s="21">
        <f>VLOOKUP(B9,RMS!B:E,4,FALSE)</f>
        <v>666457.14695812005</v>
      </c>
      <c r="K9" s="22">
        <f t="shared" si="1"/>
        <v>-0.22567606798838824</v>
      </c>
      <c r="L9" s="22">
        <f t="shared" si="2"/>
        <v>7.4418799486011267E-3</v>
      </c>
      <c r="M9" s="32"/>
    </row>
    <row r="10" spans="1:13">
      <c r="A10" s="42"/>
      <c r="B10" s="12">
        <v>18</v>
      </c>
      <c r="C10" s="39" t="s">
        <v>12</v>
      </c>
      <c r="D10" s="39"/>
      <c r="E10" s="15">
        <f>VLOOKUP(C10,RA!B14:D41,3,0)</f>
        <v>248999.3328</v>
      </c>
      <c r="F10" s="25">
        <f>VLOOKUP(C10,RA!B14:I44,8,0)</f>
        <v>57972.1639</v>
      </c>
      <c r="G10" s="16">
        <f t="shared" si="0"/>
        <v>191027.16889999999</v>
      </c>
      <c r="H10" s="27">
        <f>RA!J14</f>
        <v>23.282055918826099</v>
      </c>
      <c r="I10" s="20">
        <f>VLOOKUP(B10,RMS!B:D,3,FALSE)</f>
        <v>248999.306570085</v>
      </c>
      <c r="J10" s="21">
        <f>VLOOKUP(B10,RMS!B:E,4,FALSE)</f>
        <v>191027.16831452999</v>
      </c>
      <c r="K10" s="22">
        <f t="shared" si="1"/>
        <v>2.6229915005387738E-2</v>
      </c>
      <c r="L10" s="22">
        <f t="shared" si="2"/>
        <v>5.854699993506074E-4</v>
      </c>
      <c r="M10" s="32"/>
    </row>
    <row r="11" spans="1:13">
      <c r="A11" s="42"/>
      <c r="B11" s="12">
        <v>19</v>
      </c>
      <c r="C11" s="39" t="s">
        <v>13</v>
      </c>
      <c r="D11" s="39"/>
      <c r="E11" s="15">
        <f>VLOOKUP(C11,RA!B14:D42,3,0)</f>
        <v>208471.3805</v>
      </c>
      <c r="F11" s="25">
        <f>VLOOKUP(C11,RA!B15:I45,8,0)</f>
        <v>41508.397599999997</v>
      </c>
      <c r="G11" s="16">
        <f t="shared" si="0"/>
        <v>166962.9829</v>
      </c>
      <c r="H11" s="27">
        <f>RA!J15</f>
        <v>19.910837401491701</v>
      </c>
      <c r="I11" s="20">
        <f>VLOOKUP(B11,RMS!B:D,3,FALSE)</f>
        <v>208471.46160170899</v>
      </c>
      <c r="J11" s="21">
        <f>VLOOKUP(B11,RMS!B:E,4,FALSE)</f>
        <v>166962.985292308</v>
      </c>
      <c r="K11" s="22">
        <f t="shared" si="1"/>
        <v>-8.11017089872621E-2</v>
      </c>
      <c r="L11" s="22">
        <f t="shared" si="2"/>
        <v>-2.3923080007079989E-3</v>
      </c>
      <c r="M11" s="32"/>
    </row>
    <row r="12" spans="1:13">
      <c r="A12" s="42"/>
      <c r="B12" s="12">
        <v>21</v>
      </c>
      <c r="C12" s="39" t="s">
        <v>14</v>
      </c>
      <c r="D12" s="39"/>
      <c r="E12" s="15">
        <f>VLOOKUP(C12,RA!B16:D43,3,0)</f>
        <v>643088.96629999997</v>
      </c>
      <c r="F12" s="25">
        <f>VLOOKUP(C12,RA!B16:I46,8,0)</f>
        <v>23740.695800000001</v>
      </c>
      <c r="G12" s="16">
        <f t="shared" si="0"/>
        <v>619348.27049999998</v>
      </c>
      <c r="H12" s="27">
        <f>RA!J16</f>
        <v>3.69166585715063</v>
      </c>
      <c r="I12" s="20">
        <f>VLOOKUP(B12,RMS!B:D,3,FALSE)</f>
        <v>643088.75149401696</v>
      </c>
      <c r="J12" s="21">
        <f>VLOOKUP(B12,RMS!B:E,4,FALSE)</f>
        <v>619348.26950427401</v>
      </c>
      <c r="K12" s="22">
        <f t="shared" si="1"/>
        <v>0.21480598300695419</v>
      </c>
      <c r="L12" s="22">
        <f t="shared" si="2"/>
        <v>9.9572597537189722E-4</v>
      </c>
      <c r="M12" s="32"/>
    </row>
    <row r="13" spans="1:13">
      <c r="A13" s="42"/>
      <c r="B13" s="12">
        <v>22</v>
      </c>
      <c r="C13" s="39" t="s">
        <v>15</v>
      </c>
      <c r="D13" s="39"/>
      <c r="E13" s="15">
        <f>VLOOKUP(C13,RA!B16:D44,3,0)</f>
        <v>476819.40110000002</v>
      </c>
      <c r="F13" s="25">
        <f>VLOOKUP(C13,RA!B17:I47,8,0)</f>
        <v>40304.417999999998</v>
      </c>
      <c r="G13" s="16">
        <f t="shared" si="0"/>
        <v>436514.98310000001</v>
      </c>
      <c r="H13" s="27">
        <f>RA!J17</f>
        <v>8.4527638571374393</v>
      </c>
      <c r="I13" s="20">
        <f>VLOOKUP(B13,RMS!B:D,3,FALSE)</f>
        <v>476819.336598291</v>
      </c>
      <c r="J13" s="21">
        <f>VLOOKUP(B13,RMS!B:E,4,FALSE)</f>
        <v>436514.98264786298</v>
      </c>
      <c r="K13" s="22">
        <f t="shared" si="1"/>
        <v>6.4501709013711661E-2</v>
      </c>
      <c r="L13" s="22">
        <f t="shared" si="2"/>
        <v>4.5213702833279967E-4</v>
      </c>
      <c r="M13" s="32"/>
    </row>
    <row r="14" spans="1:13">
      <c r="A14" s="42"/>
      <c r="B14" s="12">
        <v>23</v>
      </c>
      <c r="C14" s="39" t="s">
        <v>16</v>
      </c>
      <c r="D14" s="39"/>
      <c r="E14" s="15">
        <f>VLOOKUP(C14,RA!B18:D44,3,0)</f>
        <v>1759041.615</v>
      </c>
      <c r="F14" s="25">
        <f>VLOOKUP(C14,RA!B18:I48,8,0)</f>
        <v>248281.75200000001</v>
      </c>
      <c r="G14" s="16">
        <f t="shared" si="0"/>
        <v>1510759.8629999999</v>
      </c>
      <c r="H14" s="27">
        <f>RA!J18</f>
        <v>14.114603650238299</v>
      </c>
      <c r="I14" s="20">
        <f>VLOOKUP(B14,RMS!B:D,3,FALSE)</f>
        <v>1759041.49497265</v>
      </c>
      <c r="J14" s="21">
        <f>VLOOKUP(B14,RMS!B:E,4,FALSE)</f>
        <v>1510759.8827042701</v>
      </c>
      <c r="K14" s="22">
        <f t="shared" si="1"/>
        <v>0.1200273500289768</v>
      </c>
      <c r="L14" s="22">
        <f t="shared" si="2"/>
        <v>-1.9704270176589489E-2</v>
      </c>
      <c r="M14" s="32"/>
    </row>
    <row r="15" spans="1:13">
      <c r="A15" s="42"/>
      <c r="B15" s="12">
        <v>24</v>
      </c>
      <c r="C15" s="39" t="s">
        <v>17</v>
      </c>
      <c r="D15" s="39"/>
      <c r="E15" s="15">
        <f>VLOOKUP(C15,RA!B18:D45,3,0)</f>
        <v>585003.04859999998</v>
      </c>
      <c r="F15" s="25">
        <f>VLOOKUP(C15,RA!B19:I49,8,0)</f>
        <v>52881.8272</v>
      </c>
      <c r="G15" s="16">
        <f t="shared" si="0"/>
        <v>532121.22139999992</v>
      </c>
      <c r="H15" s="27">
        <f>RA!J19</f>
        <v>9.0395814733878996</v>
      </c>
      <c r="I15" s="20">
        <f>VLOOKUP(B15,RMS!B:D,3,FALSE)</f>
        <v>585003.10752991401</v>
      </c>
      <c r="J15" s="21">
        <f>VLOOKUP(B15,RMS!B:E,4,FALSE)</f>
        <v>532121.22074017103</v>
      </c>
      <c r="K15" s="22">
        <f t="shared" si="1"/>
        <v>-5.8929914026521146E-2</v>
      </c>
      <c r="L15" s="22">
        <f t="shared" si="2"/>
        <v>6.5982888918370008E-4</v>
      </c>
      <c r="M15" s="32"/>
    </row>
    <row r="16" spans="1:13">
      <c r="A16" s="42"/>
      <c r="B16" s="12">
        <v>25</v>
      </c>
      <c r="C16" s="39" t="s">
        <v>18</v>
      </c>
      <c r="D16" s="39"/>
      <c r="E16" s="15">
        <f>VLOOKUP(C16,RA!B20:D46,3,0)</f>
        <v>1334171.4162000001</v>
      </c>
      <c r="F16" s="25">
        <f>VLOOKUP(C16,RA!B20:I50,8,0)</f>
        <v>84388.739300000001</v>
      </c>
      <c r="G16" s="16">
        <f t="shared" si="0"/>
        <v>1249782.6769000001</v>
      </c>
      <c r="H16" s="27">
        <f>RA!J20</f>
        <v>6.3251796789618604</v>
      </c>
      <c r="I16" s="20">
        <f>VLOOKUP(B16,RMS!B:D,3,FALSE)</f>
        <v>1334171.0443</v>
      </c>
      <c r="J16" s="21">
        <f>VLOOKUP(B16,RMS!B:E,4,FALSE)</f>
        <v>1249782.6769000001</v>
      </c>
      <c r="K16" s="22">
        <f t="shared" si="1"/>
        <v>0.37190000014379621</v>
      </c>
      <c r="L16" s="22">
        <f t="shared" si="2"/>
        <v>0</v>
      </c>
      <c r="M16" s="32"/>
    </row>
    <row r="17" spans="1:13">
      <c r="A17" s="42"/>
      <c r="B17" s="12">
        <v>26</v>
      </c>
      <c r="C17" s="39" t="s">
        <v>19</v>
      </c>
      <c r="D17" s="39"/>
      <c r="E17" s="15">
        <f>VLOOKUP(C17,RA!B20:D47,3,0)</f>
        <v>376480.47759999998</v>
      </c>
      <c r="F17" s="25">
        <f>VLOOKUP(C17,RA!B21:I51,8,0)</f>
        <v>49155.303500000002</v>
      </c>
      <c r="G17" s="16">
        <f t="shared" si="0"/>
        <v>327325.1741</v>
      </c>
      <c r="H17" s="27">
        <f>RA!J21</f>
        <v>13.0565345149785</v>
      </c>
      <c r="I17" s="20">
        <f>VLOOKUP(B17,RMS!B:D,3,FALSE)</f>
        <v>376479.76766203</v>
      </c>
      <c r="J17" s="21">
        <f>VLOOKUP(B17,RMS!B:E,4,FALSE)</f>
        <v>327325.17407152202</v>
      </c>
      <c r="K17" s="22">
        <f t="shared" si="1"/>
        <v>0.70993796997936442</v>
      </c>
      <c r="L17" s="22">
        <f t="shared" si="2"/>
        <v>2.8477981686592102E-5</v>
      </c>
      <c r="M17" s="32"/>
    </row>
    <row r="18" spans="1:13">
      <c r="A18" s="42"/>
      <c r="B18" s="12">
        <v>27</v>
      </c>
      <c r="C18" s="39" t="s">
        <v>20</v>
      </c>
      <c r="D18" s="39"/>
      <c r="E18" s="15">
        <f>VLOOKUP(C18,RA!B22:D48,3,0)</f>
        <v>907999.75080000004</v>
      </c>
      <c r="F18" s="25">
        <f>VLOOKUP(C18,RA!B22:I52,8,0)</f>
        <v>92308.623500000002</v>
      </c>
      <c r="G18" s="16">
        <f t="shared" si="0"/>
        <v>815691.12730000005</v>
      </c>
      <c r="H18" s="27">
        <f>RA!J22</f>
        <v>10.166150752648401</v>
      </c>
      <c r="I18" s="20">
        <f>VLOOKUP(B18,RMS!B:D,3,FALSE)</f>
        <v>908000.77093333297</v>
      </c>
      <c r="J18" s="21">
        <f>VLOOKUP(B18,RMS!B:E,4,FALSE)</f>
        <v>815691.12566666701</v>
      </c>
      <c r="K18" s="22">
        <f t="shared" si="1"/>
        <v>-1.0201333329314366</v>
      </c>
      <c r="L18" s="22">
        <f t="shared" si="2"/>
        <v>1.6333330422639847E-3</v>
      </c>
      <c r="M18" s="32"/>
    </row>
    <row r="19" spans="1:13">
      <c r="A19" s="42"/>
      <c r="B19" s="12">
        <v>29</v>
      </c>
      <c r="C19" s="39" t="s">
        <v>21</v>
      </c>
      <c r="D19" s="39"/>
      <c r="E19" s="15">
        <f>VLOOKUP(C19,RA!B22:D49,3,0)</f>
        <v>3250781.7066000002</v>
      </c>
      <c r="F19" s="25">
        <f>VLOOKUP(C19,RA!B23:I53,8,0)</f>
        <v>274802.71649999998</v>
      </c>
      <c r="G19" s="16">
        <f t="shared" si="0"/>
        <v>2975978.9901000001</v>
      </c>
      <c r="H19" s="27">
        <f>RA!J23</f>
        <v>8.4534349366514903</v>
      </c>
      <c r="I19" s="20">
        <f>VLOOKUP(B19,RMS!B:D,3,FALSE)</f>
        <v>3250782.5044470099</v>
      </c>
      <c r="J19" s="21">
        <f>VLOOKUP(B19,RMS!B:E,4,FALSE)</f>
        <v>2975979.0133666699</v>
      </c>
      <c r="K19" s="22">
        <f t="shared" si="1"/>
        <v>-0.79784700972959399</v>
      </c>
      <c r="L19" s="22">
        <f t="shared" si="2"/>
        <v>-2.3266669828444719E-2</v>
      </c>
      <c r="M19" s="32"/>
    </row>
    <row r="20" spans="1:13">
      <c r="A20" s="42"/>
      <c r="B20" s="12">
        <v>31</v>
      </c>
      <c r="C20" s="39" t="s">
        <v>22</v>
      </c>
      <c r="D20" s="39"/>
      <c r="E20" s="15">
        <f>VLOOKUP(C20,RA!B24:D50,3,0)</f>
        <v>260765.3652</v>
      </c>
      <c r="F20" s="25">
        <f>VLOOKUP(C20,RA!B24:I54,8,0)</f>
        <v>36449.9899</v>
      </c>
      <c r="G20" s="16">
        <f t="shared" si="0"/>
        <v>224315.37530000001</v>
      </c>
      <c r="H20" s="27">
        <f>RA!J24</f>
        <v>13.9780794401296</v>
      </c>
      <c r="I20" s="20">
        <f>VLOOKUP(B20,RMS!B:D,3,FALSE)</f>
        <v>260765.429532115</v>
      </c>
      <c r="J20" s="21">
        <f>VLOOKUP(B20,RMS!B:E,4,FALSE)</f>
        <v>224315.368134599</v>
      </c>
      <c r="K20" s="22">
        <f t="shared" si="1"/>
        <v>-6.43321149982512E-2</v>
      </c>
      <c r="L20" s="22">
        <f t="shared" si="2"/>
        <v>7.1654010098427534E-3</v>
      </c>
      <c r="M20" s="32"/>
    </row>
    <row r="21" spans="1:13">
      <c r="A21" s="42"/>
      <c r="B21" s="12">
        <v>32</v>
      </c>
      <c r="C21" s="39" t="s">
        <v>23</v>
      </c>
      <c r="D21" s="39"/>
      <c r="E21" s="15">
        <f>VLOOKUP(C21,RA!B24:D51,3,0)</f>
        <v>443036.36489999999</v>
      </c>
      <c r="F21" s="25">
        <f>VLOOKUP(C21,RA!B25:I55,8,0)</f>
        <v>7233.7464</v>
      </c>
      <c r="G21" s="16">
        <f t="shared" si="0"/>
        <v>435802.61849999998</v>
      </c>
      <c r="H21" s="27">
        <f>RA!J25</f>
        <v>1.6327658343876099</v>
      </c>
      <c r="I21" s="20">
        <f>VLOOKUP(B21,RMS!B:D,3,FALSE)</f>
        <v>443036.35156970698</v>
      </c>
      <c r="J21" s="21">
        <f>VLOOKUP(B21,RMS!B:E,4,FALSE)</f>
        <v>435802.63483834697</v>
      </c>
      <c r="K21" s="22">
        <f t="shared" si="1"/>
        <v>1.3330293004401028E-2</v>
      </c>
      <c r="L21" s="22">
        <f t="shared" si="2"/>
        <v>-1.6338346991688013E-2</v>
      </c>
      <c r="M21" s="32"/>
    </row>
    <row r="22" spans="1:13">
      <c r="A22" s="42"/>
      <c r="B22" s="12">
        <v>33</v>
      </c>
      <c r="C22" s="39" t="s">
        <v>24</v>
      </c>
      <c r="D22" s="39"/>
      <c r="E22" s="15">
        <f>VLOOKUP(C22,RA!B26:D52,3,0)</f>
        <v>512668.38500000001</v>
      </c>
      <c r="F22" s="25">
        <f>VLOOKUP(C22,RA!B26:I56,8,0)</f>
        <v>101311.50509999999</v>
      </c>
      <c r="G22" s="16">
        <f t="shared" si="0"/>
        <v>411356.8799</v>
      </c>
      <c r="H22" s="27">
        <f>RA!J26</f>
        <v>19.7616057600275</v>
      </c>
      <c r="I22" s="20">
        <f>VLOOKUP(B22,RMS!B:D,3,FALSE)</f>
        <v>512668.35642187402</v>
      </c>
      <c r="J22" s="21">
        <f>VLOOKUP(B22,RMS!B:E,4,FALSE)</f>
        <v>411356.84635894699</v>
      </c>
      <c r="K22" s="22">
        <f t="shared" si="1"/>
        <v>2.8578125988133252E-2</v>
      </c>
      <c r="L22" s="22">
        <f t="shared" si="2"/>
        <v>3.3541053009685129E-2</v>
      </c>
      <c r="M22" s="32"/>
    </row>
    <row r="23" spans="1:13">
      <c r="A23" s="42"/>
      <c r="B23" s="12">
        <v>34</v>
      </c>
      <c r="C23" s="39" t="s">
        <v>25</v>
      </c>
      <c r="D23" s="39"/>
      <c r="E23" s="15">
        <f>VLOOKUP(C23,RA!B26:D53,3,0)</f>
        <v>288993.97940000001</v>
      </c>
      <c r="F23" s="25">
        <f>VLOOKUP(C23,RA!B27:I57,8,0)</f>
        <v>43027.639900000002</v>
      </c>
      <c r="G23" s="16">
        <f t="shared" si="0"/>
        <v>245966.3395</v>
      </c>
      <c r="H23" s="27">
        <f>RA!J27</f>
        <v>14.8887668834253</v>
      </c>
      <c r="I23" s="20">
        <f>VLOOKUP(B23,RMS!B:D,3,FALSE)</f>
        <v>288993.80240943201</v>
      </c>
      <c r="J23" s="21">
        <f>VLOOKUP(B23,RMS!B:E,4,FALSE)</f>
        <v>245966.435589142</v>
      </c>
      <c r="K23" s="22">
        <f t="shared" si="1"/>
        <v>0.17699056799756363</v>
      </c>
      <c r="L23" s="22">
        <f t="shared" si="2"/>
        <v>-9.6089141996344551E-2</v>
      </c>
      <c r="M23" s="32"/>
    </row>
    <row r="24" spans="1:13">
      <c r="A24" s="42"/>
      <c r="B24" s="12">
        <v>35</v>
      </c>
      <c r="C24" s="39" t="s">
        <v>26</v>
      </c>
      <c r="D24" s="39"/>
      <c r="E24" s="15">
        <f>VLOOKUP(C24,RA!B28:D54,3,0)</f>
        <v>1220040.3938</v>
      </c>
      <c r="F24" s="25">
        <f>VLOOKUP(C24,RA!B28:I58,8,0)</f>
        <v>31078.204900000001</v>
      </c>
      <c r="G24" s="16">
        <f t="shared" si="0"/>
        <v>1188962.1889</v>
      </c>
      <c r="H24" s="27">
        <f>RA!J28</f>
        <v>2.5473095036798101</v>
      </c>
      <c r="I24" s="20">
        <f>VLOOKUP(B24,RMS!B:D,3,FALSE)</f>
        <v>1220040.3933115001</v>
      </c>
      <c r="J24" s="21">
        <f>VLOOKUP(B24,RMS!B:E,4,FALSE)</f>
        <v>1188962.1992734501</v>
      </c>
      <c r="K24" s="22">
        <f t="shared" si="1"/>
        <v>4.8849987797439098E-4</v>
      </c>
      <c r="L24" s="22">
        <f t="shared" si="2"/>
        <v>-1.0373450117185712E-2</v>
      </c>
      <c r="M24" s="32"/>
    </row>
    <row r="25" spans="1:13">
      <c r="A25" s="42"/>
      <c r="B25" s="12">
        <v>36</v>
      </c>
      <c r="C25" s="39" t="s">
        <v>27</v>
      </c>
      <c r="D25" s="39"/>
      <c r="E25" s="15">
        <f>VLOOKUP(C25,RA!B28:D55,3,0)</f>
        <v>728096.39379999996</v>
      </c>
      <c r="F25" s="25">
        <f>VLOOKUP(C25,RA!B29:I59,8,0)</f>
        <v>96176.596799999999</v>
      </c>
      <c r="G25" s="16">
        <f t="shared" si="0"/>
        <v>631919.79700000002</v>
      </c>
      <c r="H25" s="27">
        <f>RA!J29</f>
        <v>13.209321955029299</v>
      </c>
      <c r="I25" s="20">
        <f>VLOOKUP(B25,RMS!B:D,3,FALSE)</f>
        <v>728096.436977876</v>
      </c>
      <c r="J25" s="21">
        <f>VLOOKUP(B25,RMS!B:E,4,FALSE)</f>
        <v>631919.76493017201</v>
      </c>
      <c r="K25" s="22">
        <f t="shared" si="1"/>
        <v>-4.3177876039408147E-2</v>
      </c>
      <c r="L25" s="22">
        <f t="shared" si="2"/>
        <v>3.2069828012026846E-2</v>
      </c>
      <c r="M25" s="32"/>
    </row>
    <row r="26" spans="1:13">
      <c r="A26" s="42"/>
      <c r="B26" s="12">
        <v>37</v>
      </c>
      <c r="C26" s="39" t="s">
        <v>73</v>
      </c>
      <c r="D26" s="39"/>
      <c r="E26" s="15">
        <f>VLOOKUP(C26,RA!B30:D56,3,0)</f>
        <v>778884.67539999995</v>
      </c>
      <c r="F26" s="25">
        <f>VLOOKUP(C26,RA!B30:I60,8,0)</f>
        <v>84905.3946</v>
      </c>
      <c r="G26" s="16">
        <f t="shared" si="0"/>
        <v>693979.28079999995</v>
      </c>
      <c r="H26" s="27">
        <f>RA!J30</f>
        <v>10.900894224988599</v>
      </c>
      <c r="I26" s="20">
        <f>VLOOKUP(B26,RMS!B:D,3,FALSE)</f>
        <v>778884.64406548697</v>
      </c>
      <c r="J26" s="21">
        <f>VLOOKUP(B26,RMS!B:E,4,FALSE)</f>
        <v>693979.30649370002</v>
      </c>
      <c r="K26" s="22">
        <f t="shared" si="1"/>
        <v>3.1334512983448803E-2</v>
      </c>
      <c r="L26" s="22">
        <f t="shared" si="2"/>
        <v>-2.5693700066767633E-2</v>
      </c>
      <c r="M26" s="32"/>
    </row>
    <row r="27" spans="1:13">
      <c r="A27" s="42"/>
      <c r="B27" s="12">
        <v>38</v>
      </c>
      <c r="C27" s="39" t="s">
        <v>29</v>
      </c>
      <c r="D27" s="39"/>
      <c r="E27" s="15">
        <f>VLOOKUP(C27,RA!B30:D57,3,0)</f>
        <v>1436782.7874</v>
      </c>
      <c r="F27" s="25">
        <f>VLOOKUP(C27,RA!B31:I61,8,0)</f>
        <v>-81519.053199999995</v>
      </c>
      <c r="G27" s="16">
        <f t="shared" si="0"/>
        <v>1518301.8406</v>
      </c>
      <c r="H27" s="27">
        <f>RA!J31</f>
        <v>-5.6737214500959299</v>
      </c>
      <c r="I27" s="20">
        <f>VLOOKUP(B27,RMS!B:D,3,FALSE)</f>
        <v>1436782.78416814</v>
      </c>
      <c r="J27" s="21">
        <f>VLOOKUP(B27,RMS!B:E,4,FALSE)</f>
        <v>1518301.7369796501</v>
      </c>
      <c r="K27" s="22">
        <f t="shared" si="1"/>
        <v>3.2318599987775087E-3</v>
      </c>
      <c r="L27" s="22">
        <f t="shared" si="2"/>
        <v>0.10362034989520907</v>
      </c>
      <c r="M27" s="32"/>
    </row>
    <row r="28" spans="1:13">
      <c r="A28" s="42"/>
      <c r="B28" s="12">
        <v>39</v>
      </c>
      <c r="C28" s="39" t="s">
        <v>30</v>
      </c>
      <c r="D28" s="39"/>
      <c r="E28" s="15">
        <f>VLOOKUP(C28,RA!B32:D58,3,0)</f>
        <v>97311.370699999999</v>
      </c>
      <c r="F28" s="25">
        <f>VLOOKUP(C28,RA!B32:I62,8,0)</f>
        <v>20951.353299999999</v>
      </c>
      <c r="G28" s="16">
        <f t="shared" si="0"/>
        <v>76360.017399999997</v>
      </c>
      <c r="H28" s="27">
        <f>RA!J32</f>
        <v>21.530221133756999</v>
      </c>
      <c r="I28" s="20">
        <f>VLOOKUP(B28,RMS!B:D,3,FALSE)</f>
        <v>97311.240033386304</v>
      </c>
      <c r="J28" s="21">
        <f>VLOOKUP(B28,RMS!B:E,4,FALSE)</f>
        <v>76360.011543222907</v>
      </c>
      <c r="K28" s="22">
        <f t="shared" si="1"/>
        <v>0.13066661369521171</v>
      </c>
      <c r="L28" s="22">
        <f t="shared" si="2"/>
        <v>5.8567770902300254E-3</v>
      </c>
      <c r="M28" s="32"/>
    </row>
    <row r="29" spans="1:13">
      <c r="A29" s="42"/>
      <c r="B29" s="12">
        <v>40</v>
      </c>
      <c r="C29" s="39" t="s">
        <v>31</v>
      </c>
      <c r="D29" s="39"/>
      <c r="E29" s="15">
        <f>VLOOKUP(C29,RA!B32:D59,3,0)</f>
        <v>0</v>
      </c>
      <c r="F29" s="25">
        <f>VLOOKUP(C29,RA!B33:I63,8,0)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2"/>
    </row>
    <row r="30" spans="1:13" ht="12" thickBot="1">
      <c r="A30" s="42"/>
      <c r="B30" s="12">
        <v>42</v>
      </c>
      <c r="C30" s="39" t="s">
        <v>32</v>
      </c>
      <c r="D30" s="39"/>
      <c r="E30" s="15">
        <f>VLOOKUP(C30,RA!B34:D61,3,0)</f>
        <v>253973.69320000001</v>
      </c>
      <c r="F30" s="25">
        <f>VLOOKUP(C30,RA!B34:I65,8,0)</f>
        <v>-8177.6435000000001</v>
      </c>
      <c r="G30" s="16">
        <f t="shared" si="0"/>
        <v>262151.33669999999</v>
      </c>
      <c r="H30" s="27">
        <f>RA!J34</f>
        <v>0</v>
      </c>
      <c r="I30" s="20">
        <f>VLOOKUP(B30,RMS!B:D,3,FALSE)</f>
        <v>253973.69320000001</v>
      </c>
      <c r="J30" s="21">
        <f>VLOOKUP(B30,RMS!B:E,4,FALSE)</f>
        <v>262151.3481</v>
      </c>
      <c r="K30" s="22">
        <f t="shared" si="1"/>
        <v>0</v>
      </c>
      <c r="L30" s="22">
        <f t="shared" si="2"/>
        <v>-1.1400000017601997E-2</v>
      </c>
      <c r="M30" s="32"/>
    </row>
    <row r="31" spans="1:13" s="35" customFormat="1" ht="12" thickBot="1">
      <c r="A31" s="42"/>
      <c r="B31" s="12">
        <v>70</v>
      </c>
      <c r="C31" s="43" t="s">
        <v>69</v>
      </c>
      <c r="D31" s="44"/>
      <c r="E31" s="15">
        <f>VLOOKUP(C31,RA!B35:D62,3,0)</f>
        <v>154103.44</v>
      </c>
      <c r="F31" s="25">
        <f>VLOOKUP(C31,RA!B35:I66,8,0)</f>
        <v>-3061.92</v>
      </c>
      <c r="G31" s="16">
        <f t="shared" si="0"/>
        <v>157165.36000000002</v>
      </c>
      <c r="H31" s="27">
        <f>RA!J35</f>
        <v>-3.2198781680747701</v>
      </c>
      <c r="I31" s="20">
        <f>VLOOKUP(B31,RMS!B:D,3,FALSE)</f>
        <v>154103.44</v>
      </c>
      <c r="J31" s="21">
        <f>VLOOKUP(B31,RMS!B:E,4,FALSE)</f>
        <v>157165.35999999999</v>
      </c>
      <c r="K31" s="22">
        <f t="shared" si="1"/>
        <v>0</v>
      </c>
      <c r="L31" s="22">
        <f t="shared" si="2"/>
        <v>0</v>
      </c>
    </row>
    <row r="32" spans="1:13">
      <c r="A32" s="42"/>
      <c r="B32" s="12">
        <v>71</v>
      </c>
      <c r="C32" s="39" t="s">
        <v>36</v>
      </c>
      <c r="D32" s="39"/>
      <c r="E32" s="15">
        <f>VLOOKUP(C32,RA!B34:D62,3,0)</f>
        <v>182278.63</v>
      </c>
      <c r="F32" s="25">
        <f>VLOOKUP(C32,RA!B34:I66,8,0)</f>
        <v>-22120.59</v>
      </c>
      <c r="G32" s="16">
        <f t="shared" si="0"/>
        <v>204399.22</v>
      </c>
      <c r="H32" s="27">
        <f>RA!J35</f>
        <v>-3.2198781680747701</v>
      </c>
      <c r="I32" s="20">
        <f>VLOOKUP(B32,RMS!B:D,3,FALSE)</f>
        <v>182278.63</v>
      </c>
      <c r="J32" s="21">
        <f>VLOOKUP(B32,RMS!B:E,4,FALSE)</f>
        <v>204399.22</v>
      </c>
      <c r="K32" s="22">
        <f t="shared" si="1"/>
        <v>0</v>
      </c>
      <c r="L32" s="22">
        <f t="shared" si="2"/>
        <v>0</v>
      </c>
      <c r="M32" s="32"/>
    </row>
    <row r="33" spans="1:13">
      <c r="A33" s="42"/>
      <c r="B33" s="12">
        <v>72</v>
      </c>
      <c r="C33" s="39" t="s">
        <v>37</v>
      </c>
      <c r="D33" s="39"/>
      <c r="E33" s="15">
        <f>VLOOKUP(C33,RA!B34:D63,3,0)</f>
        <v>39758.120000000003</v>
      </c>
      <c r="F33" s="25">
        <f>VLOOKUP(C33,RA!B34:I67,8,0)</f>
        <v>-3323.92</v>
      </c>
      <c r="G33" s="16">
        <f t="shared" si="0"/>
        <v>43082.04</v>
      </c>
      <c r="H33" s="27">
        <f>RA!J34</f>
        <v>0</v>
      </c>
      <c r="I33" s="20">
        <f>VLOOKUP(B33,RMS!B:D,3,FALSE)</f>
        <v>39758.120000000003</v>
      </c>
      <c r="J33" s="21">
        <f>VLOOKUP(B33,RMS!B:E,4,FALSE)</f>
        <v>43082.04</v>
      </c>
      <c r="K33" s="22">
        <f t="shared" si="1"/>
        <v>0</v>
      </c>
      <c r="L33" s="22">
        <f t="shared" si="2"/>
        <v>0</v>
      </c>
      <c r="M33" s="32"/>
    </row>
    <row r="34" spans="1:13">
      <c r="A34" s="42"/>
      <c r="B34" s="12">
        <v>73</v>
      </c>
      <c r="C34" s="39" t="s">
        <v>38</v>
      </c>
      <c r="D34" s="39"/>
      <c r="E34" s="15">
        <f>VLOOKUP(C34,RA!B35:D64,3,0)</f>
        <v>82328.62</v>
      </c>
      <c r="F34" s="25">
        <f>VLOOKUP(C34,RA!B35:I68,8,0)</f>
        <v>-23211.09</v>
      </c>
      <c r="G34" s="16">
        <f t="shared" si="0"/>
        <v>105539.70999999999</v>
      </c>
      <c r="H34" s="27">
        <f>RA!J35</f>
        <v>-3.2198781680747701</v>
      </c>
      <c r="I34" s="20">
        <f>VLOOKUP(B34,RMS!B:D,3,FALSE)</f>
        <v>82328.62</v>
      </c>
      <c r="J34" s="21">
        <f>VLOOKUP(B34,RMS!B:E,4,FALSE)</f>
        <v>105539.71</v>
      </c>
      <c r="K34" s="22">
        <f t="shared" si="1"/>
        <v>0</v>
      </c>
      <c r="L34" s="22">
        <f t="shared" si="2"/>
        <v>0</v>
      </c>
      <c r="M34" s="32"/>
    </row>
    <row r="35" spans="1:13" s="35" customFormat="1">
      <c r="A35" s="42"/>
      <c r="B35" s="12">
        <v>74</v>
      </c>
      <c r="C35" s="39" t="s">
        <v>71</v>
      </c>
      <c r="D35" s="39"/>
      <c r="E35" s="15">
        <f>VLOOKUP(C35,RA!B36:D65,3,0)</f>
        <v>0.09</v>
      </c>
      <c r="F35" s="25">
        <f>VLOOKUP(C35,RA!B36:I69,8,0)</f>
        <v>-55.47</v>
      </c>
      <c r="G35" s="16">
        <f t="shared" si="0"/>
        <v>55.56</v>
      </c>
      <c r="H35" s="27">
        <f>RA!J36</f>
        <v>-1.9869251458630599</v>
      </c>
      <c r="I35" s="20">
        <f>VLOOKUP(B35,RMS!B:D,3,FALSE)</f>
        <v>0.09</v>
      </c>
      <c r="J35" s="21">
        <f>VLOOKUP(B35,RMS!B:E,4,FALSE)</f>
        <v>55.56</v>
      </c>
      <c r="K35" s="22">
        <f t="shared" si="1"/>
        <v>0</v>
      </c>
      <c r="L35" s="22">
        <f t="shared" si="2"/>
        <v>0</v>
      </c>
    </row>
    <row r="36" spans="1:13" ht="11.25" customHeight="1">
      <c r="A36" s="42"/>
      <c r="B36" s="12">
        <v>75</v>
      </c>
      <c r="C36" s="39" t="s">
        <v>33</v>
      </c>
      <c r="D36" s="39"/>
      <c r="E36" s="15">
        <f>VLOOKUP(C36,RA!B8:D65,3,0)</f>
        <v>58993.161399999997</v>
      </c>
      <c r="F36" s="25">
        <f>VLOOKUP(C36,RA!B8:I69,8,0)</f>
        <v>3810.7728999999999</v>
      </c>
      <c r="G36" s="16">
        <f t="shared" si="0"/>
        <v>55182.388500000001</v>
      </c>
      <c r="H36" s="27">
        <f>RA!J36</f>
        <v>-1.9869251458630599</v>
      </c>
      <c r="I36" s="20">
        <f>VLOOKUP(B36,RMS!B:D,3,FALSE)</f>
        <v>58993.162393162398</v>
      </c>
      <c r="J36" s="21">
        <f>VLOOKUP(B36,RMS!B:E,4,FALSE)</f>
        <v>55182.388888888898</v>
      </c>
      <c r="K36" s="22">
        <f t="shared" si="1"/>
        <v>-9.931624008459039E-4</v>
      </c>
      <c r="L36" s="22">
        <f t="shared" si="2"/>
        <v>-3.888888968504034E-4</v>
      </c>
      <c r="M36" s="32"/>
    </row>
    <row r="37" spans="1:13">
      <c r="A37" s="42"/>
      <c r="B37" s="12">
        <v>76</v>
      </c>
      <c r="C37" s="39" t="s">
        <v>34</v>
      </c>
      <c r="D37" s="39"/>
      <c r="E37" s="15">
        <f>VLOOKUP(C37,RA!B8:D66,3,0)</f>
        <v>376035.99609999999</v>
      </c>
      <c r="F37" s="25">
        <f>VLOOKUP(C37,RA!B8:I70,8,0)</f>
        <v>27580.489799999999</v>
      </c>
      <c r="G37" s="16">
        <f t="shared" si="0"/>
        <v>348455.50630000001</v>
      </c>
      <c r="H37" s="27">
        <f>RA!J37</f>
        <v>-12.135591539172699</v>
      </c>
      <c r="I37" s="20">
        <f>VLOOKUP(B37,RMS!B:D,3,FALSE)</f>
        <v>376035.98653504299</v>
      </c>
      <c r="J37" s="21">
        <f>VLOOKUP(B37,RMS!B:E,4,FALSE)</f>
        <v>348455.50416153797</v>
      </c>
      <c r="K37" s="22">
        <f t="shared" si="1"/>
        <v>9.5649569993838668E-3</v>
      </c>
      <c r="L37" s="22">
        <f t="shared" si="2"/>
        <v>2.1384620340541005E-3</v>
      </c>
      <c r="M37" s="32"/>
    </row>
    <row r="38" spans="1:13">
      <c r="A38" s="42"/>
      <c r="B38" s="12">
        <v>77</v>
      </c>
      <c r="C38" s="39" t="s">
        <v>39</v>
      </c>
      <c r="D38" s="39"/>
      <c r="E38" s="15">
        <f>VLOOKUP(C38,RA!B9:D67,3,0)</f>
        <v>117801.74</v>
      </c>
      <c r="F38" s="25">
        <f>VLOOKUP(C38,RA!B9:I71,8,0)</f>
        <v>-9960.33</v>
      </c>
      <c r="G38" s="16">
        <f t="shared" si="0"/>
        <v>127762.07</v>
      </c>
      <c r="H38" s="27">
        <f>RA!J38</f>
        <v>-8.3603550670906994</v>
      </c>
      <c r="I38" s="20">
        <f>VLOOKUP(B38,RMS!B:D,3,FALSE)</f>
        <v>117801.74</v>
      </c>
      <c r="J38" s="21">
        <f>VLOOKUP(B38,RMS!B:E,4,FALSE)</f>
        <v>127762.07</v>
      </c>
      <c r="K38" s="22">
        <f t="shared" si="1"/>
        <v>0</v>
      </c>
      <c r="L38" s="22">
        <f t="shared" si="2"/>
        <v>0</v>
      </c>
      <c r="M38" s="32"/>
    </row>
    <row r="39" spans="1:13">
      <c r="A39" s="42"/>
      <c r="B39" s="12">
        <v>78</v>
      </c>
      <c r="C39" s="39" t="s">
        <v>40</v>
      </c>
      <c r="D39" s="39"/>
      <c r="E39" s="15">
        <f>VLOOKUP(C39,RA!B10:D68,3,0)</f>
        <v>87879.54</v>
      </c>
      <c r="F39" s="25">
        <f>VLOOKUP(C39,RA!B10:I72,8,0)</f>
        <v>11824.2</v>
      </c>
      <c r="G39" s="16">
        <f t="shared" si="0"/>
        <v>76055.34</v>
      </c>
      <c r="H39" s="27">
        <f>RA!J39</f>
        <v>-28.193221263759799</v>
      </c>
      <c r="I39" s="20">
        <f>VLOOKUP(B39,RMS!B:D,3,FALSE)</f>
        <v>87879.54</v>
      </c>
      <c r="J39" s="21">
        <f>VLOOKUP(B39,RMS!B:E,4,FALSE)</f>
        <v>76055.34</v>
      </c>
      <c r="K39" s="22">
        <f t="shared" si="1"/>
        <v>0</v>
      </c>
      <c r="L39" s="22">
        <f t="shared" si="2"/>
        <v>0</v>
      </c>
      <c r="M39" s="32"/>
    </row>
    <row r="40" spans="1:13">
      <c r="A40" s="42"/>
      <c r="B40" s="12">
        <v>99</v>
      </c>
      <c r="C40" s="39" t="s">
        <v>35</v>
      </c>
      <c r="D40" s="39"/>
      <c r="E40" s="15">
        <f>VLOOKUP(C40,RA!B8:D69,3,0)</f>
        <v>11676.9781</v>
      </c>
      <c r="F40" s="25">
        <f>VLOOKUP(C40,RA!B8:I73,8,0)</f>
        <v>831.3374</v>
      </c>
      <c r="G40" s="16">
        <f t="shared" si="0"/>
        <v>10845.6407</v>
      </c>
      <c r="H40" s="27">
        <f>RA!J40</f>
        <v>-61633.333333333299</v>
      </c>
      <c r="I40" s="20">
        <f>VLOOKUP(B40,RMS!B:D,3,FALSE)</f>
        <v>11676.9781408365</v>
      </c>
      <c r="J40" s="21">
        <f>VLOOKUP(B40,RMS!B:E,4,FALSE)</f>
        <v>10845.6406224945</v>
      </c>
      <c r="K40" s="22">
        <f t="shared" si="1"/>
        <v>-4.0836499465513043E-5</v>
      </c>
      <c r="L40" s="22">
        <f t="shared" si="2"/>
        <v>7.750549957563635E-5</v>
      </c>
      <c r="M40" s="32"/>
    </row>
  </sheetData>
  <mergeCells count="40">
    <mergeCell ref="C2:D2"/>
    <mergeCell ref="C4:D4"/>
    <mergeCell ref="C5:D5"/>
    <mergeCell ref="C6:D6"/>
    <mergeCell ref="C7:D7"/>
    <mergeCell ref="A3:D3"/>
    <mergeCell ref="A4:A40"/>
    <mergeCell ref="C30:D30"/>
    <mergeCell ref="C32:D32"/>
    <mergeCell ref="C33:D33"/>
    <mergeCell ref="C34:D34"/>
    <mergeCell ref="C36:D36"/>
    <mergeCell ref="C31:D31"/>
    <mergeCell ref="C35:D35"/>
    <mergeCell ref="C29:D29"/>
    <mergeCell ref="C27:D27"/>
    <mergeCell ref="C37:D37"/>
    <mergeCell ref="C38:D38"/>
    <mergeCell ref="C40:D40"/>
    <mergeCell ref="C39:D39"/>
    <mergeCell ref="C10:D10"/>
    <mergeCell ref="C23:D23"/>
    <mergeCell ref="C24:D24"/>
    <mergeCell ref="C25:D25"/>
    <mergeCell ref="C26:D26"/>
    <mergeCell ref="C28:D28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W45"/>
  <sheetViews>
    <sheetView topLeftCell="A19" workbookViewId="0">
      <selection activeCell="A8" sqref="A1:W45"/>
    </sheetView>
  </sheetViews>
  <sheetFormatPr defaultRowHeight="11.25"/>
  <cols>
    <col min="1" max="1" width="8.5" style="36" customWidth="1"/>
    <col min="2" max="3" width="9" style="36"/>
    <col min="4" max="5" width="11.5" style="36" bestFit="1" customWidth="1"/>
    <col min="6" max="7" width="12.25" style="36" bestFit="1" customWidth="1"/>
    <col min="8" max="8" width="9" style="36"/>
    <col min="9" max="9" width="12.25" style="36" bestFit="1" customWidth="1"/>
    <col min="10" max="10" width="9" style="36"/>
    <col min="11" max="11" width="12.25" style="36" bestFit="1" customWidth="1"/>
    <col min="12" max="12" width="10.5" style="36" bestFit="1" customWidth="1"/>
    <col min="13" max="13" width="12.25" style="36" bestFit="1" customWidth="1"/>
    <col min="14" max="15" width="13.875" style="36" bestFit="1" customWidth="1"/>
    <col min="16" max="16" width="10.5" style="36" bestFit="1" customWidth="1"/>
    <col min="17" max="17" width="9.25" style="36" bestFit="1" customWidth="1"/>
    <col min="18" max="18" width="10.5" style="36" bestFit="1" customWidth="1"/>
    <col min="19" max="20" width="9" style="36"/>
    <col min="21" max="21" width="10.5" style="36" bestFit="1" customWidth="1"/>
    <col min="22" max="22" width="36" style="36" bestFit="1" customWidth="1"/>
    <col min="23" max="16384" width="9" style="36"/>
  </cols>
  <sheetData>
    <row r="1" spans="1:23" ht="12.75">
      <c r="A1" s="48"/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57" t="s">
        <v>46</v>
      </c>
      <c r="W1" s="50"/>
    </row>
    <row r="2" spans="1:23" ht="12.75">
      <c r="A2" s="48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57"/>
      <c r="W2" s="50"/>
    </row>
    <row r="3" spans="1:23" ht="23.25" thickBot="1">
      <c r="A3" s="48"/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58" t="s">
        <v>47</v>
      </c>
      <c r="W3" s="50"/>
    </row>
    <row r="4" spans="1:23" ht="15" thickTop="1" thickBot="1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56"/>
      <c r="W4" s="50"/>
    </row>
    <row r="5" spans="1:23" ht="15" thickTop="1" thickBot="1">
      <c r="A5" s="59"/>
      <c r="B5" s="60"/>
      <c r="C5" s="61"/>
      <c r="D5" s="62" t="s">
        <v>0</v>
      </c>
      <c r="E5" s="62" t="s">
        <v>59</v>
      </c>
      <c r="F5" s="62" t="s">
        <v>60</v>
      </c>
      <c r="G5" s="62" t="s">
        <v>48</v>
      </c>
      <c r="H5" s="62" t="s">
        <v>49</v>
      </c>
      <c r="I5" s="62" t="s">
        <v>1</v>
      </c>
      <c r="J5" s="62" t="s">
        <v>2</v>
      </c>
      <c r="K5" s="62" t="s">
        <v>50</v>
      </c>
      <c r="L5" s="62" t="s">
        <v>51</v>
      </c>
      <c r="M5" s="62" t="s">
        <v>52</v>
      </c>
      <c r="N5" s="62" t="s">
        <v>53</v>
      </c>
      <c r="O5" s="62" t="s">
        <v>54</v>
      </c>
      <c r="P5" s="62" t="s">
        <v>61</v>
      </c>
      <c r="Q5" s="62" t="s">
        <v>62</v>
      </c>
      <c r="R5" s="62" t="s">
        <v>55</v>
      </c>
      <c r="S5" s="62" t="s">
        <v>56</v>
      </c>
      <c r="T5" s="62" t="s">
        <v>57</v>
      </c>
      <c r="U5" s="63" t="s">
        <v>58</v>
      </c>
      <c r="V5" s="56"/>
      <c r="W5" s="56"/>
    </row>
    <row r="6" spans="1:23" ht="14.25" thickBot="1">
      <c r="A6" s="64" t="s">
        <v>3</v>
      </c>
      <c r="B6" s="51" t="s">
        <v>4</v>
      </c>
      <c r="C6" s="52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>
      <c r="A7" s="53" t="s">
        <v>5</v>
      </c>
      <c r="B7" s="54"/>
      <c r="C7" s="55"/>
      <c r="D7" s="66">
        <v>19424741.8431</v>
      </c>
      <c r="E7" s="66">
        <v>19289877.830600001</v>
      </c>
      <c r="F7" s="67">
        <v>100.699143943183</v>
      </c>
      <c r="G7" s="66">
        <v>20810359.781199999</v>
      </c>
      <c r="H7" s="67">
        <v>-6.6583084226720404</v>
      </c>
      <c r="I7" s="66">
        <v>1845889.1029000001</v>
      </c>
      <c r="J7" s="67">
        <v>9.5027728955671602</v>
      </c>
      <c r="K7" s="66">
        <v>745244.00100000005</v>
      </c>
      <c r="L7" s="67">
        <v>3.5811202152941699</v>
      </c>
      <c r="M7" s="67">
        <v>1.4768922667248701</v>
      </c>
      <c r="N7" s="66">
        <v>326565843.58069998</v>
      </c>
      <c r="O7" s="66">
        <v>6930452185.7939997</v>
      </c>
      <c r="P7" s="66">
        <v>856504</v>
      </c>
      <c r="Q7" s="66">
        <v>1494006</v>
      </c>
      <c r="R7" s="67">
        <v>-42.670645231679103</v>
      </c>
      <c r="S7" s="66">
        <v>22.6791023078701</v>
      </c>
      <c r="T7" s="66">
        <v>43.809866097525699</v>
      </c>
      <c r="U7" s="68">
        <v>-93.172840365567495</v>
      </c>
      <c r="V7" s="56"/>
      <c r="W7" s="56"/>
    </row>
    <row r="8" spans="1:23" ht="14.25" thickBot="1">
      <c r="A8" s="45">
        <v>42320</v>
      </c>
      <c r="B8" s="43" t="s">
        <v>6</v>
      </c>
      <c r="C8" s="44"/>
      <c r="D8" s="69">
        <v>752429.57270000002</v>
      </c>
      <c r="E8" s="69">
        <v>650781.51300000004</v>
      </c>
      <c r="F8" s="70">
        <v>115.619383413554</v>
      </c>
      <c r="G8" s="69">
        <v>577207.25040000002</v>
      </c>
      <c r="H8" s="70">
        <v>30.3569163725113</v>
      </c>
      <c r="I8" s="69">
        <v>174205.83660000001</v>
      </c>
      <c r="J8" s="70">
        <v>23.152444151667801</v>
      </c>
      <c r="K8" s="69">
        <v>126490.7129</v>
      </c>
      <c r="L8" s="70">
        <v>21.9142626521657</v>
      </c>
      <c r="M8" s="70">
        <v>0.37722234783926201</v>
      </c>
      <c r="N8" s="69">
        <v>10500429.435900001</v>
      </c>
      <c r="O8" s="69">
        <v>246557908.64230001</v>
      </c>
      <c r="P8" s="69">
        <v>21686</v>
      </c>
      <c r="Q8" s="69">
        <v>55668</v>
      </c>
      <c r="R8" s="70">
        <v>-61.044046849177299</v>
      </c>
      <c r="S8" s="69">
        <v>34.696558733745299</v>
      </c>
      <c r="T8" s="69">
        <v>51.749853520873799</v>
      </c>
      <c r="U8" s="71">
        <v>-49.149816032166697</v>
      </c>
      <c r="V8" s="56"/>
      <c r="W8" s="56"/>
    </row>
    <row r="9" spans="1:23" ht="12" customHeight="1" thickBot="1">
      <c r="A9" s="46"/>
      <c r="B9" s="43" t="s">
        <v>7</v>
      </c>
      <c r="C9" s="44"/>
      <c r="D9" s="69">
        <v>61266.745000000003</v>
      </c>
      <c r="E9" s="69">
        <v>73988.507299999997</v>
      </c>
      <c r="F9" s="70">
        <v>82.805758942510806</v>
      </c>
      <c r="G9" s="69">
        <v>69062.853099999993</v>
      </c>
      <c r="H9" s="70">
        <v>-11.288424601734199</v>
      </c>
      <c r="I9" s="69">
        <v>15066.022999999999</v>
      </c>
      <c r="J9" s="70">
        <v>24.590865729850702</v>
      </c>
      <c r="K9" s="69">
        <v>15629.8917</v>
      </c>
      <c r="L9" s="70">
        <v>22.631401684735799</v>
      </c>
      <c r="M9" s="70">
        <v>-3.6076302435287998E-2</v>
      </c>
      <c r="N9" s="69">
        <v>1030323.2699</v>
      </c>
      <c r="O9" s="69">
        <v>39702115.4582</v>
      </c>
      <c r="P9" s="69">
        <v>3538</v>
      </c>
      <c r="Q9" s="69">
        <v>7234</v>
      </c>
      <c r="R9" s="70">
        <v>-51.092065247442598</v>
      </c>
      <c r="S9" s="69">
        <v>17.316773600904501</v>
      </c>
      <c r="T9" s="69">
        <v>17.619495299972399</v>
      </c>
      <c r="U9" s="71">
        <v>-1.7481414612481501</v>
      </c>
      <c r="V9" s="56"/>
      <c r="W9" s="56"/>
    </row>
    <row r="10" spans="1:23" ht="14.25" thickBot="1">
      <c r="A10" s="46"/>
      <c r="B10" s="43" t="s">
        <v>8</v>
      </c>
      <c r="C10" s="44"/>
      <c r="D10" s="69">
        <v>115281.5273</v>
      </c>
      <c r="E10" s="69">
        <v>95235.510699999999</v>
      </c>
      <c r="F10" s="70">
        <v>121.048888647373</v>
      </c>
      <c r="G10" s="69">
        <v>85753.974900000001</v>
      </c>
      <c r="H10" s="70">
        <v>34.4328673212325</v>
      </c>
      <c r="I10" s="69">
        <v>31981.428400000001</v>
      </c>
      <c r="J10" s="70">
        <v>27.742023504575801</v>
      </c>
      <c r="K10" s="69">
        <v>21534.938600000001</v>
      </c>
      <c r="L10" s="70">
        <v>25.112466944083302</v>
      </c>
      <c r="M10" s="70">
        <v>0.485094942411398</v>
      </c>
      <c r="N10" s="69">
        <v>1652635.2959</v>
      </c>
      <c r="O10" s="69">
        <v>60785620.077600002</v>
      </c>
      <c r="P10" s="69">
        <v>75883</v>
      </c>
      <c r="Q10" s="69">
        <v>126588</v>
      </c>
      <c r="R10" s="70">
        <v>-40.0551395076943</v>
      </c>
      <c r="S10" s="69">
        <v>1.51920097123203</v>
      </c>
      <c r="T10" s="69">
        <v>2.34223674755901</v>
      </c>
      <c r="U10" s="71">
        <v>-54.1755693889219</v>
      </c>
      <c r="V10" s="56"/>
      <c r="W10" s="56"/>
    </row>
    <row r="11" spans="1:23" ht="14.25" thickBot="1">
      <c r="A11" s="46"/>
      <c r="B11" s="43" t="s">
        <v>9</v>
      </c>
      <c r="C11" s="44"/>
      <c r="D11" s="69">
        <v>89499.176999999996</v>
      </c>
      <c r="E11" s="69">
        <v>68957.257700000002</v>
      </c>
      <c r="F11" s="70">
        <v>129.789350657429</v>
      </c>
      <c r="G11" s="69">
        <v>60909.835800000001</v>
      </c>
      <c r="H11" s="70">
        <v>46.937150337876901</v>
      </c>
      <c r="I11" s="69">
        <v>19544.326799999999</v>
      </c>
      <c r="J11" s="70">
        <v>21.8374374548718</v>
      </c>
      <c r="K11" s="69">
        <v>14111.517599999999</v>
      </c>
      <c r="L11" s="70">
        <v>23.167879891083199</v>
      </c>
      <c r="M11" s="70">
        <v>0.38499113660177903</v>
      </c>
      <c r="N11" s="69">
        <v>895402.02769999998</v>
      </c>
      <c r="O11" s="69">
        <v>20233849.497200001</v>
      </c>
      <c r="P11" s="69">
        <v>3343</v>
      </c>
      <c r="Q11" s="69">
        <v>6689</v>
      </c>
      <c r="R11" s="70">
        <v>-50.022424876663202</v>
      </c>
      <c r="S11" s="69">
        <v>26.772113969488501</v>
      </c>
      <c r="T11" s="69">
        <v>29.3768392584841</v>
      </c>
      <c r="U11" s="71">
        <v>-9.7292477238224002</v>
      </c>
      <c r="V11" s="56"/>
      <c r="W11" s="56"/>
    </row>
    <row r="12" spans="1:23" ht="14.25" thickBot="1">
      <c r="A12" s="46"/>
      <c r="B12" s="43" t="s">
        <v>10</v>
      </c>
      <c r="C12" s="44"/>
      <c r="D12" s="69">
        <v>654109.66299999994</v>
      </c>
      <c r="E12" s="69">
        <v>275872.78110000002</v>
      </c>
      <c r="F12" s="70">
        <v>237.10554567646699</v>
      </c>
      <c r="G12" s="69">
        <v>279554.951</v>
      </c>
      <c r="H12" s="70">
        <v>133.98249992002499</v>
      </c>
      <c r="I12" s="69">
        <v>162564.45269999999</v>
      </c>
      <c r="J12" s="70">
        <v>24.8527826288969</v>
      </c>
      <c r="K12" s="69">
        <v>35741.032200000001</v>
      </c>
      <c r="L12" s="70">
        <v>12.784975573550099</v>
      </c>
      <c r="M12" s="70">
        <v>3.5483983727811901</v>
      </c>
      <c r="N12" s="69">
        <v>6729330.4680000003</v>
      </c>
      <c r="O12" s="69">
        <v>77777408.018299997</v>
      </c>
      <c r="P12" s="69">
        <v>4942</v>
      </c>
      <c r="Q12" s="69">
        <v>20774</v>
      </c>
      <c r="R12" s="70">
        <v>-76.210647925291198</v>
      </c>
      <c r="S12" s="69">
        <v>132.357277013355</v>
      </c>
      <c r="T12" s="69">
        <v>126.283177919515</v>
      </c>
      <c r="U12" s="71">
        <v>4.5891689757467997</v>
      </c>
      <c r="V12" s="56"/>
      <c r="W12" s="56"/>
    </row>
    <row r="13" spans="1:23" ht="14.25" thickBot="1">
      <c r="A13" s="46"/>
      <c r="B13" s="43" t="s">
        <v>11</v>
      </c>
      <c r="C13" s="44"/>
      <c r="D13" s="69">
        <v>829888.3382</v>
      </c>
      <c r="E13" s="69">
        <v>423410.55089999997</v>
      </c>
      <c r="F13" s="70">
        <v>196.00086403987601</v>
      </c>
      <c r="G13" s="69">
        <v>378692.6446</v>
      </c>
      <c r="H13" s="70">
        <v>119.145618494012</v>
      </c>
      <c r="I13" s="69">
        <v>163431.1838</v>
      </c>
      <c r="J13" s="70">
        <v>19.693153437301799</v>
      </c>
      <c r="K13" s="69">
        <v>87655.412200000006</v>
      </c>
      <c r="L13" s="70">
        <v>23.1468483610468</v>
      </c>
      <c r="M13" s="70">
        <v>0.86447339300744297</v>
      </c>
      <c r="N13" s="69">
        <v>9471083.9732000008</v>
      </c>
      <c r="O13" s="69">
        <v>117807389.09630001</v>
      </c>
      <c r="P13" s="69">
        <v>15458</v>
      </c>
      <c r="Q13" s="69">
        <v>53360</v>
      </c>
      <c r="R13" s="70">
        <v>-71.030734632683703</v>
      </c>
      <c r="S13" s="69">
        <v>53.686656630870701</v>
      </c>
      <c r="T13" s="69">
        <v>67.061896100075003</v>
      </c>
      <c r="U13" s="71">
        <v>-24.913526579178399</v>
      </c>
      <c r="V13" s="56"/>
      <c r="W13" s="56"/>
    </row>
    <row r="14" spans="1:23" ht="14.25" thickBot="1">
      <c r="A14" s="46"/>
      <c r="B14" s="43" t="s">
        <v>12</v>
      </c>
      <c r="C14" s="44"/>
      <c r="D14" s="69">
        <v>248999.3328</v>
      </c>
      <c r="E14" s="69">
        <v>232381.8492</v>
      </c>
      <c r="F14" s="70">
        <v>107.150938705931</v>
      </c>
      <c r="G14" s="69">
        <v>216430.52470000001</v>
      </c>
      <c r="H14" s="70">
        <v>15.048158361739601</v>
      </c>
      <c r="I14" s="69">
        <v>57972.1639</v>
      </c>
      <c r="J14" s="70">
        <v>23.282055918826099</v>
      </c>
      <c r="K14" s="69">
        <v>32871.886500000001</v>
      </c>
      <c r="L14" s="70">
        <v>15.188193322344199</v>
      </c>
      <c r="M14" s="70">
        <v>0.76357885331588704</v>
      </c>
      <c r="N14" s="69">
        <v>2789036.3922000001</v>
      </c>
      <c r="O14" s="69">
        <v>58125221.214100003</v>
      </c>
      <c r="P14" s="69">
        <v>4298</v>
      </c>
      <c r="Q14" s="69">
        <v>9481</v>
      </c>
      <c r="R14" s="70">
        <v>-54.667229195232601</v>
      </c>
      <c r="S14" s="69">
        <v>57.933767519776602</v>
      </c>
      <c r="T14" s="69">
        <v>70.327276742959597</v>
      </c>
      <c r="U14" s="71">
        <v>-21.392548342298401</v>
      </c>
      <c r="V14" s="56"/>
      <c r="W14" s="56"/>
    </row>
    <row r="15" spans="1:23" ht="14.25" thickBot="1">
      <c r="A15" s="46"/>
      <c r="B15" s="43" t="s">
        <v>13</v>
      </c>
      <c r="C15" s="44"/>
      <c r="D15" s="69">
        <v>208471.3805</v>
      </c>
      <c r="E15" s="69">
        <v>163952.15919999999</v>
      </c>
      <c r="F15" s="70">
        <v>127.15378773736801</v>
      </c>
      <c r="G15" s="69">
        <v>152881.05309999999</v>
      </c>
      <c r="H15" s="70">
        <v>36.361816113104702</v>
      </c>
      <c r="I15" s="69">
        <v>41508.397599999997</v>
      </c>
      <c r="J15" s="70">
        <v>19.910837401491701</v>
      </c>
      <c r="K15" s="69">
        <v>32443.966400000001</v>
      </c>
      <c r="L15" s="70">
        <v>21.221705202919001</v>
      </c>
      <c r="M15" s="70">
        <v>0.279387269985583</v>
      </c>
      <c r="N15" s="69">
        <v>3285399.1002000002</v>
      </c>
      <c r="O15" s="69">
        <v>45649302.465300001</v>
      </c>
      <c r="P15" s="69">
        <v>5166</v>
      </c>
      <c r="Q15" s="69">
        <v>14271</v>
      </c>
      <c r="R15" s="70">
        <v>-63.8007147361783</v>
      </c>
      <c r="S15" s="69">
        <v>40.354506484707699</v>
      </c>
      <c r="T15" s="69">
        <v>44.418967206222398</v>
      </c>
      <c r="U15" s="71">
        <v>-10.0718880629972</v>
      </c>
      <c r="V15" s="56"/>
      <c r="W15" s="56"/>
    </row>
    <row r="16" spans="1:23" ht="14.25" thickBot="1">
      <c r="A16" s="46"/>
      <c r="B16" s="43" t="s">
        <v>14</v>
      </c>
      <c r="C16" s="44"/>
      <c r="D16" s="69">
        <v>643088.96629999997</v>
      </c>
      <c r="E16" s="69">
        <v>647418.07299999997</v>
      </c>
      <c r="F16" s="70">
        <v>99.331327486744399</v>
      </c>
      <c r="G16" s="69">
        <v>563200.8676</v>
      </c>
      <c r="H16" s="70">
        <v>14.184654764548201</v>
      </c>
      <c r="I16" s="69">
        <v>23740.695800000001</v>
      </c>
      <c r="J16" s="70">
        <v>3.69166585715063</v>
      </c>
      <c r="K16" s="69">
        <v>27496.366999999998</v>
      </c>
      <c r="L16" s="70">
        <v>4.8821599151954098</v>
      </c>
      <c r="M16" s="70">
        <v>-0.13658790632231499</v>
      </c>
      <c r="N16" s="69">
        <v>11158318.351</v>
      </c>
      <c r="O16" s="69">
        <v>343324782.69139999</v>
      </c>
      <c r="P16" s="69">
        <v>26719</v>
      </c>
      <c r="Q16" s="69">
        <v>36914</v>
      </c>
      <c r="R16" s="70">
        <v>-27.6182478192556</v>
      </c>
      <c r="S16" s="69">
        <v>24.068601605599</v>
      </c>
      <c r="T16" s="69">
        <v>25.2289971826407</v>
      </c>
      <c r="U16" s="71">
        <v>-4.8212006499446298</v>
      </c>
      <c r="V16" s="56"/>
      <c r="W16" s="56"/>
    </row>
    <row r="17" spans="1:21" ht="12" thickBot="1">
      <c r="A17" s="46"/>
      <c r="B17" s="43" t="s">
        <v>15</v>
      </c>
      <c r="C17" s="44"/>
      <c r="D17" s="69">
        <v>476819.40110000002</v>
      </c>
      <c r="E17" s="69">
        <v>500499.1238</v>
      </c>
      <c r="F17" s="70">
        <v>95.268778390616603</v>
      </c>
      <c r="G17" s="69">
        <v>453255.3947</v>
      </c>
      <c r="H17" s="70">
        <v>5.1988363901540797</v>
      </c>
      <c r="I17" s="69">
        <v>40304.417999999998</v>
      </c>
      <c r="J17" s="70">
        <v>8.4527638571374393</v>
      </c>
      <c r="K17" s="69">
        <v>26636.3079</v>
      </c>
      <c r="L17" s="70">
        <v>5.8766664912240101</v>
      </c>
      <c r="M17" s="70">
        <v>0.51313831298668799</v>
      </c>
      <c r="N17" s="69">
        <v>9928638.9597999994</v>
      </c>
      <c r="O17" s="69">
        <v>331775822.74519998</v>
      </c>
      <c r="P17" s="69">
        <v>8522</v>
      </c>
      <c r="Q17" s="69">
        <v>10996</v>
      </c>
      <c r="R17" s="70">
        <v>-22.499090578392099</v>
      </c>
      <c r="S17" s="69">
        <v>55.9515842642572</v>
      </c>
      <c r="T17" s="69">
        <v>491.28436612404499</v>
      </c>
      <c r="U17" s="71">
        <v>-778.05264602290401</v>
      </c>
    </row>
    <row r="18" spans="1:21" ht="12" thickBot="1">
      <c r="A18" s="46"/>
      <c r="B18" s="43" t="s">
        <v>16</v>
      </c>
      <c r="C18" s="44"/>
      <c r="D18" s="69">
        <v>1759041.615</v>
      </c>
      <c r="E18" s="69">
        <v>2010330.3167000001</v>
      </c>
      <c r="F18" s="70">
        <v>87.500128729466894</v>
      </c>
      <c r="G18" s="69">
        <v>1763092.7328000001</v>
      </c>
      <c r="H18" s="70">
        <v>-0.229773382002774</v>
      </c>
      <c r="I18" s="69">
        <v>248281.75200000001</v>
      </c>
      <c r="J18" s="70">
        <v>14.114603650238299</v>
      </c>
      <c r="K18" s="69">
        <v>117103.9647</v>
      </c>
      <c r="L18" s="70">
        <v>6.6419628713473902</v>
      </c>
      <c r="M18" s="70">
        <v>1.1201822896095299</v>
      </c>
      <c r="N18" s="69">
        <v>25548758.755899999</v>
      </c>
      <c r="O18" s="69">
        <v>709134952.8872</v>
      </c>
      <c r="P18" s="69">
        <v>59996</v>
      </c>
      <c r="Q18" s="69">
        <v>110613</v>
      </c>
      <c r="R18" s="70">
        <v>-45.760444070769303</v>
      </c>
      <c r="S18" s="69">
        <v>29.319314870991398</v>
      </c>
      <c r="T18" s="69">
        <v>49.102855844249802</v>
      </c>
      <c r="U18" s="71">
        <v>-67.476136670684099</v>
      </c>
    </row>
    <row r="19" spans="1:21" ht="12" thickBot="1">
      <c r="A19" s="46"/>
      <c r="B19" s="43" t="s">
        <v>17</v>
      </c>
      <c r="C19" s="44"/>
      <c r="D19" s="69">
        <v>585003.04859999998</v>
      </c>
      <c r="E19" s="69">
        <v>699505.60499999998</v>
      </c>
      <c r="F19" s="70">
        <v>83.630930820061096</v>
      </c>
      <c r="G19" s="69">
        <v>647418.027</v>
      </c>
      <c r="H19" s="70">
        <v>-9.6405993959139504</v>
      </c>
      <c r="I19" s="69">
        <v>52881.8272</v>
      </c>
      <c r="J19" s="70">
        <v>9.0395814733878996</v>
      </c>
      <c r="K19" s="69">
        <v>20747.5311</v>
      </c>
      <c r="L19" s="70">
        <v>3.2046576145152699</v>
      </c>
      <c r="M19" s="70">
        <v>1.5488250599609901</v>
      </c>
      <c r="N19" s="69">
        <v>10110317.1894</v>
      </c>
      <c r="O19" s="69">
        <v>223134068.50080001</v>
      </c>
      <c r="P19" s="69">
        <v>12182</v>
      </c>
      <c r="Q19" s="69">
        <v>20511</v>
      </c>
      <c r="R19" s="70">
        <v>-40.607478913753603</v>
      </c>
      <c r="S19" s="69">
        <v>48.021921572812303</v>
      </c>
      <c r="T19" s="69">
        <v>49.699210111647403</v>
      </c>
      <c r="U19" s="71">
        <v>-3.49275598289399</v>
      </c>
    </row>
    <row r="20" spans="1:21" ht="12" thickBot="1">
      <c r="A20" s="46"/>
      <c r="B20" s="43" t="s">
        <v>18</v>
      </c>
      <c r="C20" s="44"/>
      <c r="D20" s="69">
        <v>1334171.4162000001</v>
      </c>
      <c r="E20" s="69">
        <v>1535991.8049000001</v>
      </c>
      <c r="F20" s="70">
        <v>86.860581673927598</v>
      </c>
      <c r="G20" s="69">
        <v>1410527.1561</v>
      </c>
      <c r="H20" s="70">
        <v>-5.41327684261804</v>
      </c>
      <c r="I20" s="69">
        <v>84388.739300000001</v>
      </c>
      <c r="J20" s="70">
        <v>6.3251796789618604</v>
      </c>
      <c r="K20" s="69">
        <v>54189.354700000004</v>
      </c>
      <c r="L20" s="70">
        <v>3.8417803206164001</v>
      </c>
      <c r="M20" s="70">
        <v>0.55729367450836298</v>
      </c>
      <c r="N20" s="69">
        <v>25969286.572700001</v>
      </c>
      <c r="O20" s="69">
        <v>385702190.40750003</v>
      </c>
      <c r="P20" s="69">
        <v>41904</v>
      </c>
      <c r="Q20" s="69">
        <v>72421</v>
      </c>
      <c r="R20" s="70">
        <v>-42.138330042390997</v>
      </c>
      <c r="S20" s="69">
        <v>31.838760409507401</v>
      </c>
      <c r="T20" s="69">
        <v>32.379165931152599</v>
      </c>
      <c r="U20" s="71">
        <v>-1.69731960256766</v>
      </c>
    </row>
    <row r="21" spans="1:21" ht="12" thickBot="1">
      <c r="A21" s="46"/>
      <c r="B21" s="43" t="s">
        <v>19</v>
      </c>
      <c r="C21" s="44"/>
      <c r="D21" s="69">
        <v>376480.47759999998</v>
      </c>
      <c r="E21" s="69">
        <v>377559.79749999999</v>
      </c>
      <c r="F21" s="70">
        <v>99.714132726220697</v>
      </c>
      <c r="G21" s="69">
        <v>362529.8273</v>
      </c>
      <c r="H21" s="70">
        <v>3.84813862183415</v>
      </c>
      <c r="I21" s="69">
        <v>49155.303500000002</v>
      </c>
      <c r="J21" s="70">
        <v>13.0565345149785</v>
      </c>
      <c r="K21" s="69">
        <v>24874.936900000001</v>
      </c>
      <c r="L21" s="70">
        <v>6.8614869803293601</v>
      </c>
      <c r="M21" s="70">
        <v>0.97609761574912801</v>
      </c>
      <c r="N21" s="69">
        <v>5801889.8640999999</v>
      </c>
      <c r="O21" s="69">
        <v>135797116.50940001</v>
      </c>
      <c r="P21" s="69">
        <v>29642</v>
      </c>
      <c r="Q21" s="69">
        <v>53228</v>
      </c>
      <c r="R21" s="70">
        <v>-44.311264747877097</v>
      </c>
      <c r="S21" s="69">
        <v>12.7009134876189</v>
      </c>
      <c r="T21" s="69">
        <v>12.7428678195686</v>
      </c>
      <c r="U21" s="71">
        <v>-0.33032531077883898</v>
      </c>
    </row>
    <row r="22" spans="1:21" ht="12" thickBot="1">
      <c r="A22" s="46"/>
      <c r="B22" s="43" t="s">
        <v>20</v>
      </c>
      <c r="C22" s="44"/>
      <c r="D22" s="69">
        <v>907999.75080000004</v>
      </c>
      <c r="E22" s="69">
        <v>970137.99569999997</v>
      </c>
      <c r="F22" s="70">
        <v>93.594906582834696</v>
      </c>
      <c r="G22" s="69">
        <v>929609.6274</v>
      </c>
      <c r="H22" s="70">
        <v>-2.3246184164895101</v>
      </c>
      <c r="I22" s="69">
        <v>92308.623500000002</v>
      </c>
      <c r="J22" s="70">
        <v>10.166150752648401</v>
      </c>
      <c r="K22" s="69">
        <v>43598.351199999997</v>
      </c>
      <c r="L22" s="70">
        <v>4.6899633905405098</v>
      </c>
      <c r="M22" s="70">
        <v>1.1172503307877399</v>
      </c>
      <c r="N22" s="69">
        <v>13558565.878599999</v>
      </c>
      <c r="O22" s="69">
        <v>449007375.2823</v>
      </c>
      <c r="P22" s="69">
        <v>51666</v>
      </c>
      <c r="Q22" s="69">
        <v>93715</v>
      </c>
      <c r="R22" s="70">
        <v>-44.869017766632901</v>
      </c>
      <c r="S22" s="69">
        <v>17.5744154918128</v>
      </c>
      <c r="T22" s="69">
        <v>17.739901869497899</v>
      </c>
      <c r="U22" s="71">
        <v>-0.941632327756459</v>
      </c>
    </row>
    <row r="23" spans="1:21" ht="12" thickBot="1">
      <c r="A23" s="46"/>
      <c r="B23" s="43" t="s">
        <v>21</v>
      </c>
      <c r="C23" s="44"/>
      <c r="D23" s="69">
        <v>3250781.7066000002</v>
      </c>
      <c r="E23" s="69">
        <v>2623340.7703999998</v>
      </c>
      <c r="F23" s="70">
        <v>123.917629889324</v>
      </c>
      <c r="G23" s="69">
        <v>2606599.077</v>
      </c>
      <c r="H23" s="70">
        <v>24.713529414021199</v>
      </c>
      <c r="I23" s="69">
        <v>274802.71649999998</v>
      </c>
      <c r="J23" s="70">
        <v>8.4534349366514903</v>
      </c>
      <c r="K23" s="69">
        <v>92187.232999999993</v>
      </c>
      <c r="L23" s="70">
        <v>3.5366863210164499</v>
      </c>
      <c r="M23" s="70">
        <v>1.9809194566019801</v>
      </c>
      <c r="N23" s="69">
        <v>47734385.651500002</v>
      </c>
      <c r="O23" s="69">
        <v>1004042573.5207</v>
      </c>
      <c r="P23" s="69">
        <v>72747</v>
      </c>
      <c r="Q23" s="69">
        <v>159651</v>
      </c>
      <c r="R23" s="70">
        <v>-54.433733581374398</v>
      </c>
      <c r="S23" s="69">
        <v>44.686127353705302</v>
      </c>
      <c r="T23" s="69">
        <v>55.639496427833201</v>
      </c>
      <c r="U23" s="71">
        <v>-24.511788608192401</v>
      </c>
    </row>
    <row r="24" spans="1:21" ht="12" thickBot="1">
      <c r="A24" s="46"/>
      <c r="B24" s="43" t="s">
        <v>22</v>
      </c>
      <c r="C24" s="44"/>
      <c r="D24" s="69">
        <v>260765.3652</v>
      </c>
      <c r="E24" s="69">
        <v>273849.33689999999</v>
      </c>
      <c r="F24" s="70">
        <v>95.222200700534202</v>
      </c>
      <c r="G24" s="69">
        <v>281941.81359999999</v>
      </c>
      <c r="H24" s="70">
        <v>-7.51092863084284</v>
      </c>
      <c r="I24" s="69">
        <v>36449.9899</v>
      </c>
      <c r="J24" s="70">
        <v>13.9780794401296</v>
      </c>
      <c r="K24" s="69">
        <v>33681.524299999997</v>
      </c>
      <c r="L24" s="70">
        <v>11.9462678734787</v>
      </c>
      <c r="M24" s="70">
        <v>8.2195377363012995E-2</v>
      </c>
      <c r="N24" s="69">
        <v>3665939.9427</v>
      </c>
      <c r="O24" s="69">
        <v>92694366.896599993</v>
      </c>
      <c r="P24" s="69">
        <v>24702</v>
      </c>
      <c r="Q24" s="69">
        <v>37776</v>
      </c>
      <c r="R24" s="70">
        <v>-34.609275730622599</v>
      </c>
      <c r="S24" s="69">
        <v>10.556447461744</v>
      </c>
      <c r="T24" s="69">
        <v>11.7310197506353</v>
      </c>
      <c r="U24" s="71">
        <v>-11.126586791133301</v>
      </c>
    </row>
    <row r="25" spans="1:21" ht="12" thickBot="1">
      <c r="A25" s="46"/>
      <c r="B25" s="43" t="s">
        <v>23</v>
      </c>
      <c r="C25" s="44"/>
      <c r="D25" s="69">
        <v>443036.36489999999</v>
      </c>
      <c r="E25" s="69">
        <v>399325.4374</v>
      </c>
      <c r="F25" s="70">
        <v>110.946191603671</v>
      </c>
      <c r="G25" s="69">
        <v>363168.24349999998</v>
      </c>
      <c r="H25" s="70">
        <v>21.992044411779599</v>
      </c>
      <c r="I25" s="69">
        <v>7233.7464</v>
      </c>
      <c r="J25" s="70">
        <v>1.6327658343876099</v>
      </c>
      <c r="K25" s="69">
        <v>9586.7577999999994</v>
      </c>
      <c r="L25" s="70">
        <v>2.6397566338974201</v>
      </c>
      <c r="M25" s="70">
        <v>-0.24544391848514199</v>
      </c>
      <c r="N25" s="69">
        <v>5170353.0785999997</v>
      </c>
      <c r="O25" s="69">
        <v>103563539.692</v>
      </c>
      <c r="P25" s="69">
        <v>23915</v>
      </c>
      <c r="Q25" s="69">
        <v>33844</v>
      </c>
      <c r="R25" s="70">
        <v>-29.337548753102499</v>
      </c>
      <c r="S25" s="69">
        <v>18.525459540037598</v>
      </c>
      <c r="T25" s="69">
        <v>17.891611230942001</v>
      </c>
      <c r="U25" s="71">
        <v>3.4214984396245698</v>
      </c>
    </row>
    <row r="26" spans="1:21" ht="12" thickBot="1">
      <c r="A26" s="46"/>
      <c r="B26" s="43" t="s">
        <v>24</v>
      </c>
      <c r="C26" s="44"/>
      <c r="D26" s="69">
        <v>512668.38500000001</v>
      </c>
      <c r="E26" s="69">
        <v>649184.64439999999</v>
      </c>
      <c r="F26" s="70">
        <v>78.971120069210301</v>
      </c>
      <c r="G26" s="69">
        <v>570414.15339999995</v>
      </c>
      <c r="H26" s="70">
        <v>-10.123480992854301</v>
      </c>
      <c r="I26" s="69">
        <v>101311.50509999999</v>
      </c>
      <c r="J26" s="70">
        <v>19.7616057600275</v>
      </c>
      <c r="K26" s="69">
        <v>110065.0045</v>
      </c>
      <c r="L26" s="70">
        <v>19.2956299986507</v>
      </c>
      <c r="M26" s="70">
        <v>-7.9530268860344006E-2</v>
      </c>
      <c r="N26" s="69">
        <v>7243975.5423999997</v>
      </c>
      <c r="O26" s="69">
        <v>207141083.6309</v>
      </c>
      <c r="P26" s="69">
        <v>38616</v>
      </c>
      <c r="Q26" s="69">
        <v>59730</v>
      </c>
      <c r="R26" s="70">
        <v>-35.349070818684098</v>
      </c>
      <c r="S26" s="69">
        <v>13.2760613476279</v>
      </c>
      <c r="T26" s="69">
        <v>14.1911265494726</v>
      </c>
      <c r="U26" s="71">
        <v>-6.8925954609888498</v>
      </c>
    </row>
    <row r="27" spans="1:21" ht="12" thickBot="1">
      <c r="A27" s="46"/>
      <c r="B27" s="43" t="s">
        <v>25</v>
      </c>
      <c r="C27" s="44"/>
      <c r="D27" s="69">
        <v>288993.97940000001</v>
      </c>
      <c r="E27" s="69">
        <v>294112.05849999998</v>
      </c>
      <c r="F27" s="70">
        <v>98.259820040666597</v>
      </c>
      <c r="G27" s="69">
        <v>266762.62959999999</v>
      </c>
      <c r="H27" s="70">
        <v>8.3337571808071793</v>
      </c>
      <c r="I27" s="69">
        <v>43027.639900000002</v>
      </c>
      <c r="J27" s="70">
        <v>14.8887668834253</v>
      </c>
      <c r="K27" s="69">
        <v>56251.809000000001</v>
      </c>
      <c r="L27" s="70">
        <v>21.086840043655101</v>
      </c>
      <c r="M27" s="70">
        <v>-0.23508877910042</v>
      </c>
      <c r="N27" s="69">
        <v>3471339.0366000002</v>
      </c>
      <c r="O27" s="69">
        <v>84313881.698100001</v>
      </c>
      <c r="P27" s="69">
        <v>32877</v>
      </c>
      <c r="Q27" s="69">
        <v>52487</v>
      </c>
      <c r="R27" s="70">
        <v>-37.361632404214397</v>
      </c>
      <c r="S27" s="69">
        <v>8.7901566262128501</v>
      </c>
      <c r="T27" s="69">
        <v>9.0999229504448707</v>
      </c>
      <c r="U27" s="71">
        <v>-3.52401370537897</v>
      </c>
    </row>
    <row r="28" spans="1:21" ht="12" thickBot="1">
      <c r="A28" s="46"/>
      <c r="B28" s="43" t="s">
        <v>26</v>
      </c>
      <c r="C28" s="44"/>
      <c r="D28" s="69">
        <v>1220040.3938</v>
      </c>
      <c r="E28" s="69">
        <v>1683673.2328999999</v>
      </c>
      <c r="F28" s="70">
        <v>72.463015385626406</v>
      </c>
      <c r="G28" s="69">
        <v>1546051.4927999999</v>
      </c>
      <c r="H28" s="70">
        <v>-21.086690871438702</v>
      </c>
      <c r="I28" s="69">
        <v>31078.204900000001</v>
      </c>
      <c r="J28" s="70">
        <v>2.5473095036798101</v>
      </c>
      <c r="K28" s="69">
        <v>-100317.74890000001</v>
      </c>
      <c r="L28" s="70">
        <v>-6.4886421550111502</v>
      </c>
      <c r="M28" s="70">
        <v>-1.30979767031036</v>
      </c>
      <c r="N28" s="69">
        <v>18734956.480799999</v>
      </c>
      <c r="O28" s="69">
        <v>312746565.07639998</v>
      </c>
      <c r="P28" s="69">
        <v>50388</v>
      </c>
      <c r="Q28" s="69">
        <v>68394</v>
      </c>
      <c r="R28" s="70">
        <v>-26.326870778138399</v>
      </c>
      <c r="S28" s="69">
        <v>24.2129156505517</v>
      </c>
      <c r="T28" s="69">
        <v>27.551320861479098</v>
      </c>
      <c r="U28" s="71">
        <v>-13.787704294304101</v>
      </c>
    </row>
    <row r="29" spans="1:21" ht="12" thickBot="1">
      <c r="A29" s="46"/>
      <c r="B29" s="43" t="s">
        <v>27</v>
      </c>
      <c r="C29" s="44"/>
      <c r="D29" s="69">
        <v>728096.39379999996</v>
      </c>
      <c r="E29" s="69">
        <v>786470.17279999994</v>
      </c>
      <c r="F29" s="70">
        <v>92.577750432393799</v>
      </c>
      <c r="G29" s="69">
        <v>732845.29799999995</v>
      </c>
      <c r="H29" s="70">
        <v>-0.64800909727608103</v>
      </c>
      <c r="I29" s="69">
        <v>96176.596799999999</v>
      </c>
      <c r="J29" s="70">
        <v>13.209321955029299</v>
      </c>
      <c r="K29" s="69">
        <v>95844.633700000006</v>
      </c>
      <c r="L29" s="70">
        <v>13.078426505780801</v>
      </c>
      <c r="M29" s="70">
        <v>3.4635543711199999E-3</v>
      </c>
      <c r="N29" s="69">
        <v>9511067.7840999998</v>
      </c>
      <c r="O29" s="69">
        <v>222257843.66260001</v>
      </c>
      <c r="P29" s="69">
        <v>108452</v>
      </c>
      <c r="Q29" s="69">
        <v>151241</v>
      </c>
      <c r="R29" s="70">
        <v>-28.291931420712601</v>
      </c>
      <c r="S29" s="69">
        <v>6.7135358849998203</v>
      </c>
      <c r="T29" s="69">
        <v>7.6229742430954603</v>
      </c>
      <c r="U29" s="71">
        <v>-13.5463394204479</v>
      </c>
    </row>
    <row r="30" spans="1:21" ht="12" thickBot="1">
      <c r="A30" s="46"/>
      <c r="B30" s="43" t="s">
        <v>28</v>
      </c>
      <c r="C30" s="44"/>
      <c r="D30" s="69">
        <v>778884.67539999995</v>
      </c>
      <c r="E30" s="69">
        <v>917344.02119999996</v>
      </c>
      <c r="F30" s="70">
        <v>84.906497170071702</v>
      </c>
      <c r="G30" s="69">
        <v>840109.59770000004</v>
      </c>
      <c r="H30" s="70">
        <v>-7.2877303708489602</v>
      </c>
      <c r="I30" s="69">
        <v>84905.3946</v>
      </c>
      <c r="J30" s="70">
        <v>10.900894224988599</v>
      </c>
      <c r="K30" s="69">
        <v>78550.353499999997</v>
      </c>
      <c r="L30" s="70">
        <v>9.3500126310960301</v>
      </c>
      <c r="M30" s="70">
        <v>8.0904042016819E-2</v>
      </c>
      <c r="N30" s="69">
        <v>12705926.4277</v>
      </c>
      <c r="O30" s="69">
        <v>393750409.75340003</v>
      </c>
      <c r="P30" s="69">
        <v>61882</v>
      </c>
      <c r="Q30" s="69">
        <v>95944</v>
      </c>
      <c r="R30" s="70">
        <v>-35.501959476361201</v>
      </c>
      <c r="S30" s="69">
        <v>12.5866112181248</v>
      </c>
      <c r="T30" s="69">
        <v>18.667507986950699</v>
      </c>
      <c r="U30" s="71">
        <v>-48.312422330717297</v>
      </c>
    </row>
    <row r="31" spans="1:21" ht="12" thickBot="1">
      <c r="A31" s="46"/>
      <c r="B31" s="43" t="s">
        <v>29</v>
      </c>
      <c r="C31" s="44"/>
      <c r="D31" s="69">
        <v>1436782.7874</v>
      </c>
      <c r="E31" s="69">
        <v>1572901.9002</v>
      </c>
      <c r="F31" s="70">
        <v>91.345988406353101</v>
      </c>
      <c r="G31" s="69">
        <v>1575620.1403999999</v>
      </c>
      <c r="H31" s="70">
        <v>-8.8116005527038705</v>
      </c>
      <c r="I31" s="69">
        <v>-81519.053199999995</v>
      </c>
      <c r="J31" s="70">
        <v>-5.6737214500959299</v>
      </c>
      <c r="K31" s="69">
        <v>-119358.2006</v>
      </c>
      <c r="L31" s="70">
        <v>-7.5753157464526204</v>
      </c>
      <c r="M31" s="70">
        <v>-0.317021764820406</v>
      </c>
      <c r="N31" s="69">
        <v>37313218.996799998</v>
      </c>
      <c r="O31" s="69">
        <v>402570625.61919999</v>
      </c>
      <c r="P31" s="69">
        <v>33465</v>
      </c>
      <c r="Q31" s="69">
        <v>65282</v>
      </c>
      <c r="R31" s="70">
        <v>-48.737783768879602</v>
      </c>
      <c r="S31" s="69">
        <v>42.933894737785799</v>
      </c>
      <c r="T31" s="69">
        <v>58.386270825036</v>
      </c>
      <c r="U31" s="71">
        <v>-35.991088583097401</v>
      </c>
    </row>
    <row r="32" spans="1:21" ht="12" thickBot="1">
      <c r="A32" s="46"/>
      <c r="B32" s="43" t="s">
        <v>30</v>
      </c>
      <c r="C32" s="44"/>
      <c r="D32" s="69">
        <v>97311.370699999999</v>
      </c>
      <c r="E32" s="69">
        <v>132188.94760000001</v>
      </c>
      <c r="F32" s="70">
        <v>73.615360789815398</v>
      </c>
      <c r="G32" s="69">
        <v>117417.20020000001</v>
      </c>
      <c r="H32" s="70">
        <v>-17.123410765844501</v>
      </c>
      <c r="I32" s="69">
        <v>20951.353299999999</v>
      </c>
      <c r="J32" s="70">
        <v>21.530221133756999</v>
      </c>
      <c r="K32" s="69">
        <v>30416.824799999999</v>
      </c>
      <c r="L32" s="70">
        <v>25.904914057046302</v>
      </c>
      <c r="M32" s="70">
        <v>-0.31119196570445501</v>
      </c>
      <c r="N32" s="69">
        <v>1302396.3461</v>
      </c>
      <c r="O32" s="69">
        <v>39554380.3213</v>
      </c>
      <c r="P32" s="69">
        <v>23099</v>
      </c>
      <c r="Q32" s="69">
        <v>33479</v>
      </c>
      <c r="R32" s="70">
        <v>-31.004510290032599</v>
      </c>
      <c r="S32" s="69">
        <v>4.2127958223299702</v>
      </c>
      <c r="T32" s="69">
        <v>4.1783923922458897</v>
      </c>
      <c r="U32" s="71">
        <v>0.81664128847000095</v>
      </c>
    </row>
    <row r="33" spans="1:21" ht="12" thickBot="1">
      <c r="A33" s="46"/>
      <c r="B33" s="43" t="s">
        <v>31</v>
      </c>
      <c r="C33" s="44"/>
      <c r="D33" s="72"/>
      <c r="E33" s="72"/>
      <c r="F33" s="72"/>
      <c r="G33" s="69">
        <v>8.0531000000000006</v>
      </c>
      <c r="H33" s="72"/>
      <c r="I33" s="72"/>
      <c r="J33" s="72"/>
      <c r="K33" s="69">
        <v>-9.8000000000000004E-2</v>
      </c>
      <c r="L33" s="70">
        <v>-1.21692267573978</v>
      </c>
      <c r="M33" s="72"/>
      <c r="N33" s="69">
        <v>15.1328</v>
      </c>
      <c r="O33" s="69">
        <v>288.75150000000002</v>
      </c>
      <c r="P33" s="72"/>
      <c r="Q33" s="69">
        <v>3</v>
      </c>
      <c r="R33" s="72"/>
      <c r="S33" s="72"/>
      <c r="T33" s="69">
        <v>2.9203666666666699</v>
      </c>
      <c r="U33" s="73"/>
    </row>
    <row r="34" spans="1:21" ht="12" thickBot="1">
      <c r="A34" s="46"/>
      <c r="B34" s="43" t="s">
        <v>70</v>
      </c>
      <c r="C34" s="44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</v>
      </c>
      <c r="P34" s="72"/>
      <c r="Q34" s="72"/>
      <c r="R34" s="72"/>
      <c r="S34" s="72"/>
      <c r="T34" s="72"/>
      <c r="U34" s="73"/>
    </row>
    <row r="35" spans="1:21" ht="12" thickBot="1">
      <c r="A35" s="46"/>
      <c r="B35" s="43" t="s">
        <v>32</v>
      </c>
      <c r="C35" s="44"/>
      <c r="D35" s="69">
        <v>253973.69320000001</v>
      </c>
      <c r="E35" s="69">
        <v>307716.26280000003</v>
      </c>
      <c r="F35" s="70">
        <v>82.535024599941295</v>
      </c>
      <c r="G35" s="69">
        <v>268135.10119999998</v>
      </c>
      <c r="H35" s="70">
        <v>-5.2814450389459102</v>
      </c>
      <c r="I35" s="69">
        <v>-8177.6435000000001</v>
      </c>
      <c r="J35" s="70">
        <v>-3.2198781680747701</v>
      </c>
      <c r="K35" s="69">
        <v>-1824.2225000000001</v>
      </c>
      <c r="L35" s="70">
        <v>-0.68033707330221105</v>
      </c>
      <c r="M35" s="70">
        <v>3.48281034797016</v>
      </c>
      <c r="N35" s="69">
        <v>3785165.9797999999</v>
      </c>
      <c r="O35" s="69">
        <v>62558471.523599997</v>
      </c>
      <c r="P35" s="69">
        <v>18829</v>
      </c>
      <c r="Q35" s="69">
        <v>33020</v>
      </c>
      <c r="R35" s="70">
        <v>-42.976983646275002</v>
      </c>
      <c r="S35" s="69">
        <v>13.488432375590801</v>
      </c>
      <c r="T35" s="69">
        <v>14.688083861296199</v>
      </c>
      <c r="U35" s="71">
        <v>-8.8939281622990691</v>
      </c>
    </row>
    <row r="36" spans="1:21" ht="12" customHeight="1" thickBot="1">
      <c r="A36" s="46"/>
      <c r="B36" s="43" t="s">
        <v>69</v>
      </c>
      <c r="C36" s="44"/>
      <c r="D36" s="69">
        <v>154103.44</v>
      </c>
      <c r="E36" s="72"/>
      <c r="F36" s="72"/>
      <c r="G36" s="69">
        <v>219810.51</v>
      </c>
      <c r="H36" s="70">
        <v>-29.892597037329999</v>
      </c>
      <c r="I36" s="69">
        <v>-3061.92</v>
      </c>
      <c r="J36" s="70">
        <v>-1.9869251458630599</v>
      </c>
      <c r="K36" s="69">
        <v>1100.82</v>
      </c>
      <c r="L36" s="70">
        <v>0.50080407893143997</v>
      </c>
      <c r="M36" s="70">
        <v>-3.7814901618793302</v>
      </c>
      <c r="N36" s="69">
        <v>2374204.31</v>
      </c>
      <c r="O36" s="69">
        <v>30264214.710000001</v>
      </c>
      <c r="P36" s="69">
        <v>62</v>
      </c>
      <c r="Q36" s="69">
        <v>199</v>
      </c>
      <c r="R36" s="70">
        <v>-68.844221105527595</v>
      </c>
      <c r="S36" s="69">
        <v>2485.5393548387101</v>
      </c>
      <c r="T36" s="69">
        <v>4333.4939698492499</v>
      </c>
      <c r="U36" s="71">
        <v>-74.348233972358599</v>
      </c>
    </row>
    <row r="37" spans="1:21" ht="12" thickBot="1">
      <c r="A37" s="46"/>
      <c r="B37" s="43" t="s">
        <v>36</v>
      </c>
      <c r="C37" s="44"/>
      <c r="D37" s="69">
        <v>182278.63</v>
      </c>
      <c r="E37" s="69">
        <v>210598.07440000001</v>
      </c>
      <c r="F37" s="70">
        <v>86.552847417677995</v>
      </c>
      <c r="G37" s="69">
        <v>752290.02</v>
      </c>
      <c r="H37" s="70">
        <v>-75.770165075432004</v>
      </c>
      <c r="I37" s="69">
        <v>-22120.59</v>
      </c>
      <c r="J37" s="70">
        <v>-12.135591539172699</v>
      </c>
      <c r="K37" s="69">
        <v>-71844.97</v>
      </c>
      <c r="L37" s="70">
        <v>-9.55016922861744</v>
      </c>
      <c r="M37" s="70">
        <v>-0.69210662903749598</v>
      </c>
      <c r="N37" s="69">
        <v>8837295.8499999996</v>
      </c>
      <c r="O37" s="69">
        <v>156902850.59</v>
      </c>
      <c r="P37" s="69">
        <v>78</v>
      </c>
      <c r="Q37" s="69">
        <v>1445</v>
      </c>
      <c r="R37" s="70">
        <v>-94.602076124567503</v>
      </c>
      <c r="S37" s="69">
        <v>2336.90551282051</v>
      </c>
      <c r="T37" s="69">
        <v>3040.89126643599</v>
      </c>
      <c r="U37" s="71">
        <v>-30.124699084037999</v>
      </c>
    </row>
    <row r="38" spans="1:21" ht="12" thickBot="1">
      <c r="A38" s="46"/>
      <c r="B38" s="43" t="s">
        <v>37</v>
      </c>
      <c r="C38" s="44"/>
      <c r="D38" s="69">
        <v>39758.120000000003</v>
      </c>
      <c r="E38" s="69">
        <v>117005.96679999999</v>
      </c>
      <c r="F38" s="70">
        <v>33.979566245505403</v>
      </c>
      <c r="G38" s="69">
        <v>561899.19999999995</v>
      </c>
      <c r="H38" s="70">
        <v>-92.924332335764106</v>
      </c>
      <c r="I38" s="69">
        <v>-3323.92</v>
      </c>
      <c r="J38" s="70">
        <v>-8.3603550670906994</v>
      </c>
      <c r="K38" s="69">
        <v>-90318.89</v>
      </c>
      <c r="L38" s="70">
        <v>-16.073859866680699</v>
      </c>
      <c r="M38" s="70">
        <v>-0.96319795338494496</v>
      </c>
      <c r="N38" s="69">
        <v>5720127.46</v>
      </c>
      <c r="O38" s="69">
        <v>139232312.47</v>
      </c>
      <c r="P38" s="69">
        <v>14</v>
      </c>
      <c r="Q38" s="69">
        <v>905</v>
      </c>
      <c r="R38" s="70">
        <v>-98.453038674033095</v>
      </c>
      <c r="S38" s="69">
        <v>2839.8657142857101</v>
      </c>
      <c r="T38" s="69">
        <v>3283.1328729281799</v>
      </c>
      <c r="U38" s="71">
        <v>-15.6087365826012</v>
      </c>
    </row>
    <row r="39" spans="1:21" ht="12" thickBot="1">
      <c r="A39" s="46"/>
      <c r="B39" s="43" t="s">
        <v>38</v>
      </c>
      <c r="C39" s="44"/>
      <c r="D39" s="69">
        <v>82328.62</v>
      </c>
      <c r="E39" s="69">
        <v>109756.6749</v>
      </c>
      <c r="F39" s="70">
        <v>75.010125876180297</v>
      </c>
      <c r="G39" s="69">
        <v>326507.77</v>
      </c>
      <c r="H39" s="70">
        <v>-74.785096232166197</v>
      </c>
      <c r="I39" s="69">
        <v>-23211.09</v>
      </c>
      <c r="J39" s="70">
        <v>-28.193221263759799</v>
      </c>
      <c r="K39" s="69">
        <v>-62732.56</v>
      </c>
      <c r="L39" s="70">
        <v>-19.213190546736499</v>
      </c>
      <c r="M39" s="70">
        <v>-0.62999931773866702</v>
      </c>
      <c r="N39" s="69">
        <v>4975208.24</v>
      </c>
      <c r="O39" s="69">
        <v>105004627.38</v>
      </c>
      <c r="P39" s="69">
        <v>47</v>
      </c>
      <c r="Q39" s="69">
        <v>878</v>
      </c>
      <c r="R39" s="70">
        <v>-94.6469248291572</v>
      </c>
      <c r="S39" s="69">
        <v>1751.6727659574501</v>
      </c>
      <c r="T39" s="69">
        <v>2840.0906605922601</v>
      </c>
      <c r="U39" s="71">
        <v>-62.135914640420303</v>
      </c>
    </row>
    <row r="40" spans="1:21" ht="12" thickBot="1">
      <c r="A40" s="46"/>
      <c r="B40" s="43" t="s">
        <v>72</v>
      </c>
      <c r="C40" s="44"/>
      <c r="D40" s="69">
        <v>0.09</v>
      </c>
      <c r="E40" s="72"/>
      <c r="F40" s="72"/>
      <c r="G40" s="69">
        <v>12.2</v>
      </c>
      <c r="H40" s="70">
        <v>-99.262295081967196</v>
      </c>
      <c r="I40" s="69">
        <v>-55.47</v>
      </c>
      <c r="J40" s="70">
        <v>-61633.333333333299</v>
      </c>
      <c r="K40" s="69">
        <v>10.15</v>
      </c>
      <c r="L40" s="70">
        <v>83.1967213114754</v>
      </c>
      <c r="M40" s="70">
        <v>-6.4650246305418699</v>
      </c>
      <c r="N40" s="69">
        <v>128.55000000000001</v>
      </c>
      <c r="O40" s="69">
        <v>4390.1499999999996</v>
      </c>
      <c r="P40" s="69">
        <v>1</v>
      </c>
      <c r="Q40" s="69">
        <v>15</v>
      </c>
      <c r="R40" s="70">
        <v>-93.3333333333333</v>
      </c>
      <c r="S40" s="69">
        <v>0.09</v>
      </c>
      <c r="T40" s="69">
        <v>0.498</v>
      </c>
      <c r="U40" s="71">
        <v>-453.33333333333297</v>
      </c>
    </row>
    <row r="41" spans="1:21" ht="12" customHeight="1" thickBot="1">
      <c r="A41" s="46"/>
      <c r="B41" s="43" t="s">
        <v>33</v>
      </c>
      <c r="C41" s="44"/>
      <c r="D41" s="69">
        <v>58993.161399999997</v>
      </c>
      <c r="E41" s="69">
        <v>89594.262199999997</v>
      </c>
      <c r="F41" s="70">
        <v>65.844798485320894</v>
      </c>
      <c r="G41" s="69">
        <v>624024.78350000002</v>
      </c>
      <c r="H41" s="70">
        <v>-90.546343196639995</v>
      </c>
      <c r="I41" s="69">
        <v>3810.7728999999999</v>
      </c>
      <c r="J41" s="70">
        <v>6.4596858509772996</v>
      </c>
      <c r="K41" s="69">
        <v>12490.6782</v>
      </c>
      <c r="L41" s="70">
        <v>2.0016317508966401</v>
      </c>
      <c r="M41" s="70">
        <v>-0.69491064944736203</v>
      </c>
      <c r="N41" s="69">
        <v>1579764.2243999999</v>
      </c>
      <c r="O41" s="69">
        <v>61880403.350299999</v>
      </c>
      <c r="P41" s="69">
        <v>152</v>
      </c>
      <c r="Q41" s="69">
        <v>283</v>
      </c>
      <c r="R41" s="70">
        <v>-46.289752650176702</v>
      </c>
      <c r="S41" s="69">
        <v>388.11290394736801</v>
      </c>
      <c r="T41" s="69">
        <v>1726.7906434629001</v>
      </c>
      <c r="U41" s="71">
        <v>-344.91966793690199</v>
      </c>
    </row>
    <row r="42" spans="1:21" ht="12" thickBot="1">
      <c r="A42" s="46"/>
      <c r="B42" s="43" t="s">
        <v>34</v>
      </c>
      <c r="C42" s="44"/>
      <c r="D42" s="69">
        <v>376035.99609999999</v>
      </c>
      <c r="E42" s="69">
        <v>282529.64500000002</v>
      </c>
      <c r="F42" s="70">
        <v>133.096120267309</v>
      </c>
      <c r="G42" s="69">
        <v>502574.20360000001</v>
      </c>
      <c r="H42" s="70">
        <v>-25.178014827182</v>
      </c>
      <c r="I42" s="69">
        <v>27580.489799999999</v>
      </c>
      <c r="J42" s="70">
        <v>7.33453448234925</v>
      </c>
      <c r="K42" s="69">
        <v>39422.054300000003</v>
      </c>
      <c r="L42" s="70">
        <v>7.8440266168886197</v>
      </c>
      <c r="M42" s="70">
        <v>-0.30037918394323798</v>
      </c>
      <c r="N42" s="69">
        <v>6440769.2679000003</v>
      </c>
      <c r="O42" s="69">
        <v>155711865.3955</v>
      </c>
      <c r="P42" s="69">
        <v>2036</v>
      </c>
      <c r="Q42" s="69">
        <v>4976</v>
      </c>
      <c r="R42" s="70">
        <v>-59.083601286173597</v>
      </c>
      <c r="S42" s="69">
        <v>184.69351478389001</v>
      </c>
      <c r="T42" s="69">
        <v>367.51791770498397</v>
      </c>
      <c r="U42" s="71">
        <v>-98.987992694284301</v>
      </c>
    </row>
    <row r="43" spans="1:21" ht="12" thickBot="1">
      <c r="A43" s="46"/>
      <c r="B43" s="43" t="s">
        <v>39</v>
      </c>
      <c r="C43" s="44"/>
      <c r="D43" s="69">
        <v>117801.74</v>
      </c>
      <c r="E43" s="69">
        <v>94646.754400000005</v>
      </c>
      <c r="F43" s="70">
        <v>124.464637743563</v>
      </c>
      <c r="G43" s="69">
        <v>416901</v>
      </c>
      <c r="H43" s="70">
        <v>-71.743473870295404</v>
      </c>
      <c r="I43" s="69">
        <v>-9960.33</v>
      </c>
      <c r="J43" s="70">
        <v>-8.4551637352724995</v>
      </c>
      <c r="K43" s="69">
        <v>-66755.539999999994</v>
      </c>
      <c r="L43" s="70">
        <v>-16.0123242688312</v>
      </c>
      <c r="M43" s="70">
        <v>-0.85079395657648804</v>
      </c>
      <c r="N43" s="69">
        <v>5238557.42</v>
      </c>
      <c r="O43" s="69">
        <v>73853689.569999993</v>
      </c>
      <c r="P43" s="69">
        <v>95</v>
      </c>
      <c r="Q43" s="69">
        <v>1484</v>
      </c>
      <c r="R43" s="70">
        <v>-93.598382749326205</v>
      </c>
      <c r="S43" s="69">
        <v>1240.0183157894701</v>
      </c>
      <c r="T43" s="69">
        <v>1592.68024932615</v>
      </c>
      <c r="U43" s="71">
        <v>-28.440058428664901</v>
      </c>
    </row>
    <row r="44" spans="1:21" ht="12" thickBot="1">
      <c r="A44" s="46"/>
      <c r="B44" s="43" t="s">
        <v>40</v>
      </c>
      <c r="C44" s="44"/>
      <c r="D44" s="69">
        <v>87879.54</v>
      </c>
      <c r="E44" s="69">
        <v>19616.822100000001</v>
      </c>
      <c r="F44" s="70">
        <v>447.98051158347403</v>
      </c>
      <c r="G44" s="69">
        <v>243132.17</v>
      </c>
      <c r="H44" s="70">
        <v>-63.855239724138499</v>
      </c>
      <c r="I44" s="69">
        <v>11824.2</v>
      </c>
      <c r="J44" s="70">
        <v>13.455008981612799</v>
      </c>
      <c r="K44" s="69">
        <v>12574.9</v>
      </c>
      <c r="L44" s="70">
        <v>5.1720428440218296</v>
      </c>
      <c r="M44" s="70">
        <v>-5.9698287859147998E-2</v>
      </c>
      <c r="N44" s="69">
        <v>2141404.48</v>
      </c>
      <c r="O44" s="69">
        <v>29420301.539999999</v>
      </c>
      <c r="P44" s="69">
        <v>79</v>
      </c>
      <c r="Q44" s="69">
        <v>482</v>
      </c>
      <c r="R44" s="70">
        <v>-83.609958506224103</v>
      </c>
      <c r="S44" s="69">
        <v>1112.39924050633</v>
      </c>
      <c r="T44" s="69">
        <v>2138.18719917012</v>
      </c>
      <c r="U44" s="71">
        <v>-92.214011059274796</v>
      </c>
    </row>
    <row r="45" spans="1:21" ht="12" thickBot="1">
      <c r="A45" s="47"/>
      <c r="B45" s="43" t="s">
        <v>35</v>
      </c>
      <c r="C45" s="44"/>
      <c r="D45" s="74">
        <v>11676.9781</v>
      </c>
      <c r="E45" s="75"/>
      <c r="F45" s="75"/>
      <c r="G45" s="74">
        <v>44008.403100000003</v>
      </c>
      <c r="H45" s="76">
        <v>-73.466480768533003</v>
      </c>
      <c r="I45" s="74">
        <v>831.3374</v>
      </c>
      <c r="J45" s="76">
        <v>7.1194567025864304</v>
      </c>
      <c r="K45" s="74">
        <v>5087.3163000000004</v>
      </c>
      <c r="L45" s="76">
        <v>11.559874800365099</v>
      </c>
      <c r="M45" s="76">
        <v>-0.836586256687047</v>
      </c>
      <c r="N45" s="74">
        <v>190227.84400000001</v>
      </c>
      <c r="O45" s="74">
        <v>8468375.9988000002</v>
      </c>
      <c r="P45" s="74">
        <v>23</v>
      </c>
      <c r="Q45" s="74">
        <v>25</v>
      </c>
      <c r="R45" s="76">
        <v>-8</v>
      </c>
      <c r="S45" s="74">
        <v>507.69470000000001</v>
      </c>
      <c r="T45" s="74">
        <v>959.00188800000001</v>
      </c>
      <c r="U45" s="77">
        <v>-88.893421184030501</v>
      </c>
    </row>
  </sheetData>
  <mergeCells count="43">
    <mergeCell ref="A1:U4"/>
    <mergeCell ref="W1:W4"/>
    <mergeCell ref="B6:C6"/>
    <mergeCell ref="A7:C7"/>
    <mergeCell ref="A8:A45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28:C28"/>
    <mergeCell ref="B29:C29"/>
    <mergeCell ref="B30:C30"/>
    <mergeCell ref="B19:C19"/>
    <mergeCell ref="B20:C20"/>
    <mergeCell ref="B21:C21"/>
    <mergeCell ref="B22:C22"/>
    <mergeCell ref="B23:C23"/>
    <mergeCell ref="B24:C24"/>
    <mergeCell ref="B43:C43"/>
    <mergeCell ref="B44:C44"/>
    <mergeCell ref="B45:C45"/>
    <mergeCell ref="B37:C37"/>
    <mergeCell ref="B38:C38"/>
    <mergeCell ref="B39:C39"/>
    <mergeCell ref="B40:C40"/>
    <mergeCell ref="B41:C41"/>
    <mergeCell ref="B42:C42"/>
    <mergeCell ref="B18:C18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H62"/>
  <sheetViews>
    <sheetView topLeftCell="A25" workbookViewId="0">
      <selection activeCell="B32" sqref="B32:E38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>
      <c r="A1" s="38" t="s">
        <v>74</v>
      </c>
      <c r="B1" s="38" t="s">
        <v>63</v>
      </c>
      <c r="C1" s="38" t="s">
        <v>64</v>
      </c>
      <c r="D1" s="38" t="s">
        <v>65</v>
      </c>
      <c r="E1" s="38" t="s">
        <v>66</v>
      </c>
      <c r="F1" s="38" t="s">
        <v>67</v>
      </c>
      <c r="G1" s="38" t="s">
        <v>66</v>
      </c>
      <c r="H1" s="38" t="s">
        <v>68</v>
      </c>
    </row>
    <row r="2" spans="1:8">
      <c r="A2" s="37">
        <v>1</v>
      </c>
      <c r="B2" s="37">
        <v>12</v>
      </c>
      <c r="C2" s="37">
        <v>78895</v>
      </c>
      <c r="D2" s="37">
        <v>752430.19214188005</v>
      </c>
      <c r="E2" s="37">
        <v>578223.74923675205</v>
      </c>
      <c r="F2" s="37">
        <v>174206.442905128</v>
      </c>
      <c r="G2" s="37">
        <v>578223.74923675205</v>
      </c>
      <c r="H2" s="37">
        <v>0.23152505670888801</v>
      </c>
    </row>
    <row r="3" spans="1:8">
      <c r="A3" s="37">
        <v>2</v>
      </c>
      <c r="B3" s="37">
        <v>13</v>
      </c>
      <c r="C3" s="37">
        <v>6421</v>
      </c>
      <c r="D3" s="37">
        <v>61266.781319627902</v>
      </c>
      <c r="E3" s="37">
        <v>46200.729204417199</v>
      </c>
      <c r="F3" s="37">
        <v>15066.052115210599</v>
      </c>
      <c r="G3" s="37">
        <v>46200.729204417199</v>
      </c>
      <c r="H3" s="37">
        <v>0.24590898674130299</v>
      </c>
    </row>
    <row r="4" spans="1:8">
      <c r="A4" s="37">
        <v>3</v>
      </c>
      <c r="B4" s="37">
        <v>14</v>
      </c>
      <c r="C4" s="37">
        <v>112818</v>
      </c>
      <c r="D4" s="37">
        <v>115283.26692726</v>
      </c>
      <c r="E4" s="37">
        <v>83300.099220035001</v>
      </c>
      <c r="F4" s="37">
        <v>31983.1677072247</v>
      </c>
      <c r="G4" s="37">
        <v>83300.099220035001</v>
      </c>
      <c r="H4" s="37">
        <v>0.27743113601564701</v>
      </c>
    </row>
    <row r="5" spans="1:8">
      <c r="A5" s="37">
        <v>4</v>
      </c>
      <c r="B5" s="37">
        <v>15</v>
      </c>
      <c r="C5" s="37">
        <v>4235</v>
      </c>
      <c r="D5" s="37">
        <v>89499.207503418802</v>
      </c>
      <c r="E5" s="37">
        <v>69954.849983760694</v>
      </c>
      <c r="F5" s="37">
        <v>19544.357519658101</v>
      </c>
      <c r="G5" s="37">
        <v>69954.849983760694</v>
      </c>
      <c r="H5" s="37">
        <v>0.21837464336107701</v>
      </c>
    </row>
    <row r="6" spans="1:8">
      <c r="A6" s="37">
        <v>5</v>
      </c>
      <c r="B6" s="37">
        <v>16</v>
      </c>
      <c r="C6" s="37">
        <v>6526</v>
      </c>
      <c r="D6" s="37">
        <v>654109.66861196596</v>
      </c>
      <c r="E6" s="37">
        <v>491545.21060170903</v>
      </c>
      <c r="F6" s="37">
        <v>162564.458010256</v>
      </c>
      <c r="G6" s="37">
        <v>491545.21060170903</v>
      </c>
      <c r="H6" s="37">
        <v>0.24852783227500899</v>
      </c>
    </row>
    <row r="7" spans="1:8">
      <c r="A7" s="37">
        <v>6</v>
      </c>
      <c r="B7" s="37">
        <v>17</v>
      </c>
      <c r="C7" s="37">
        <v>33402</v>
      </c>
      <c r="D7" s="37">
        <v>829888.56387606799</v>
      </c>
      <c r="E7" s="37">
        <v>666457.14695812005</v>
      </c>
      <c r="F7" s="37">
        <v>163431.41691794901</v>
      </c>
      <c r="G7" s="37">
        <v>666457.14695812005</v>
      </c>
      <c r="H7" s="37">
        <v>0.196931761723077</v>
      </c>
    </row>
    <row r="8" spans="1:8">
      <c r="A8" s="37">
        <v>7</v>
      </c>
      <c r="B8" s="37">
        <v>18</v>
      </c>
      <c r="C8" s="37">
        <v>98602</v>
      </c>
      <c r="D8" s="37">
        <v>248999.306570085</v>
      </c>
      <c r="E8" s="37">
        <v>191027.16831452999</v>
      </c>
      <c r="F8" s="37">
        <v>57972.138255555597</v>
      </c>
      <c r="G8" s="37">
        <v>191027.16831452999</v>
      </c>
      <c r="H8" s="37">
        <v>0.23282048072386199</v>
      </c>
    </row>
    <row r="9" spans="1:8">
      <c r="A9" s="37">
        <v>8</v>
      </c>
      <c r="B9" s="37">
        <v>19</v>
      </c>
      <c r="C9" s="37">
        <v>23975</v>
      </c>
      <c r="D9" s="37">
        <v>208471.46160170899</v>
      </c>
      <c r="E9" s="37">
        <v>166962.985292308</v>
      </c>
      <c r="F9" s="37">
        <v>41508.476309401703</v>
      </c>
      <c r="G9" s="37">
        <v>166962.985292308</v>
      </c>
      <c r="H9" s="37">
        <v>0.19910867411053501</v>
      </c>
    </row>
    <row r="10" spans="1:8">
      <c r="A10" s="37">
        <v>9</v>
      </c>
      <c r="B10" s="37">
        <v>21</v>
      </c>
      <c r="C10" s="37">
        <v>181805</v>
      </c>
      <c r="D10" s="37">
        <v>643088.75149401696</v>
      </c>
      <c r="E10" s="37">
        <v>619348.26950427401</v>
      </c>
      <c r="F10" s="37">
        <v>23740.481989743599</v>
      </c>
      <c r="G10" s="37">
        <v>619348.26950427401</v>
      </c>
      <c r="H10" s="37">
        <v>3.6916338428544998E-2</v>
      </c>
    </row>
    <row r="11" spans="1:8">
      <c r="A11" s="37">
        <v>10</v>
      </c>
      <c r="B11" s="37">
        <v>22</v>
      </c>
      <c r="C11" s="37">
        <v>24384</v>
      </c>
      <c r="D11" s="37">
        <v>476819.336598291</v>
      </c>
      <c r="E11" s="37">
        <v>436514.98264786298</v>
      </c>
      <c r="F11" s="37">
        <v>40304.353950427401</v>
      </c>
      <c r="G11" s="37">
        <v>436514.98264786298</v>
      </c>
      <c r="H11" s="37">
        <v>8.4527515679136203E-2</v>
      </c>
    </row>
    <row r="12" spans="1:8">
      <c r="A12" s="37">
        <v>11</v>
      </c>
      <c r="B12" s="37">
        <v>23</v>
      </c>
      <c r="C12" s="37">
        <v>171837.57199999999</v>
      </c>
      <c r="D12" s="37">
        <v>1759041.49497265</v>
      </c>
      <c r="E12" s="37">
        <v>1510759.8827042701</v>
      </c>
      <c r="F12" s="37">
        <v>248281.61226837599</v>
      </c>
      <c r="G12" s="37">
        <v>1510759.8827042701</v>
      </c>
      <c r="H12" s="37">
        <v>0.14114596669718499</v>
      </c>
    </row>
    <row r="13" spans="1:8">
      <c r="A13" s="37">
        <v>12</v>
      </c>
      <c r="B13" s="37">
        <v>24</v>
      </c>
      <c r="C13" s="37">
        <v>22363</v>
      </c>
      <c r="D13" s="37">
        <v>585003.10752991401</v>
      </c>
      <c r="E13" s="37">
        <v>532121.22074017103</v>
      </c>
      <c r="F13" s="37">
        <v>52881.886789743599</v>
      </c>
      <c r="G13" s="37">
        <v>532121.22074017103</v>
      </c>
      <c r="H13" s="37">
        <v>9.0395907490182795E-2</v>
      </c>
    </row>
    <row r="14" spans="1:8">
      <c r="A14" s="37">
        <v>13</v>
      </c>
      <c r="B14" s="37">
        <v>25</v>
      </c>
      <c r="C14" s="37">
        <v>99507</v>
      </c>
      <c r="D14" s="37">
        <v>1334171.0443</v>
      </c>
      <c r="E14" s="37">
        <v>1249782.6769000001</v>
      </c>
      <c r="F14" s="37">
        <v>84388.367400000003</v>
      </c>
      <c r="G14" s="37">
        <v>1249782.6769000001</v>
      </c>
      <c r="H14" s="37">
        <v>6.3251535671182302E-2</v>
      </c>
    </row>
    <row r="15" spans="1:8">
      <c r="A15" s="37">
        <v>14</v>
      </c>
      <c r="B15" s="37">
        <v>26</v>
      </c>
      <c r="C15" s="37">
        <v>105104</v>
      </c>
      <c r="D15" s="37">
        <v>376479.76766203</v>
      </c>
      <c r="E15" s="37">
        <v>327325.17407152202</v>
      </c>
      <c r="F15" s="37">
        <v>49154.593590507502</v>
      </c>
      <c r="G15" s="37">
        <v>327325.17407152202</v>
      </c>
      <c r="H15" s="37">
        <v>0.130563705709238</v>
      </c>
    </row>
    <row r="16" spans="1:8">
      <c r="A16" s="37">
        <v>15</v>
      </c>
      <c r="B16" s="37">
        <v>27</v>
      </c>
      <c r="C16" s="37">
        <v>111920.432</v>
      </c>
      <c r="D16" s="37">
        <v>908000.77093333297</v>
      </c>
      <c r="E16" s="37">
        <v>815691.12566666701</v>
      </c>
      <c r="F16" s="37">
        <v>92309.645266666703</v>
      </c>
      <c r="G16" s="37">
        <v>815691.12566666701</v>
      </c>
      <c r="H16" s="37">
        <v>0.10166251860313</v>
      </c>
    </row>
    <row r="17" spans="1:8">
      <c r="A17" s="37">
        <v>16</v>
      </c>
      <c r="B17" s="37">
        <v>29</v>
      </c>
      <c r="C17" s="37">
        <v>215587</v>
      </c>
      <c r="D17" s="37">
        <v>3250782.5044470099</v>
      </c>
      <c r="E17" s="37">
        <v>2975979.0133666699</v>
      </c>
      <c r="F17" s="37">
        <v>274803.49108034198</v>
      </c>
      <c r="G17" s="37">
        <v>2975979.0133666699</v>
      </c>
      <c r="H17" s="37">
        <v>8.4534566894098898E-2</v>
      </c>
    </row>
    <row r="18" spans="1:8">
      <c r="A18" s="37">
        <v>17</v>
      </c>
      <c r="B18" s="37">
        <v>31</v>
      </c>
      <c r="C18" s="37">
        <v>25853.884999999998</v>
      </c>
      <c r="D18" s="37">
        <v>260765.429532115</v>
      </c>
      <c r="E18" s="37">
        <v>224315.368134599</v>
      </c>
      <c r="F18" s="37">
        <v>36450.061397516198</v>
      </c>
      <c r="G18" s="37">
        <v>224315.368134599</v>
      </c>
      <c r="H18" s="37">
        <v>0.13978103409994799</v>
      </c>
    </row>
    <row r="19" spans="1:8">
      <c r="A19" s="37">
        <v>18</v>
      </c>
      <c r="B19" s="37">
        <v>32</v>
      </c>
      <c r="C19" s="37">
        <v>37086.349000000002</v>
      </c>
      <c r="D19" s="37">
        <v>443036.35156970698</v>
      </c>
      <c r="E19" s="37">
        <v>435802.63483834697</v>
      </c>
      <c r="F19" s="37">
        <v>7233.7167313600003</v>
      </c>
      <c r="G19" s="37">
        <v>435802.63483834697</v>
      </c>
      <c r="H19" s="37">
        <v>1.63275918685464E-2</v>
      </c>
    </row>
    <row r="20" spans="1:8">
      <c r="A20" s="37">
        <v>19</v>
      </c>
      <c r="B20" s="37">
        <v>33</v>
      </c>
      <c r="C20" s="37">
        <v>31060.425999999999</v>
      </c>
      <c r="D20" s="37">
        <v>512668.35642187402</v>
      </c>
      <c r="E20" s="37">
        <v>411356.84635894699</v>
      </c>
      <c r="F20" s="37">
        <v>101311.510062927</v>
      </c>
      <c r="G20" s="37">
        <v>411356.84635894699</v>
      </c>
      <c r="H20" s="37">
        <v>0.19761607829674299</v>
      </c>
    </row>
    <row r="21" spans="1:8">
      <c r="A21" s="37">
        <v>20</v>
      </c>
      <c r="B21" s="37">
        <v>34</v>
      </c>
      <c r="C21" s="37">
        <v>43083.258000000002</v>
      </c>
      <c r="D21" s="37">
        <v>288993.80240943201</v>
      </c>
      <c r="E21" s="37">
        <v>245966.435589142</v>
      </c>
      <c r="F21" s="37">
        <v>43027.366820289899</v>
      </c>
      <c r="G21" s="37">
        <v>245966.435589142</v>
      </c>
      <c r="H21" s="37">
        <v>0.148886815085851</v>
      </c>
    </row>
    <row r="22" spans="1:8">
      <c r="A22" s="37">
        <v>21</v>
      </c>
      <c r="B22" s="37">
        <v>35</v>
      </c>
      <c r="C22" s="37">
        <v>44784.260999999999</v>
      </c>
      <c r="D22" s="37">
        <v>1220040.3933115001</v>
      </c>
      <c r="E22" s="37">
        <v>1188962.1992734501</v>
      </c>
      <c r="F22" s="37">
        <v>31078.194038053101</v>
      </c>
      <c r="G22" s="37">
        <v>1188962.1992734501</v>
      </c>
      <c r="H22" s="37">
        <v>2.5473086144057001E-2</v>
      </c>
    </row>
    <row r="23" spans="1:8">
      <c r="A23" s="37">
        <v>22</v>
      </c>
      <c r="B23" s="37">
        <v>36</v>
      </c>
      <c r="C23" s="37">
        <v>158617.41899999999</v>
      </c>
      <c r="D23" s="37">
        <v>728096.436977876</v>
      </c>
      <c r="E23" s="37">
        <v>631919.76493017201</v>
      </c>
      <c r="F23" s="37">
        <v>96176.672047703803</v>
      </c>
      <c r="G23" s="37">
        <v>631919.76493017201</v>
      </c>
      <c r="H23" s="37">
        <v>0.13209331506538599</v>
      </c>
    </row>
    <row r="24" spans="1:8">
      <c r="A24" s="37">
        <v>23</v>
      </c>
      <c r="B24" s="37">
        <v>37</v>
      </c>
      <c r="C24" s="37">
        <v>111413.63</v>
      </c>
      <c r="D24" s="37">
        <v>778884.64406548697</v>
      </c>
      <c r="E24" s="37">
        <v>693979.30649370002</v>
      </c>
      <c r="F24" s="37">
        <v>84905.337571786105</v>
      </c>
      <c r="G24" s="37">
        <v>693979.30649370002</v>
      </c>
      <c r="H24" s="37">
        <v>0.109008873417522</v>
      </c>
    </row>
    <row r="25" spans="1:8">
      <c r="A25" s="37">
        <v>24</v>
      </c>
      <c r="B25" s="37">
        <v>38</v>
      </c>
      <c r="C25" s="37">
        <v>340116.87599999999</v>
      </c>
      <c r="D25" s="37">
        <v>1436782.78416814</v>
      </c>
      <c r="E25" s="37">
        <v>1518301.7369796501</v>
      </c>
      <c r="F25" s="37">
        <v>-81518.952811504394</v>
      </c>
      <c r="G25" s="37">
        <v>1518301.7369796501</v>
      </c>
      <c r="H25" s="37">
        <v>-5.6737144758246601E-2</v>
      </c>
    </row>
    <row r="26" spans="1:8">
      <c r="A26" s="37">
        <v>25</v>
      </c>
      <c r="B26" s="37">
        <v>39</v>
      </c>
      <c r="C26" s="37">
        <v>88241.187999999995</v>
      </c>
      <c r="D26" s="37">
        <v>97311.240033386304</v>
      </c>
      <c r="E26" s="37">
        <v>76360.011543222907</v>
      </c>
      <c r="F26" s="37">
        <v>20951.228490163299</v>
      </c>
      <c r="G26" s="37">
        <v>76360.011543222907</v>
      </c>
      <c r="H26" s="37">
        <v>0.21530121785494899</v>
      </c>
    </row>
    <row r="27" spans="1:8">
      <c r="A27" s="37">
        <v>26</v>
      </c>
      <c r="B27" s="37">
        <v>42</v>
      </c>
      <c r="C27" s="37">
        <v>17269.866000000002</v>
      </c>
      <c r="D27" s="37">
        <v>253973.69320000001</v>
      </c>
      <c r="E27" s="37">
        <v>262151.3481</v>
      </c>
      <c r="F27" s="37">
        <v>-8177.6549000000005</v>
      </c>
      <c r="G27" s="37">
        <v>262151.3481</v>
      </c>
      <c r="H27" s="37">
        <v>-3.2198826567286398E-2</v>
      </c>
    </row>
    <row r="28" spans="1:8">
      <c r="A28" s="37">
        <v>27</v>
      </c>
      <c r="B28" s="37">
        <v>75</v>
      </c>
      <c r="C28" s="37">
        <v>153</v>
      </c>
      <c r="D28" s="37">
        <v>58993.162393162398</v>
      </c>
      <c r="E28" s="37">
        <v>55182.388888888898</v>
      </c>
      <c r="F28" s="37">
        <v>3810.7735042734998</v>
      </c>
      <c r="G28" s="37">
        <v>55182.388888888898</v>
      </c>
      <c r="H28" s="37">
        <v>6.4596867665382099E-2</v>
      </c>
    </row>
    <row r="29" spans="1:8">
      <c r="A29" s="37">
        <v>28</v>
      </c>
      <c r="B29" s="37">
        <v>76</v>
      </c>
      <c r="C29" s="37">
        <v>2256</v>
      </c>
      <c r="D29" s="37">
        <v>376035.98653504299</v>
      </c>
      <c r="E29" s="37">
        <v>348455.50416153797</v>
      </c>
      <c r="F29" s="37">
        <v>27580.482373504299</v>
      </c>
      <c r="G29" s="37">
        <v>348455.50416153797</v>
      </c>
      <c r="H29" s="37">
        <v>7.3345326939697197E-2</v>
      </c>
    </row>
    <row r="30" spans="1:8">
      <c r="A30" s="37">
        <v>29</v>
      </c>
      <c r="B30" s="37">
        <v>99</v>
      </c>
      <c r="C30" s="37">
        <v>19</v>
      </c>
      <c r="D30" s="37">
        <v>11676.9781408365</v>
      </c>
      <c r="E30" s="37">
        <v>10845.6406224945</v>
      </c>
      <c r="F30" s="37">
        <v>831.33751834203201</v>
      </c>
      <c r="G30" s="37">
        <v>10845.6406224945</v>
      </c>
      <c r="H30" s="37">
        <v>7.1194576911529098E-2</v>
      </c>
    </row>
    <row r="31" spans="1:8" ht="14.25">
      <c r="A31" s="30">
        <v>30</v>
      </c>
      <c r="B31" s="31">
        <v>40</v>
      </c>
      <c r="C31" s="30">
        <v>0</v>
      </c>
      <c r="D31" s="30">
        <v>0</v>
      </c>
      <c r="E31" s="30">
        <v>0</v>
      </c>
      <c r="F31" s="30">
        <v>0</v>
      </c>
      <c r="G31" s="30">
        <v>0</v>
      </c>
      <c r="H31" s="30">
        <v>0</v>
      </c>
    </row>
    <row r="32" spans="1:8" ht="14.25">
      <c r="A32" s="30"/>
      <c r="B32" s="33">
        <v>70</v>
      </c>
      <c r="C32" s="34">
        <v>63</v>
      </c>
      <c r="D32" s="34">
        <v>154103.44</v>
      </c>
      <c r="E32" s="34">
        <v>157165.35999999999</v>
      </c>
      <c r="F32" s="30"/>
      <c r="G32" s="30"/>
      <c r="H32" s="30"/>
    </row>
    <row r="33" spans="1:8" ht="14.25">
      <c r="A33" s="30"/>
      <c r="B33" s="33">
        <v>71</v>
      </c>
      <c r="C33" s="34">
        <v>70</v>
      </c>
      <c r="D33" s="34">
        <v>182278.63</v>
      </c>
      <c r="E33" s="34">
        <v>204399.22</v>
      </c>
      <c r="F33" s="30"/>
      <c r="G33" s="30"/>
      <c r="H33" s="30"/>
    </row>
    <row r="34" spans="1:8" ht="14.25">
      <c r="A34" s="30"/>
      <c r="B34" s="33">
        <v>72</v>
      </c>
      <c r="C34" s="34">
        <v>10</v>
      </c>
      <c r="D34" s="34">
        <v>39758.120000000003</v>
      </c>
      <c r="E34" s="34">
        <v>43082.04</v>
      </c>
      <c r="F34" s="30"/>
      <c r="G34" s="30"/>
      <c r="H34" s="30"/>
    </row>
    <row r="35" spans="1:8" ht="14.25">
      <c r="A35" s="30"/>
      <c r="B35" s="33">
        <v>73</v>
      </c>
      <c r="C35" s="34">
        <v>39</v>
      </c>
      <c r="D35" s="34">
        <v>82328.62</v>
      </c>
      <c r="E35" s="34">
        <v>105539.71</v>
      </c>
      <c r="F35" s="30"/>
      <c r="G35" s="30"/>
      <c r="H35" s="30"/>
    </row>
    <row r="36" spans="1:8" ht="14.25">
      <c r="A36" s="30"/>
      <c r="B36" s="33">
        <v>74</v>
      </c>
      <c r="C36" s="34">
        <v>1</v>
      </c>
      <c r="D36" s="34">
        <v>0.09</v>
      </c>
      <c r="E36" s="34">
        <v>55.56</v>
      </c>
      <c r="F36" s="30"/>
      <c r="G36" s="30"/>
      <c r="H36" s="30"/>
    </row>
    <row r="37" spans="1:8" ht="14.25">
      <c r="A37" s="30"/>
      <c r="B37" s="33">
        <v>77</v>
      </c>
      <c r="C37" s="34">
        <v>83</v>
      </c>
      <c r="D37" s="34">
        <v>117801.74</v>
      </c>
      <c r="E37" s="34">
        <v>127762.07</v>
      </c>
      <c r="F37" s="30"/>
      <c r="G37" s="30"/>
      <c r="H37" s="30"/>
    </row>
    <row r="38" spans="1:8" ht="14.25">
      <c r="A38" s="30"/>
      <c r="B38" s="33">
        <v>78</v>
      </c>
      <c r="C38" s="34">
        <v>75</v>
      </c>
      <c r="D38" s="34">
        <v>87879.54</v>
      </c>
      <c r="E38" s="34">
        <v>76055.34</v>
      </c>
      <c r="F38" s="30"/>
      <c r="G38" s="30"/>
      <c r="H38" s="30"/>
    </row>
    <row r="39" spans="1:8" ht="14.25">
      <c r="A39" s="30"/>
      <c r="B39" s="31"/>
      <c r="C39" s="30"/>
      <c r="D39" s="30"/>
      <c r="E39" s="30"/>
      <c r="F39" s="30"/>
      <c r="G39" s="30"/>
      <c r="H39" s="30"/>
    </row>
    <row r="40" spans="1:8" ht="14.25">
      <c r="A40" s="30"/>
      <c r="B40" s="31"/>
      <c r="C40" s="30"/>
      <c r="D40" s="30"/>
      <c r="E40" s="30"/>
      <c r="F40" s="30"/>
      <c r="G40" s="30"/>
      <c r="H40" s="30"/>
    </row>
    <row r="41" spans="1:8" ht="14.25">
      <c r="A41" s="30"/>
      <c r="B41" s="31"/>
      <c r="C41" s="30"/>
      <c r="D41" s="30"/>
      <c r="E41" s="30"/>
      <c r="F41" s="30"/>
      <c r="G41" s="30"/>
      <c r="H41" s="30"/>
    </row>
    <row r="42" spans="1:8" ht="14.25">
      <c r="A42" s="30"/>
      <c r="B42" s="31"/>
      <c r="C42" s="31"/>
      <c r="D42" s="31"/>
      <c r="E42" s="31"/>
      <c r="F42" s="31"/>
      <c r="G42" s="31"/>
      <c r="H42" s="31"/>
    </row>
    <row r="43" spans="1:8" ht="14.25">
      <c r="A43" s="30"/>
      <c r="B43" s="31"/>
      <c r="C43" s="31"/>
      <c r="D43" s="31"/>
      <c r="E43" s="31"/>
      <c r="F43" s="31"/>
      <c r="G43" s="31"/>
      <c r="H43" s="31"/>
    </row>
    <row r="44" spans="1:8" ht="14.25">
      <c r="A44" s="30"/>
      <c r="B44" s="31"/>
      <c r="C44" s="30"/>
      <c r="D44" s="30"/>
      <c r="E44" s="30"/>
      <c r="F44" s="30"/>
      <c r="G44" s="30"/>
      <c r="H44" s="30"/>
    </row>
    <row r="45" spans="1:8" ht="14.25">
      <c r="A45" s="30"/>
      <c r="B45" s="31"/>
      <c r="C45" s="30"/>
      <c r="D45" s="30"/>
      <c r="E45" s="30"/>
      <c r="F45" s="30"/>
      <c r="G45" s="30"/>
      <c r="H45" s="30"/>
    </row>
    <row r="46" spans="1:8" ht="14.25">
      <c r="A46" s="30"/>
      <c r="B46" s="31"/>
      <c r="C46" s="30"/>
      <c r="D46" s="30"/>
      <c r="E46" s="30"/>
      <c r="F46" s="30"/>
      <c r="G46" s="30"/>
      <c r="H46" s="30"/>
    </row>
    <row r="47" spans="1:8" ht="14.25">
      <c r="A47" s="30"/>
      <c r="B47" s="31"/>
      <c r="C47" s="30"/>
      <c r="D47" s="30"/>
      <c r="E47" s="30"/>
      <c r="F47" s="30"/>
      <c r="G47" s="30"/>
      <c r="H47" s="30"/>
    </row>
    <row r="48" spans="1:8" ht="14.25">
      <c r="A48" s="30"/>
      <c r="B48" s="31"/>
      <c r="C48" s="30"/>
      <c r="D48" s="30"/>
      <c r="E48" s="30"/>
      <c r="F48" s="30"/>
      <c r="G48" s="30"/>
      <c r="H48" s="30"/>
    </row>
    <row r="49" spans="1:8" ht="14.25">
      <c r="A49" s="30"/>
      <c r="B49" s="31"/>
      <c r="C49" s="30"/>
      <c r="D49" s="30"/>
      <c r="E49" s="30"/>
      <c r="F49" s="30"/>
      <c r="G49" s="30"/>
      <c r="H49" s="30"/>
    </row>
    <row r="50" spans="1:8" ht="14.25">
      <c r="A50" s="30"/>
      <c r="B50" s="31"/>
      <c r="C50" s="30"/>
      <c r="D50" s="30"/>
      <c r="E50" s="30"/>
      <c r="F50" s="30"/>
      <c r="G50" s="30"/>
      <c r="H50" s="30"/>
    </row>
    <row r="51" spans="1:8" ht="14.25">
      <c r="A51" s="30"/>
      <c r="B51" s="31"/>
      <c r="C51" s="30"/>
      <c r="D51" s="30"/>
      <c r="E51" s="30"/>
      <c r="F51" s="30"/>
      <c r="G51" s="30"/>
      <c r="H51" s="30"/>
    </row>
    <row r="52" spans="1:8" ht="14.25">
      <c r="A52" s="30"/>
      <c r="B52" s="31"/>
      <c r="C52" s="30"/>
      <c r="D52" s="30"/>
      <c r="E52" s="30"/>
      <c r="F52" s="30"/>
      <c r="G52" s="30"/>
      <c r="H52" s="30"/>
    </row>
    <row r="53" spans="1:8" ht="14.25">
      <c r="A53" s="30"/>
      <c r="B53" s="31"/>
      <c r="C53" s="30"/>
      <c r="D53" s="30"/>
      <c r="E53" s="30"/>
      <c r="F53" s="30"/>
      <c r="G53" s="30"/>
      <c r="H53" s="30"/>
    </row>
    <row r="54" spans="1:8" ht="14.25">
      <c r="A54" s="30"/>
      <c r="B54" s="31"/>
      <c r="C54" s="30"/>
      <c r="D54" s="30"/>
      <c r="E54" s="30"/>
      <c r="F54" s="30"/>
      <c r="G54" s="30"/>
      <c r="H54" s="30"/>
    </row>
    <row r="55" spans="1:8" ht="14.25">
      <c r="A55" s="30"/>
      <c r="B55" s="31"/>
      <c r="C55" s="30"/>
      <c r="D55" s="30"/>
      <c r="E55" s="30"/>
      <c r="F55" s="30"/>
      <c r="G55" s="30"/>
      <c r="H55" s="30"/>
    </row>
    <row r="56" spans="1:8" ht="14.25">
      <c r="A56" s="30"/>
      <c r="B56" s="31"/>
      <c r="C56" s="30"/>
      <c r="D56" s="30"/>
      <c r="E56" s="30"/>
      <c r="F56" s="30"/>
      <c r="G56" s="30"/>
      <c r="H56" s="30"/>
    </row>
    <row r="57" spans="1:8" ht="14.25">
      <c r="A57" s="30"/>
      <c r="B57" s="31"/>
      <c r="C57" s="30"/>
      <c r="D57" s="30"/>
      <c r="E57" s="30"/>
      <c r="F57" s="30"/>
      <c r="G57" s="30"/>
      <c r="H57" s="30"/>
    </row>
    <row r="58" spans="1:8" ht="14.25">
      <c r="A58" s="30"/>
      <c r="B58" s="31"/>
      <c r="C58" s="30"/>
      <c r="D58" s="30"/>
      <c r="E58" s="30"/>
      <c r="F58" s="30"/>
      <c r="G58" s="30"/>
      <c r="H58" s="30"/>
    </row>
    <row r="59" spans="1:8" ht="14.25">
      <c r="A59" s="30"/>
      <c r="B59" s="31"/>
      <c r="C59" s="30"/>
      <c r="D59" s="30"/>
      <c r="E59" s="30"/>
      <c r="F59" s="30"/>
      <c r="G59" s="30"/>
      <c r="H59" s="30"/>
    </row>
    <row r="60" spans="1:8" ht="14.25">
      <c r="A60" s="30"/>
      <c r="B60" s="31"/>
      <c r="C60" s="30"/>
      <c r="D60" s="30"/>
      <c r="E60" s="30"/>
      <c r="F60" s="30"/>
      <c r="G60" s="30"/>
      <c r="H60" s="30"/>
    </row>
    <row r="61" spans="1:8" ht="14.25">
      <c r="A61" s="30"/>
      <c r="B61" s="31"/>
      <c r="C61" s="30"/>
      <c r="D61" s="30"/>
      <c r="E61" s="30"/>
      <c r="F61" s="30"/>
      <c r="G61" s="30"/>
      <c r="H61" s="30"/>
    </row>
    <row r="62" spans="1:8" ht="14.25">
      <c r="A62" s="30"/>
      <c r="B62" s="31"/>
      <c r="C62" s="30"/>
      <c r="D62" s="30"/>
      <c r="E62" s="30"/>
      <c r="F62" s="30"/>
      <c r="G62" s="30"/>
      <c r="H62" s="30"/>
    </row>
  </sheetData>
  <phoneticPr fontId="2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yangjin</cp:lastModifiedBy>
  <dcterms:created xsi:type="dcterms:W3CDTF">2013-06-21T00:28:37Z</dcterms:created>
  <dcterms:modified xsi:type="dcterms:W3CDTF">2015-11-13T00:40:37Z</dcterms:modified>
</cp:coreProperties>
</file>