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H30" i="2" l="1"/>
  <c r="H31" i="2"/>
  <c r="H38" i="2" l="1"/>
  <c r="J8" i="2" l="1"/>
  <c r="F36" i="2" l="1"/>
  <c r="F37" i="2"/>
  <c r="F32" i="2"/>
  <c r="F33" i="2"/>
  <c r="E36" i="2"/>
  <c r="K36" i="2" s="1"/>
  <c r="E37" i="2"/>
  <c r="E33" i="2"/>
  <c r="E32" i="2"/>
  <c r="F38" i="2"/>
  <c r="E13" i="2"/>
  <c r="F35" i="2"/>
  <c r="F3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4" i="2"/>
  <c r="E38" i="2"/>
  <c r="E35" i="2"/>
  <c r="E34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K31" i="2" s="1"/>
  <c r="E5" i="2"/>
  <c r="E4" i="2"/>
  <c r="I30" i="2"/>
  <c r="I34" i="2"/>
  <c r="I35" i="2"/>
  <c r="I38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4" i="2"/>
  <c r="J35" i="2"/>
  <c r="J38" i="2"/>
  <c r="E3" i="2"/>
  <c r="F3" i="2"/>
  <c r="I4" i="2"/>
  <c r="I5" i="2"/>
  <c r="I6" i="2"/>
  <c r="K6" i="2" s="1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2" i="2"/>
  <c r="H33" i="2"/>
  <c r="H34" i="2"/>
  <c r="H35" i="2"/>
  <c r="H36" i="2"/>
  <c r="H37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19" i="2" l="1"/>
  <c r="G34" i="2"/>
  <c r="L34" i="2" s="1"/>
  <c r="G35" i="2"/>
  <c r="L35" i="2" s="1"/>
  <c r="G30" i="2"/>
  <c r="L30" i="2" s="1"/>
  <c r="G38" i="2"/>
  <c r="L38" i="2" s="1"/>
  <c r="G36" i="2"/>
  <c r="L36" i="2" s="1"/>
  <c r="G32" i="2"/>
  <c r="L32" i="2" s="1"/>
  <c r="G37" i="2"/>
  <c r="L37" i="2" s="1"/>
  <c r="G33" i="2"/>
  <c r="L33" i="2" s="1"/>
  <c r="K37" i="2"/>
  <c r="K33" i="2"/>
  <c r="G29" i="2"/>
  <c r="L29" i="2" s="1"/>
  <c r="G31" i="2"/>
  <c r="L31" i="2" s="1"/>
  <c r="K32" i="2"/>
  <c r="I3" i="2"/>
  <c r="K3" i="2" s="1"/>
  <c r="K5" i="2"/>
  <c r="K7" i="2"/>
  <c r="K38" i="2"/>
  <c r="G19" i="2"/>
  <c r="L19" i="2" s="1"/>
  <c r="G11" i="2"/>
  <c r="L11" i="2" s="1"/>
  <c r="G7" i="2"/>
  <c r="L7" i="2" s="1"/>
  <c r="G5" i="2"/>
  <c r="L5" i="2" s="1"/>
  <c r="K35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L4" i="2" s="1"/>
  <c r="K34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G3" i="2"/>
  <c r="L3" i="2" l="1"/>
</calcChain>
</file>

<file path=xl/sharedStrings.xml><?xml version="1.0" encoding="utf-8"?>
<sst xmlns="http://schemas.openxmlformats.org/spreadsheetml/2006/main" count="112" uniqueCount="70">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</sst>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76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14" fontId="21" fillId="33" borderId="17" xfId="62" applyNumberFormat="1" applyFont="1" applyFill="1" applyBorder="1" applyAlignment="1">
      <alignment vertical="center" wrapText="1"/>
    </xf>
    <xf numFmtId="14" fontId="21" fillId="33" borderId="16" xfId="62" applyNumberFormat="1" applyFont="1" applyFill="1" applyBorder="1" applyAlignment="1">
      <alignment vertical="center" wrapText="1"/>
    </xf>
    <xf numFmtId="0" fontId="20" fillId="0" borderId="0" xfId="62" applyFont="1" applyAlignment="1">
      <alignment horizontal="right" vertical="center" wrapText="1"/>
    </xf>
    <xf numFmtId="0" fontId="20" fillId="0" borderId="0" xfId="62" applyFont="1" applyAlignment="1">
      <alignment wrapText="1"/>
    </xf>
    <xf numFmtId="0" fontId="20" fillId="0" borderId="19" xfId="62" applyFont="1" applyBorder="1" applyAlignment="1">
      <alignment wrapText="1"/>
    </xf>
    <xf numFmtId="49" fontId="21" fillId="33" borderId="13" xfId="62" applyNumberFormat="1" applyFont="1" applyFill="1" applyBorder="1" applyAlignment="1">
      <alignment horizontal="left" vertical="top" wrapText="1"/>
    </xf>
    <xf numFmtId="14" fontId="21" fillId="33" borderId="12" xfId="62" applyNumberFormat="1" applyFont="1" applyFill="1" applyBorder="1" applyAlignment="1">
      <alignment vertical="center" wrapText="1"/>
    </xf>
    <xf numFmtId="49" fontId="22" fillId="33" borderId="15" xfId="62" applyNumberFormat="1" applyFont="1" applyFill="1" applyBorder="1" applyAlignment="1">
      <alignment horizontal="left" vertical="top" wrapText="1"/>
    </xf>
    <xf numFmtId="49" fontId="22" fillId="33" borderId="14" xfId="62" applyNumberFormat="1" applyFont="1" applyFill="1" applyBorder="1" applyAlignment="1">
      <alignment horizontal="left" vertical="top" wrapText="1"/>
    </xf>
    <xf numFmtId="49" fontId="22" fillId="33" borderId="13" xfId="62" applyNumberFormat="1" applyFont="1" applyFill="1" applyBorder="1" applyAlignment="1">
      <alignment horizontal="left" vertical="top" wrapText="1"/>
    </xf>
    <xf numFmtId="0" fontId="21" fillId="33" borderId="15" xfId="62" applyFont="1" applyFill="1" applyBorder="1" applyAlignment="1">
      <alignment vertical="center" wrapText="1"/>
    </xf>
    <xf numFmtId="0" fontId="21" fillId="33" borderId="13" xfId="62" applyFont="1" applyFill="1" applyBorder="1" applyAlignment="1">
      <alignment vertical="center" wrapText="1"/>
    </xf>
    <xf numFmtId="49" fontId="21" fillId="33" borderId="15" xfId="62" applyNumberFormat="1" applyFont="1" applyFill="1" applyBorder="1" applyAlignment="1">
      <alignment horizontal="left" vertical="top" wrapText="1"/>
    </xf>
    <xf numFmtId="0" fontId="35" fillId="0" borderId="0" xfId="62"/>
    <xf numFmtId="0" fontId="26" fillId="0" borderId="0" xfId="62" applyFont="1" applyAlignment="1">
      <alignment horizontal="left" wrapText="1"/>
    </xf>
    <xf numFmtId="0" fontId="33" fillId="0" borderId="19" xfId="62" applyFont="1" applyBorder="1" applyAlignment="1">
      <alignment horizontal="left" vertical="center" wrapText="1"/>
    </xf>
    <xf numFmtId="0" fontId="21" fillId="0" borderId="10" xfId="62" applyFont="1" applyBorder="1" applyAlignment="1">
      <alignment wrapText="1"/>
    </xf>
    <xf numFmtId="0" fontId="20" fillId="0" borderId="11" xfId="62" applyFont="1" applyBorder="1" applyAlignment="1">
      <alignment wrapText="1"/>
    </xf>
    <xf numFmtId="0" fontId="20" fillId="0" borderId="11" xfId="62" applyFont="1" applyBorder="1" applyAlignment="1">
      <alignment horizontal="right" vertical="center" wrapText="1"/>
    </xf>
    <xf numFmtId="49" fontId="21" fillId="33" borderId="10" xfId="62" applyNumberFormat="1" applyFont="1" applyFill="1" applyBorder="1" applyAlignment="1">
      <alignment vertical="center" wrapText="1"/>
    </xf>
    <xf numFmtId="49" fontId="21" fillId="33" borderId="12" xfId="62" applyNumberFormat="1" applyFont="1" applyFill="1" applyBorder="1" applyAlignment="1">
      <alignment vertical="center" wrapText="1"/>
    </xf>
    <xf numFmtId="0" fontId="21" fillId="33" borderId="10" xfId="62" applyFont="1" applyFill="1" applyBorder="1" applyAlignment="1">
      <alignment vertical="center" wrapText="1"/>
    </xf>
    <xf numFmtId="0" fontId="21" fillId="33" borderId="12" xfId="62" applyFont="1" applyFill="1" applyBorder="1" applyAlignment="1">
      <alignment vertical="center" wrapText="1"/>
    </xf>
    <xf numFmtId="4" fontId="22" fillId="34" borderId="10" xfId="62" applyNumberFormat="1" applyFont="1" applyFill="1" applyBorder="1" applyAlignment="1">
      <alignment horizontal="right" vertical="top" wrapText="1"/>
    </xf>
    <xf numFmtId="176" fontId="22" fillId="34" borderId="10" xfId="62" applyNumberFormat="1" applyFont="1" applyFill="1" applyBorder="1" applyAlignment="1">
      <alignment horizontal="right" vertical="top" wrapText="1"/>
    </xf>
    <xf numFmtId="176" fontId="22" fillId="34" borderId="12" xfId="62" applyNumberFormat="1" applyFont="1" applyFill="1" applyBorder="1" applyAlignment="1">
      <alignment horizontal="right" vertical="top" wrapText="1"/>
    </xf>
    <xf numFmtId="4" fontId="21" fillId="35" borderId="10" xfId="62" applyNumberFormat="1" applyFont="1" applyFill="1" applyBorder="1" applyAlignment="1">
      <alignment horizontal="right" vertical="top" wrapText="1"/>
    </xf>
    <xf numFmtId="176" fontId="21" fillId="35" borderId="10" xfId="62" applyNumberFormat="1" applyFont="1" applyFill="1" applyBorder="1" applyAlignment="1">
      <alignment horizontal="right" vertical="top" wrapText="1"/>
    </xf>
    <xf numFmtId="176" fontId="21" fillId="35" borderId="12" xfId="62" applyNumberFormat="1" applyFont="1" applyFill="1" applyBorder="1" applyAlignment="1">
      <alignment horizontal="right" vertical="top" wrapText="1"/>
    </xf>
    <xf numFmtId="0" fontId="21" fillId="35" borderId="10" xfId="62" applyFont="1" applyFill="1" applyBorder="1" applyAlignment="1">
      <alignment horizontal="right" vertical="top" wrapText="1"/>
    </xf>
    <xf numFmtId="0" fontId="21" fillId="35" borderId="12" xfId="62" applyFont="1" applyFill="1" applyBorder="1" applyAlignment="1">
      <alignment horizontal="right" vertical="top" wrapText="1"/>
    </xf>
    <xf numFmtId="4" fontId="21" fillId="35" borderId="13" xfId="62" applyNumberFormat="1" applyFont="1" applyFill="1" applyBorder="1" applyAlignment="1">
      <alignment horizontal="right" vertical="top" wrapText="1"/>
    </xf>
    <xf numFmtId="0" fontId="21" fillId="35" borderId="13" xfId="62" applyFont="1" applyFill="1" applyBorder="1" applyAlignment="1">
      <alignment horizontal="right" vertical="top" wrapText="1"/>
    </xf>
    <xf numFmtId="176" fontId="21" fillId="35" borderId="13" xfId="62" applyNumberFormat="1" applyFont="1" applyFill="1" applyBorder="1" applyAlignment="1">
      <alignment horizontal="right" vertical="top" wrapText="1"/>
    </xf>
    <xf numFmtId="176" fontId="21" fillId="35" borderId="20" xfId="62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8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18" sqref="K18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38" t="s">
        <v>4</v>
      </c>
      <c r="D2" s="38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39" t="s">
        <v>5</v>
      </c>
      <c r="B3" s="39"/>
      <c r="C3" s="39"/>
      <c r="D3" s="39"/>
      <c r="E3" s="15">
        <f>RA!D7</f>
        <v>15256334.6679</v>
      </c>
      <c r="F3" s="25">
        <f>RA!I7</f>
        <v>1728278.8942</v>
      </c>
      <c r="G3" s="16">
        <f>E3-F3</f>
        <v>13528055.773699999</v>
      </c>
      <c r="H3" s="27">
        <f>RA!J7</f>
        <v>11.328270727020501</v>
      </c>
      <c r="I3" s="20">
        <f>SUM(I4:I38)</f>
        <v>15256340.008323791</v>
      </c>
      <c r="J3" s="21">
        <f>SUM(J4:J38)</f>
        <v>13528055.939047037</v>
      </c>
      <c r="K3" s="22">
        <f>E3-I3</f>
        <v>-5.3404237907379866</v>
      </c>
      <c r="L3" s="22">
        <f>G3-J3</f>
        <v>-0.16534703783690929</v>
      </c>
    </row>
    <row r="4" spans="1:13" x14ac:dyDescent="0.15">
      <c r="A4" s="40">
        <f>RA!A8</f>
        <v>42076</v>
      </c>
      <c r="B4" s="12">
        <v>12</v>
      </c>
      <c r="C4" s="37" t="s">
        <v>6</v>
      </c>
      <c r="D4" s="37"/>
      <c r="E4" s="15">
        <f>VLOOKUP(C4,RA!B8:D36,3,0)</f>
        <v>627286.17839999998</v>
      </c>
      <c r="F4" s="25">
        <f>VLOOKUP(C4,RA!B8:I39,8,0)</f>
        <v>168292.2064</v>
      </c>
      <c r="G4" s="16">
        <f t="shared" ref="G4:G38" si="0">E4-F4</f>
        <v>458993.97199999995</v>
      </c>
      <c r="H4" s="27">
        <f>RA!J8</f>
        <v>26.828617016440202</v>
      </c>
      <c r="I4" s="20">
        <f>VLOOKUP(B4,RMS!B:D,3,FALSE)</f>
        <v>627286.95084273501</v>
      </c>
      <c r="J4" s="21">
        <f>VLOOKUP(B4,RMS!B:E,4,FALSE)</f>
        <v>458993.98820683802</v>
      </c>
      <c r="K4" s="22">
        <f t="shared" ref="K4:K38" si="1">E4-I4</f>
        <v>-0.77244273503310978</v>
      </c>
      <c r="L4" s="22">
        <f t="shared" ref="L4:L38" si="2">G4-J4</f>
        <v>-1.6206838074140251E-2</v>
      </c>
    </row>
    <row r="5" spans="1:13" x14ac:dyDescent="0.15">
      <c r="A5" s="40"/>
      <c r="B5" s="12">
        <v>13</v>
      </c>
      <c r="C5" s="37" t="s">
        <v>7</v>
      </c>
      <c r="D5" s="37"/>
      <c r="E5" s="15">
        <f>VLOOKUP(C5,RA!B8:D37,3,0)</f>
        <v>100790.16439999999</v>
      </c>
      <c r="F5" s="25">
        <f>VLOOKUP(C5,RA!B9:I40,8,0)</f>
        <v>24979.299599999998</v>
      </c>
      <c r="G5" s="16">
        <f t="shared" si="0"/>
        <v>75810.864799999996</v>
      </c>
      <c r="H5" s="27">
        <f>RA!J9</f>
        <v>24.783469447342199</v>
      </c>
      <c r="I5" s="20">
        <f>VLOOKUP(B5,RMS!B:D,3,FALSE)</f>
        <v>100790.218605174</v>
      </c>
      <c r="J5" s="21">
        <f>VLOOKUP(B5,RMS!B:E,4,FALSE)</f>
        <v>75810.865535095698</v>
      </c>
      <c r="K5" s="22">
        <f t="shared" si="1"/>
        <v>-5.4205174004891887E-2</v>
      </c>
      <c r="L5" s="22">
        <f t="shared" si="2"/>
        <v>-7.3509570211172104E-4</v>
      </c>
      <c r="M5" s="34"/>
    </row>
    <row r="6" spans="1:13" x14ac:dyDescent="0.15">
      <c r="A6" s="40"/>
      <c r="B6" s="12">
        <v>14</v>
      </c>
      <c r="C6" s="37" t="s">
        <v>8</v>
      </c>
      <c r="D6" s="37"/>
      <c r="E6" s="15">
        <f>VLOOKUP(C6,RA!B10:D38,3,0)</f>
        <v>134487.61079999999</v>
      </c>
      <c r="F6" s="25">
        <f>VLOOKUP(C6,RA!B10:I41,8,0)</f>
        <v>35289.481200000002</v>
      </c>
      <c r="G6" s="16">
        <f t="shared" si="0"/>
        <v>99198.129599999986</v>
      </c>
      <c r="H6" s="27">
        <f>RA!J10</f>
        <v>26.239949531470099</v>
      </c>
      <c r="I6" s="20">
        <f>VLOOKUP(B6,RMS!B:D,3,FALSE)</f>
        <v>134489.42224273499</v>
      </c>
      <c r="J6" s="21">
        <f>VLOOKUP(B6,RMS!B:E,4,FALSE)</f>
        <v>99198.129952991498</v>
      </c>
      <c r="K6" s="22">
        <f>E6-I6</f>
        <v>-1.8114427349937614</v>
      </c>
      <c r="L6" s="22">
        <f t="shared" si="2"/>
        <v>-3.5299151204526424E-4</v>
      </c>
      <c r="M6" s="34"/>
    </row>
    <row r="7" spans="1:13" x14ac:dyDescent="0.15">
      <c r="A7" s="40"/>
      <c r="B7" s="12">
        <v>15</v>
      </c>
      <c r="C7" s="37" t="s">
        <v>9</v>
      </c>
      <c r="D7" s="37"/>
      <c r="E7" s="15">
        <f>VLOOKUP(C7,RA!B10:D39,3,0)</f>
        <v>50808.2768</v>
      </c>
      <c r="F7" s="25">
        <f>VLOOKUP(C7,RA!B11:I42,8,0)</f>
        <v>12199.4051</v>
      </c>
      <c r="G7" s="16">
        <f t="shared" si="0"/>
        <v>38608.871700000003</v>
      </c>
      <c r="H7" s="27">
        <f>RA!J11</f>
        <v>24.0106649316633</v>
      </c>
      <c r="I7" s="20">
        <f>VLOOKUP(B7,RMS!B:D,3,FALSE)</f>
        <v>50808.318116239301</v>
      </c>
      <c r="J7" s="21">
        <f>VLOOKUP(B7,RMS!B:E,4,FALSE)</f>
        <v>38608.8720547009</v>
      </c>
      <c r="K7" s="22">
        <f t="shared" si="1"/>
        <v>-4.1316239301522728E-2</v>
      </c>
      <c r="L7" s="22">
        <f t="shared" si="2"/>
        <v>-3.5470089642331004E-4</v>
      </c>
      <c r="M7" s="34"/>
    </row>
    <row r="8" spans="1:13" x14ac:dyDescent="0.15">
      <c r="A8" s="40"/>
      <c r="B8" s="12">
        <v>16</v>
      </c>
      <c r="C8" s="37" t="s">
        <v>10</v>
      </c>
      <c r="D8" s="37"/>
      <c r="E8" s="15">
        <f>VLOOKUP(C8,RA!B12:D39,3,0)</f>
        <v>277838.22230000002</v>
      </c>
      <c r="F8" s="25">
        <f>VLOOKUP(C8,RA!B12:I43,8,0)</f>
        <v>-28312.488499999999</v>
      </c>
      <c r="G8" s="16">
        <f t="shared" si="0"/>
        <v>306150.7108</v>
      </c>
      <c r="H8" s="27">
        <f>RA!J12</f>
        <v>-10.1902784525554</v>
      </c>
      <c r="I8" s="20">
        <f>VLOOKUP(B8,RMS!B:D,3,FALSE)</f>
        <v>277838.20864188002</v>
      </c>
      <c r="J8" s="21">
        <f>VLOOKUP(B8,RMS!B:E,4,FALSE)</f>
        <v>306150.71063675202</v>
      </c>
      <c r="K8" s="22">
        <f t="shared" si="1"/>
        <v>1.3658120005857199E-2</v>
      </c>
      <c r="L8" s="22">
        <f t="shared" si="2"/>
        <v>1.6324798343703151E-4</v>
      </c>
      <c r="M8" s="34"/>
    </row>
    <row r="9" spans="1:13" x14ac:dyDescent="0.15">
      <c r="A9" s="40"/>
      <c r="B9" s="12">
        <v>17</v>
      </c>
      <c r="C9" s="37" t="s">
        <v>11</v>
      </c>
      <c r="D9" s="37"/>
      <c r="E9" s="15">
        <f>VLOOKUP(C9,RA!B12:D40,3,0)</f>
        <v>230316.81390000001</v>
      </c>
      <c r="F9" s="25">
        <f>VLOOKUP(C9,RA!B13:I44,8,0)</f>
        <v>57046.716500000002</v>
      </c>
      <c r="G9" s="16">
        <f t="shared" si="0"/>
        <v>173270.0974</v>
      </c>
      <c r="H9" s="27">
        <f>RA!J13</f>
        <v>24.768802387466501</v>
      </c>
      <c r="I9" s="20">
        <f>VLOOKUP(B9,RMS!B:D,3,FALSE)</f>
        <v>230316.992379487</v>
      </c>
      <c r="J9" s="21">
        <f>VLOOKUP(B9,RMS!B:E,4,FALSE)</f>
        <v>173270.09553931601</v>
      </c>
      <c r="K9" s="22">
        <f t="shared" si="1"/>
        <v>-0.17847948698909022</v>
      </c>
      <c r="L9" s="22">
        <f t="shared" si="2"/>
        <v>1.86068398761563E-3</v>
      </c>
      <c r="M9" s="34"/>
    </row>
    <row r="10" spans="1:13" x14ac:dyDescent="0.15">
      <c r="A10" s="40"/>
      <c r="B10" s="12">
        <v>18</v>
      </c>
      <c r="C10" s="37" t="s">
        <v>12</v>
      </c>
      <c r="D10" s="37"/>
      <c r="E10" s="15">
        <f>VLOOKUP(C10,RA!B14:D41,3,0)</f>
        <v>119297.53200000001</v>
      </c>
      <c r="F10" s="25">
        <f>VLOOKUP(C10,RA!B14:I45,8,0)</f>
        <v>22537.0036</v>
      </c>
      <c r="G10" s="16">
        <f t="shared" si="0"/>
        <v>96760.52840000001</v>
      </c>
      <c r="H10" s="27">
        <f>RA!J14</f>
        <v>18.891424845234901</v>
      </c>
      <c r="I10" s="20">
        <f>VLOOKUP(B10,RMS!B:D,3,FALSE)</f>
        <v>119297.547023077</v>
      </c>
      <c r="J10" s="21">
        <f>VLOOKUP(B10,RMS!B:E,4,FALSE)</f>
        <v>96760.527815384601</v>
      </c>
      <c r="K10" s="22">
        <f t="shared" si="1"/>
        <v>-1.5023076994111761E-2</v>
      </c>
      <c r="L10" s="22">
        <f t="shared" si="2"/>
        <v>5.846154090249911E-4</v>
      </c>
      <c r="M10" s="34"/>
    </row>
    <row r="11" spans="1:13" x14ac:dyDescent="0.15">
      <c r="A11" s="40"/>
      <c r="B11" s="12">
        <v>19</v>
      </c>
      <c r="C11" s="37" t="s">
        <v>13</v>
      </c>
      <c r="D11" s="37"/>
      <c r="E11" s="15">
        <f>VLOOKUP(C11,RA!B14:D42,3,0)</f>
        <v>82692.951400000005</v>
      </c>
      <c r="F11" s="25">
        <f>VLOOKUP(C11,RA!B15:I46,8,0)</f>
        <v>13928.4197</v>
      </c>
      <c r="G11" s="16">
        <f t="shared" si="0"/>
        <v>68764.531700000007</v>
      </c>
      <c r="H11" s="27">
        <f>RA!J15</f>
        <v>16.8435392185071</v>
      </c>
      <c r="I11" s="20">
        <f>VLOOKUP(B11,RMS!B:D,3,FALSE)</f>
        <v>82693.039873504298</v>
      </c>
      <c r="J11" s="21">
        <f>VLOOKUP(B11,RMS!B:E,4,FALSE)</f>
        <v>68764.532311111107</v>
      </c>
      <c r="K11" s="22">
        <f t="shared" si="1"/>
        <v>-8.8473504292778671E-2</v>
      </c>
      <c r="L11" s="22">
        <f t="shared" si="2"/>
        <v>-6.1111109971534461E-4</v>
      </c>
      <c r="M11" s="34"/>
    </row>
    <row r="12" spans="1:13" x14ac:dyDescent="0.15">
      <c r="A12" s="40"/>
      <c r="B12" s="12">
        <v>21</v>
      </c>
      <c r="C12" s="37" t="s">
        <v>14</v>
      </c>
      <c r="D12" s="37"/>
      <c r="E12" s="15">
        <f>VLOOKUP(C12,RA!B16:D43,3,0)</f>
        <v>665713.73479999998</v>
      </c>
      <c r="F12" s="25">
        <f>VLOOKUP(C12,RA!B16:I47,8,0)</f>
        <v>56809.584000000003</v>
      </c>
      <c r="G12" s="16">
        <f t="shared" si="0"/>
        <v>608904.15079999994</v>
      </c>
      <c r="H12" s="27">
        <f>RA!J16</f>
        <v>8.5336355598953197</v>
      </c>
      <c r="I12" s="20">
        <f>VLOOKUP(B12,RMS!B:D,3,FALSE)</f>
        <v>665713.36844359001</v>
      </c>
      <c r="J12" s="21">
        <f>VLOOKUP(B12,RMS!B:E,4,FALSE)</f>
        <v>608904.15117350395</v>
      </c>
      <c r="K12" s="22">
        <f t="shared" si="1"/>
        <v>0.36635640996973962</v>
      </c>
      <c r="L12" s="22">
        <f t="shared" si="2"/>
        <v>-3.7350400816649199E-4</v>
      </c>
      <c r="M12" s="34"/>
    </row>
    <row r="13" spans="1:13" x14ac:dyDescent="0.15">
      <c r="A13" s="40"/>
      <c r="B13" s="12">
        <v>22</v>
      </c>
      <c r="C13" s="37" t="s">
        <v>15</v>
      </c>
      <c r="D13" s="37"/>
      <c r="E13" s="15">
        <f>VLOOKUP(C13,RA!B16:D44,3,0)</f>
        <v>470169.86119999998</v>
      </c>
      <c r="F13" s="25">
        <f>VLOOKUP(C13,RA!B17:I48,8,0)</f>
        <v>64844.870199999998</v>
      </c>
      <c r="G13" s="16">
        <f t="shared" si="0"/>
        <v>405324.99099999998</v>
      </c>
      <c r="H13" s="27">
        <f>RA!J17</f>
        <v>13.791796444480401</v>
      </c>
      <c r="I13" s="20">
        <f>VLOOKUP(B13,RMS!B:D,3,FALSE)</f>
        <v>470169.940195726</v>
      </c>
      <c r="J13" s="21">
        <f>VLOOKUP(B13,RMS!B:E,4,FALSE)</f>
        <v>405324.99095470097</v>
      </c>
      <c r="K13" s="22">
        <f t="shared" si="1"/>
        <v>-7.8995726013090461E-2</v>
      </c>
      <c r="L13" s="22">
        <f t="shared" si="2"/>
        <v>4.5299006160348654E-5</v>
      </c>
      <c r="M13" s="34"/>
    </row>
    <row r="14" spans="1:13" x14ac:dyDescent="0.15">
      <c r="A14" s="40"/>
      <c r="B14" s="12">
        <v>23</v>
      </c>
      <c r="C14" s="37" t="s">
        <v>16</v>
      </c>
      <c r="D14" s="37"/>
      <c r="E14" s="15">
        <f>VLOOKUP(C14,RA!B18:D45,3,0)</f>
        <v>1557915.6655999999</v>
      </c>
      <c r="F14" s="25">
        <f>VLOOKUP(C14,RA!B18:I49,8,0)</f>
        <v>172323.4915</v>
      </c>
      <c r="G14" s="16">
        <f t="shared" si="0"/>
        <v>1385592.1740999999</v>
      </c>
      <c r="H14" s="27">
        <f>RA!J18</f>
        <v>11.0611566020573</v>
      </c>
      <c r="I14" s="20">
        <f>VLOOKUP(B14,RMS!B:D,3,FALSE)</f>
        <v>1557915.9827208</v>
      </c>
      <c r="J14" s="21">
        <f>VLOOKUP(B14,RMS!B:E,4,FALSE)</f>
        <v>1385592.1790591299</v>
      </c>
      <c r="K14" s="22">
        <f t="shared" si="1"/>
        <v>-0.31712080002762377</v>
      </c>
      <c r="L14" s="22">
        <f t="shared" si="2"/>
        <v>-4.959129961207509E-3</v>
      </c>
      <c r="M14" s="34"/>
    </row>
    <row r="15" spans="1:13" x14ac:dyDescent="0.15">
      <c r="A15" s="40"/>
      <c r="B15" s="12">
        <v>24</v>
      </c>
      <c r="C15" s="37" t="s">
        <v>17</v>
      </c>
      <c r="D15" s="37"/>
      <c r="E15" s="15">
        <f>VLOOKUP(C15,RA!B18:D46,3,0)</f>
        <v>531094.12309999997</v>
      </c>
      <c r="F15" s="25">
        <f>VLOOKUP(C15,RA!B19:I50,8,0)</f>
        <v>64334.223700000002</v>
      </c>
      <c r="G15" s="16">
        <f t="shared" si="0"/>
        <v>466759.89939999999</v>
      </c>
      <c r="H15" s="27">
        <f>RA!J19</f>
        <v>12.1135258143097</v>
      </c>
      <c r="I15" s="20">
        <f>VLOOKUP(B15,RMS!B:D,3,FALSE)</f>
        <v>531094.16575042706</v>
      </c>
      <c r="J15" s="21">
        <f>VLOOKUP(B15,RMS!B:E,4,FALSE)</f>
        <v>466759.89855299098</v>
      </c>
      <c r="K15" s="22">
        <f t="shared" si="1"/>
        <v>-4.2650427087210119E-2</v>
      </c>
      <c r="L15" s="22">
        <f t="shared" si="2"/>
        <v>8.4700901061296463E-4</v>
      </c>
      <c r="M15" s="34"/>
    </row>
    <row r="16" spans="1:13" x14ac:dyDescent="0.15">
      <c r="A16" s="40"/>
      <c r="B16" s="12">
        <v>25</v>
      </c>
      <c r="C16" s="37" t="s">
        <v>18</v>
      </c>
      <c r="D16" s="37"/>
      <c r="E16" s="15">
        <f>VLOOKUP(C16,RA!B20:D47,3,0)</f>
        <v>797933.4743</v>
      </c>
      <c r="F16" s="25">
        <f>VLOOKUP(C16,RA!B20:I51,8,0)</f>
        <v>62548.505400000002</v>
      </c>
      <c r="G16" s="16">
        <f t="shared" si="0"/>
        <v>735384.96889999998</v>
      </c>
      <c r="H16" s="27">
        <f>RA!J20</f>
        <v>7.8388120582197303</v>
      </c>
      <c r="I16" s="20">
        <f>VLOOKUP(B16,RMS!B:D,3,FALSE)</f>
        <v>797933.75859999994</v>
      </c>
      <c r="J16" s="21">
        <f>VLOOKUP(B16,RMS!B:E,4,FALSE)</f>
        <v>735384.96889999998</v>
      </c>
      <c r="K16" s="22">
        <f t="shared" si="1"/>
        <v>-0.28429999994114041</v>
      </c>
      <c r="L16" s="22">
        <f t="shared" si="2"/>
        <v>0</v>
      </c>
      <c r="M16" s="34"/>
    </row>
    <row r="17" spans="1:13" x14ac:dyDescent="0.15">
      <c r="A17" s="40"/>
      <c r="B17" s="12">
        <v>26</v>
      </c>
      <c r="C17" s="37" t="s">
        <v>19</v>
      </c>
      <c r="D17" s="37"/>
      <c r="E17" s="15">
        <f>VLOOKUP(C17,RA!B20:D48,3,0)</f>
        <v>376794.24969999999</v>
      </c>
      <c r="F17" s="25">
        <f>VLOOKUP(C17,RA!B21:I52,8,0)</f>
        <v>44444.411599999999</v>
      </c>
      <c r="G17" s="16">
        <f t="shared" si="0"/>
        <v>332349.83809999999</v>
      </c>
      <c r="H17" s="27">
        <f>RA!J21</f>
        <v>11.795406016781399</v>
      </c>
      <c r="I17" s="20">
        <f>VLOOKUP(B17,RMS!B:D,3,FALSE)</f>
        <v>376793.90975724999</v>
      </c>
      <c r="J17" s="21">
        <f>VLOOKUP(B17,RMS!B:E,4,FALSE)</f>
        <v>332349.83792862098</v>
      </c>
      <c r="K17" s="22">
        <f t="shared" si="1"/>
        <v>0.33994274999713525</v>
      </c>
      <c r="L17" s="22">
        <f t="shared" si="2"/>
        <v>1.7137901159003377E-4</v>
      </c>
      <c r="M17" s="34"/>
    </row>
    <row r="18" spans="1:13" x14ac:dyDescent="0.15">
      <c r="A18" s="40"/>
      <c r="B18" s="12">
        <v>27</v>
      </c>
      <c r="C18" s="37" t="s">
        <v>20</v>
      </c>
      <c r="D18" s="37"/>
      <c r="E18" s="15">
        <f>VLOOKUP(C18,RA!B22:D49,3,0)</f>
        <v>1050747.4225000001</v>
      </c>
      <c r="F18" s="25">
        <f>VLOOKUP(C18,RA!B22:I53,8,0)</f>
        <v>148245.95800000001</v>
      </c>
      <c r="G18" s="16">
        <f t="shared" si="0"/>
        <v>902501.46450000012</v>
      </c>
      <c r="H18" s="27">
        <f>RA!J22</f>
        <v>14.1086197144585</v>
      </c>
      <c r="I18" s="20">
        <f>VLOOKUP(B18,RMS!B:D,3,FALSE)</f>
        <v>1050748.3455999999</v>
      </c>
      <c r="J18" s="21">
        <f>VLOOKUP(B18,RMS!B:E,4,FALSE)</f>
        <v>902501.46380000003</v>
      </c>
      <c r="K18" s="22">
        <f t="shared" si="1"/>
        <v>-0.92309999978169799</v>
      </c>
      <c r="L18" s="22">
        <f t="shared" si="2"/>
        <v>7.0000009145587683E-4</v>
      </c>
      <c r="M18" s="34"/>
    </row>
    <row r="19" spans="1:13" x14ac:dyDescent="0.15">
      <c r="A19" s="40"/>
      <c r="B19" s="12">
        <v>29</v>
      </c>
      <c r="C19" s="37" t="s">
        <v>21</v>
      </c>
      <c r="D19" s="37"/>
      <c r="E19" s="15">
        <f>VLOOKUP(C19,RA!B22:D50,3,0)</f>
        <v>2774701.9714000002</v>
      </c>
      <c r="F19" s="25">
        <f>VLOOKUP(C19,RA!B23:I54,8,0)</f>
        <v>225462.92389999999</v>
      </c>
      <c r="G19" s="16">
        <f t="shared" si="0"/>
        <v>2549239.0475000003</v>
      </c>
      <c r="H19" s="27">
        <f>RA!J23</f>
        <v>8.1256627278871605</v>
      </c>
      <c r="I19" s="20">
        <f>VLOOKUP(B19,RMS!B:D,3,FALSE)</f>
        <v>2774703.6795974402</v>
      </c>
      <c r="J19" s="21">
        <f>VLOOKUP(B19,RMS!B:E,4,FALSE)</f>
        <v>2549239.0929974401</v>
      </c>
      <c r="K19" s="22">
        <f t="shared" si="1"/>
        <v>-1.70819744002074</v>
      </c>
      <c r="L19" s="22">
        <f t="shared" si="2"/>
        <v>-4.5497439801692963E-2</v>
      </c>
      <c r="M19" s="34"/>
    </row>
    <row r="20" spans="1:13" x14ac:dyDescent="0.15">
      <c r="A20" s="40"/>
      <c r="B20" s="12">
        <v>31</v>
      </c>
      <c r="C20" s="37" t="s">
        <v>22</v>
      </c>
      <c r="D20" s="37"/>
      <c r="E20" s="15">
        <f>VLOOKUP(C20,RA!B24:D51,3,0)</f>
        <v>190388.4442</v>
      </c>
      <c r="F20" s="25">
        <f>VLOOKUP(C20,RA!B24:I55,8,0)</f>
        <v>31616.725900000001</v>
      </c>
      <c r="G20" s="16">
        <f t="shared" si="0"/>
        <v>158771.71830000001</v>
      </c>
      <c r="H20" s="27">
        <f>RA!J24</f>
        <v>16.606431148093801</v>
      </c>
      <c r="I20" s="20">
        <f>VLOOKUP(B20,RMS!B:D,3,FALSE)</f>
        <v>190388.419237002</v>
      </c>
      <c r="J20" s="21">
        <f>VLOOKUP(B20,RMS!B:E,4,FALSE)</f>
        <v>158771.71854906701</v>
      </c>
      <c r="K20" s="22">
        <f t="shared" si="1"/>
        <v>2.4962997995316982E-2</v>
      </c>
      <c r="L20" s="22">
        <f t="shared" si="2"/>
        <v>-2.4906700127758086E-4</v>
      </c>
      <c r="M20" s="34"/>
    </row>
    <row r="21" spans="1:13" x14ac:dyDescent="0.15">
      <c r="A21" s="40"/>
      <c r="B21" s="12">
        <v>32</v>
      </c>
      <c r="C21" s="37" t="s">
        <v>23</v>
      </c>
      <c r="D21" s="37"/>
      <c r="E21" s="15">
        <f>VLOOKUP(C21,RA!B24:D52,3,0)</f>
        <v>195080.56090000001</v>
      </c>
      <c r="F21" s="25">
        <f>VLOOKUP(C21,RA!B25:I56,8,0)</f>
        <v>17013.9362</v>
      </c>
      <c r="G21" s="16">
        <f t="shared" si="0"/>
        <v>178066.62470000001</v>
      </c>
      <c r="H21" s="27">
        <f>RA!J25</f>
        <v>8.7214923524448391</v>
      </c>
      <c r="I21" s="20">
        <f>VLOOKUP(B21,RMS!B:D,3,FALSE)</f>
        <v>195080.564456917</v>
      </c>
      <c r="J21" s="21">
        <f>VLOOKUP(B21,RMS!B:E,4,FALSE)</f>
        <v>178066.630146893</v>
      </c>
      <c r="K21" s="22">
        <f t="shared" si="1"/>
        <v>-3.5569169849622995E-3</v>
      </c>
      <c r="L21" s="22">
        <f t="shared" si="2"/>
        <v>-5.4468929884023964E-3</v>
      </c>
      <c r="M21" s="34"/>
    </row>
    <row r="22" spans="1:13" x14ac:dyDescent="0.15">
      <c r="A22" s="40"/>
      <c r="B22" s="12">
        <v>33</v>
      </c>
      <c r="C22" s="37" t="s">
        <v>24</v>
      </c>
      <c r="D22" s="37"/>
      <c r="E22" s="15">
        <f>VLOOKUP(C22,RA!B26:D53,3,0)</f>
        <v>545953.18420000002</v>
      </c>
      <c r="F22" s="25">
        <f>VLOOKUP(C22,RA!B26:I57,8,0)</f>
        <v>107238.0649</v>
      </c>
      <c r="G22" s="16">
        <f t="shared" si="0"/>
        <v>438715.11930000002</v>
      </c>
      <c r="H22" s="27">
        <f>RA!J26</f>
        <v>19.642355425976501</v>
      </c>
      <c r="I22" s="20">
        <f>VLOOKUP(B22,RMS!B:D,3,FALSE)</f>
        <v>545953.18400816096</v>
      </c>
      <c r="J22" s="21">
        <f>VLOOKUP(B22,RMS!B:E,4,FALSE)</f>
        <v>438715.14661913802</v>
      </c>
      <c r="K22" s="22">
        <f t="shared" si="1"/>
        <v>1.9183906260877848E-4</v>
      </c>
      <c r="L22" s="22">
        <f t="shared" si="2"/>
        <v>-2.7319137996528298E-2</v>
      </c>
      <c r="M22" s="34"/>
    </row>
    <row r="23" spans="1:13" x14ac:dyDescent="0.15">
      <c r="A23" s="40"/>
      <c r="B23" s="12">
        <v>34</v>
      </c>
      <c r="C23" s="37" t="s">
        <v>25</v>
      </c>
      <c r="D23" s="37"/>
      <c r="E23" s="15">
        <f>VLOOKUP(C23,RA!B26:D54,3,0)</f>
        <v>231777.53959999999</v>
      </c>
      <c r="F23" s="25">
        <f>VLOOKUP(C23,RA!B27:I58,8,0)</f>
        <v>60906.561099999999</v>
      </c>
      <c r="G23" s="16">
        <f t="shared" si="0"/>
        <v>170870.9785</v>
      </c>
      <c r="H23" s="27">
        <f>RA!J27</f>
        <v>26.2780255606786</v>
      </c>
      <c r="I23" s="20">
        <f>VLOOKUP(B23,RMS!B:D,3,FALSE)</f>
        <v>231777.465443325</v>
      </c>
      <c r="J23" s="21">
        <f>VLOOKUP(B23,RMS!B:E,4,FALSE)</f>
        <v>170871.006102499</v>
      </c>
      <c r="K23" s="22">
        <f t="shared" si="1"/>
        <v>7.4156674992991611E-2</v>
      </c>
      <c r="L23" s="22">
        <f t="shared" si="2"/>
        <v>-2.7602499001659453E-2</v>
      </c>
      <c r="M23" s="34"/>
    </row>
    <row r="24" spans="1:13" x14ac:dyDescent="0.15">
      <c r="A24" s="40"/>
      <c r="B24" s="12">
        <v>35</v>
      </c>
      <c r="C24" s="37" t="s">
        <v>26</v>
      </c>
      <c r="D24" s="37"/>
      <c r="E24" s="15">
        <f>VLOOKUP(C24,RA!B28:D55,3,0)</f>
        <v>607425.21030000004</v>
      </c>
      <c r="F24" s="25">
        <f>VLOOKUP(C24,RA!B28:I59,8,0)</f>
        <v>44569.608</v>
      </c>
      <c r="G24" s="16">
        <f t="shared" si="0"/>
        <v>562855.60230000003</v>
      </c>
      <c r="H24" s="27">
        <f>RA!J28</f>
        <v>7.3374643074145096</v>
      </c>
      <c r="I24" s="20">
        <f>VLOOKUP(B24,RMS!B:D,3,FALSE)</f>
        <v>607425.21037079603</v>
      </c>
      <c r="J24" s="21">
        <f>VLOOKUP(B24,RMS!B:E,4,FALSE)</f>
        <v>562855.59352831903</v>
      </c>
      <c r="K24" s="22">
        <f t="shared" si="1"/>
        <v>-7.079599890857935E-5</v>
      </c>
      <c r="L24" s="22">
        <f t="shared" si="2"/>
        <v>8.7716809939593077E-3</v>
      </c>
      <c r="M24" s="34"/>
    </row>
    <row r="25" spans="1:13" x14ac:dyDescent="0.15">
      <c r="A25" s="40"/>
      <c r="B25" s="12">
        <v>36</v>
      </c>
      <c r="C25" s="37" t="s">
        <v>27</v>
      </c>
      <c r="D25" s="37"/>
      <c r="E25" s="15">
        <f>VLOOKUP(C25,RA!B28:D56,3,0)</f>
        <v>824587.17949999997</v>
      </c>
      <c r="F25" s="25">
        <f>VLOOKUP(C25,RA!B29:I60,8,0)</f>
        <v>95920.376399999994</v>
      </c>
      <c r="G25" s="16">
        <f t="shared" si="0"/>
        <v>728666.80310000002</v>
      </c>
      <c r="H25" s="27">
        <f>RA!J29</f>
        <v>11.6325330765102</v>
      </c>
      <c r="I25" s="20">
        <f>VLOOKUP(B25,RMS!B:D,3,FALSE)</f>
        <v>824587.17632477905</v>
      </c>
      <c r="J25" s="21">
        <f>VLOOKUP(B25,RMS!B:E,4,FALSE)</f>
        <v>728666.76070654299</v>
      </c>
      <c r="K25" s="22">
        <f t="shared" si="1"/>
        <v>3.1752209179103374E-3</v>
      </c>
      <c r="L25" s="22">
        <f t="shared" si="2"/>
        <v>4.2393457028083503E-2</v>
      </c>
      <c r="M25" s="34"/>
    </row>
    <row r="26" spans="1:13" x14ac:dyDescent="0.15">
      <c r="A26" s="40"/>
      <c r="B26" s="12">
        <v>37</v>
      </c>
      <c r="C26" s="37" t="s">
        <v>28</v>
      </c>
      <c r="D26" s="37"/>
      <c r="E26" s="15">
        <f>VLOOKUP(C26,RA!B30:D57,3,0)</f>
        <v>1158809.6956</v>
      </c>
      <c r="F26" s="25">
        <f>VLOOKUP(C26,RA!B30:I61,8,0)</f>
        <v>96436.412700000001</v>
      </c>
      <c r="G26" s="16">
        <f t="shared" si="0"/>
        <v>1062373.2829</v>
      </c>
      <c r="H26" s="27">
        <f>RA!J30</f>
        <v>8.3220232852874005</v>
      </c>
      <c r="I26" s="20">
        <f>VLOOKUP(B26,RMS!B:D,3,FALSE)</f>
        <v>1158809.6890161999</v>
      </c>
      <c r="J26" s="21">
        <f>VLOOKUP(B26,RMS!B:E,4,FALSE)</f>
        <v>1062373.40641317</v>
      </c>
      <c r="K26" s="22">
        <f t="shared" si="1"/>
        <v>6.5838000737130642E-3</v>
      </c>
      <c r="L26" s="22">
        <f t="shared" si="2"/>
        <v>-0.12351317005231977</v>
      </c>
      <c r="M26" s="34"/>
    </row>
    <row r="27" spans="1:13" x14ac:dyDescent="0.15">
      <c r="A27" s="40"/>
      <c r="B27" s="12">
        <v>38</v>
      </c>
      <c r="C27" s="37" t="s">
        <v>29</v>
      </c>
      <c r="D27" s="37"/>
      <c r="E27" s="15">
        <f>VLOOKUP(C27,RA!B30:D58,3,0)</f>
        <v>565699.12950000004</v>
      </c>
      <c r="F27" s="25">
        <f>VLOOKUP(C27,RA!B31:I62,8,0)</f>
        <v>26750.0049</v>
      </c>
      <c r="G27" s="16">
        <f t="shared" si="0"/>
        <v>538949.12459999998</v>
      </c>
      <c r="H27" s="27">
        <f>RA!J31</f>
        <v>4.72866290666619</v>
      </c>
      <c r="I27" s="20">
        <f>VLOOKUP(B27,RMS!B:D,3,FALSE)</f>
        <v>565699.06737787602</v>
      </c>
      <c r="J27" s="21">
        <f>VLOOKUP(B27,RMS!B:E,4,FALSE)</f>
        <v>538949.08780619502</v>
      </c>
      <c r="K27" s="22">
        <f t="shared" si="1"/>
        <v>6.2122124014422297E-2</v>
      </c>
      <c r="L27" s="22">
        <f t="shared" si="2"/>
        <v>3.679380496032536E-2</v>
      </c>
      <c r="M27" s="34"/>
    </row>
    <row r="28" spans="1:13" x14ac:dyDescent="0.15">
      <c r="A28" s="40"/>
      <c r="B28" s="12">
        <v>39</v>
      </c>
      <c r="C28" s="37" t="s">
        <v>30</v>
      </c>
      <c r="D28" s="37"/>
      <c r="E28" s="15">
        <f>VLOOKUP(C28,RA!B32:D59,3,0)</f>
        <v>112902.67329999999</v>
      </c>
      <c r="F28" s="25">
        <f>VLOOKUP(C28,RA!B32:I63,8,0)</f>
        <v>31678.6273</v>
      </c>
      <c r="G28" s="16">
        <f t="shared" si="0"/>
        <v>81224.046000000002</v>
      </c>
      <c r="H28" s="27">
        <f>RA!J32</f>
        <v>28.058350058572099</v>
      </c>
      <c r="I28" s="20">
        <f>VLOOKUP(B28,RMS!B:D,3,FALSE)</f>
        <v>112902.598657008</v>
      </c>
      <c r="J28" s="21">
        <f>VLOOKUP(B28,RMS!B:E,4,FALSE)</f>
        <v>81224.041081551593</v>
      </c>
      <c r="K28" s="22">
        <f t="shared" si="1"/>
        <v>7.4642991996370256E-2</v>
      </c>
      <c r="L28" s="22">
        <f t="shared" si="2"/>
        <v>4.9184484087163582E-3</v>
      </c>
      <c r="M28" s="34"/>
    </row>
    <row r="29" spans="1:13" x14ac:dyDescent="0.15">
      <c r="A29" s="40"/>
      <c r="B29" s="12">
        <v>40</v>
      </c>
      <c r="C29" s="37" t="s">
        <v>31</v>
      </c>
      <c r="D29" s="37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x14ac:dyDescent="0.15">
      <c r="A30" s="40"/>
      <c r="B30" s="12">
        <v>42</v>
      </c>
      <c r="C30" s="37" t="s">
        <v>32</v>
      </c>
      <c r="D30" s="37"/>
      <c r="E30" s="15">
        <f>VLOOKUP(C30,RA!B34:D62,3,0)</f>
        <v>102245.648</v>
      </c>
      <c r="F30" s="25">
        <f>VLOOKUP(C30,RA!B34:I66,8,0)</f>
        <v>13647.4509</v>
      </c>
      <c r="G30" s="16">
        <f t="shared" si="0"/>
        <v>88598.197100000005</v>
      </c>
      <c r="H30" s="27">
        <f>RA!J34</f>
        <v>13.3477083542959</v>
      </c>
      <c r="I30" s="20">
        <f>VLOOKUP(B30,RMS!B:D,3,FALSE)</f>
        <v>102245.64690000001</v>
      </c>
      <c r="J30" s="21">
        <f>VLOOKUP(B30,RMS!B:E,4,FALSE)</f>
        <v>88598.200599999996</v>
      </c>
      <c r="K30" s="22">
        <f t="shared" si="1"/>
        <v>1.0999999940395355E-3</v>
      </c>
      <c r="L30" s="22">
        <f t="shared" si="2"/>
        <v>-3.4999999916180968E-3</v>
      </c>
      <c r="M30" s="34"/>
    </row>
    <row r="31" spans="1:13" x14ac:dyDescent="0.15">
      <c r="A31" s="40"/>
      <c r="B31" s="12">
        <v>71</v>
      </c>
      <c r="C31" s="37" t="s">
        <v>36</v>
      </c>
      <c r="D31" s="37"/>
      <c r="E31" s="15">
        <f>VLOOKUP(C31,RA!B34:D63,3,0)</f>
        <v>0</v>
      </c>
      <c r="F31" s="25">
        <f>VLOOKUP(C31,RA!B34:I67,8,0)</f>
        <v>0</v>
      </c>
      <c r="G31" s="16">
        <f t="shared" si="0"/>
        <v>0</v>
      </c>
      <c r="H31" s="27">
        <f>RA!J35</f>
        <v>0</v>
      </c>
      <c r="I31" s="20">
        <v>0</v>
      </c>
      <c r="J31" s="21">
        <v>0</v>
      </c>
      <c r="K31" s="22">
        <f t="shared" si="1"/>
        <v>0</v>
      </c>
      <c r="L31" s="22">
        <f t="shared" si="2"/>
        <v>0</v>
      </c>
      <c r="M31" s="34"/>
    </row>
    <row r="32" spans="1:13" x14ac:dyDescent="0.15">
      <c r="A32" s="40"/>
      <c r="B32" s="12">
        <v>72</v>
      </c>
      <c r="C32" s="37" t="s">
        <v>37</v>
      </c>
      <c r="D32" s="37"/>
      <c r="E32" s="15">
        <f>VLOOKUP(C32,RA!B34:D64,3,0)</f>
        <v>0</v>
      </c>
      <c r="F32" s="25">
        <f>VLOOKUP(C32,RA!B34:I68,8,0)</f>
        <v>0</v>
      </c>
      <c r="G32" s="16">
        <f t="shared" si="0"/>
        <v>0</v>
      </c>
      <c r="H32" s="27">
        <f>RA!J34</f>
        <v>13.3477083542959</v>
      </c>
      <c r="I32" s="20">
        <v>0</v>
      </c>
      <c r="J32" s="21">
        <v>0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0"/>
      <c r="B33" s="12">
        <v>73</v>
      </c>
      <c r="C33" s="37" t="s">
        <v>38</v>
      </c>
      <c r="D33" s="37"/>
      <c r="E33" s="15">
        <f>VLOOKUP(C33,RA!B35:D65,3,0)</f>
        <v>0</v>
      </c>
      <c r="F33" s="25">
        <f>VLOOKUP(C33,RA!B35:I69,8,0)</f>
        <v>0</v>
      </c>
      <c r="G33" s="16">
        <f t="shared" si="0"/>
        <v>0</v>
      </c>
      <c r="H33" s="27">
        <f>RA!J35</f>
        <v>0</v>
      </c>
      <c r="I33" s="20">
        <v>0</v>
      </c>
      <c r="J33" s="21">
        <v>0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0"/>
      <c r="B34" s="12">
        <v>75</v>
      </c>
      <c r="C34" s="37" t="s">
        <v>33</v>
      </c>
      <c r="D34" s="37"/>
      <c r="E34" s="15">
        <f>VLOOKUP(C34,RA!B8:D66,3,0)</f>
        <v>214723.07670000001</v>
      </c>
      <c r="F34" s="25">
        <f>VLOOKUP(C34,RA!B8:I70,8,0)</f>
        <v>12768.364600000001</v>
      </c>
      <c r="G34" s="16">
        <f t="shared" si="0"/>
        <v>201954.7121</v>
      </c>
      <c r="H34" s="27">
        <f>RA!J36</f>
        <v>0</v>
      </c>
      <c r="I34" s="20">
        <f>VLOOKUP(B34,RMS!B:D,3,FALSE)</f>
        <v>214723.07692307699</v>
      </c>
      <c r="J34" s="21">
        <f>VLOOKUP(B34,RMS!B:E,4,FALSE)</f>
        <v>201954.71367521401</v>
      </c>
      <c r="K34" s="22">
        <f t="shared" si="1"/>
        <v>-2.2307698964141309E-4</v>
      </c>
      <c r="L34" s="22">
        <f t="shared" si="2"/>
        <v>-1.575214002514258E-3</v>
      </c>
      <c r="M34" s="34"/>
    </row>
    <row r="35" spans="1:13" x14ac:dyDescent="0.15">
      <c r="A35" s="40"/>
      <c r="B35" s="12">
        <v>76</v>
      </c>
      <c r="C35" s="37" t="s">
        <v>34</v>
      </c>
      <c r="D35" s="37"/>
      <c r="E35" s="15">
        <f>VLOOKUP(C35,RA!B8:D67,3,0)</f>
        <v>639722.41119999997</v>
      </c>
      <c r="F35" s="25">
        <f>VLOOKUP(C35,RA!B8:I71,8,0)</f>
        <v>41665.0072</v>
      </c>
      <c r="G35" s="16">
        <f t="shared" si="0"/>
        <v>598057.40399999998</v>
      </c>
      <c r="H35" s="27">
        <f>RA!J37</f>
        <v>0</v>
      </c>
      <c r="I35" s="20">
        <f>VLOOKUP(B35,RMS!B:D,3,FALSE)</f>
        <v>639722.398711966</v>
      </c>
      <c r="J35" s="21">
        <f>VLOOKUP(B35,RMS!B:E,4,FALSE)</f>
        <v>598057.40873418795</v>
      </c>
      <c r="K35" s="22">
        <f t="shared" si="1"/>
        <v>1.2488033971749246E-2</v>
      </c>
      <c r="L35" s="22">
        <f t="shared" si="2"/>
        <v>-4.734187969006598E-3</v>
      </c>
      <c r="M35" s="34"/>
    </row>
    <row r="36" spans="1:13" x14ac:dyDescent="0.15">
      <c r="A36" s="40"/>
      <c r="B36" s="12">
        <v>77</v>
      </c>
      <c r="C36" s="37" t="s">
        <v>39</v>
      </c>
      <c r="D36" s="37"/>
      <c r="E36" s="15">
        <f>VLOOKUP(C36,RA!B9:D68,3,0)</f>
        <v>0</v>
      </c>
      <c r="F36" s="25">
        <f>VLOOKUP(C36,RA!B9:I72,8,0)</f>
        <v>0</v>
      </c>
      <c r="G36" s="16">
        <f t="shared" si="0"/>
        <v>0</v>
      </c>
      <c r="H36" s="27">
        <f>RA!J38</f>
        <v>5.9464333299579604</v>
      </c>
      <c r="I36" s="20">
        <v>0</v>
      </c>
      <c r="J36" s="21">
        <v>0</v>
      </c>
      <c r="K36" s="22">
        <f t="shared" si="1"/>
        <v>0</v>
      </c>
      <c r="L36" s="22">
        <f t="shared" si="2"/>
        <v>0</v>
      </c>
      <c r="M36" s="34"/>
    </row>
    <row r="37" spans="1:13" x14ac:dyDescent="0.15">
      <c r="A37" s="40"/>
      <c r="B37" s="12">
        <v>78</v>
      </c>
      <c r="C37" s="37" t="s">
        <v>40</v>
      </c>
      <c r="D37" s="37"/>
      <c r="E37" s="15">
        <f>VLOOKUP(C37,RA!B10:D69,3,0)</f>
        <v>0</v>
      </c>
      <c r="F37" s="25">
        <f>VLOOKUP(C37,RA!B10:I73,8,0)</f>
        <v>0</v>
      </c>
      <c r="G37" s="16">
        <f t="shared" si="0"/>
        <v>0</v>
      </c>
      <c r="H37" s="27">
        <f>RA!J39</f>
        <v>6.5129822670811599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  <c r="M37" s="34"/>
    </row>
    <row r="38" spans="1:13" x14ac:dyDescent="0.15">
      <c r="A38" s="40"/>
      <c r="B38" s="12">
        <v>99</v>
      </c>
      <c r="C38" s="37" t="s">
        <v>35</v>
      </c>
      <c r="D38" s="37"/>
      <c r="E38" s="15">
        <f>VLOOKUP(C38,RA!B8:D70,3,0)</f>
        <v>18431.6623</v>
      </c>
      <c r="F38" s="25">
        <f>VLOOKUP(C38,RA!B8:I74,8,0)</f>
        <v>3093.7422000000001</v>
      </c>
      <c r="G38" s="16">
        <f t="shared" si="0"/>
        <v>15337.920099999999</v>
      </c>
      <c r="H38" s="27">
        <f>RA!J40</f>
        <v>0</v>
      </c>
      <c r="I38" s="20">
        <f>VLOOKUP(B38,RMS!B:D,3,FALSE)</f>
        <v>18431.662506618301</v>
      </c>
      <c r="J38" s="21">
        <f>VLOOKUP(B38,RMS!B:E,4,FALSE)</f>
        <v>15337.919665683399</v>
      </c>
      <c r="K38" s="22">
        <f t="shared" si="1"/>
        <v>-2.0661830058088526E-4</v>
      </c>
      <c r="L38" s="22">
        <f t="shared" si="2"/>
        <v>4.3431660014903173E-4</v>
      </c>
      <c r="M38" s="34"/>
    </row>
  </sheetData>
  <mergeCells count="38"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8"/>
    <mergeCell ref="C30:D30"/>
    <mergeCell ref="C31:D31"/>
    <mergeCell ref="C32:D32"/>
    <mergeCell ref="C33:D33"/>
    <mergeCell ref="C34:D34"/>
    <mergeCell ref="C35:D35"/>
    <mergeCell ref="C36:D36"/>
    <mergeCell ref="C38:D38"/>
    <mergeCell ref="C37:D37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2"/>
  <sheetViews>
    <sheetView workbookViewId="0">
      <selection sqref="A1:W42"/>
    </sheetView>
  </sheetViews>
  <sheetFormatPr defaultRowHeight="11.25" x14ac:dyDescent="0.15"/>
  <cols>
    <col min="1" max="1" width="7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55" t="s">
        <v>46</v>
      </c>
      <c r="W1" s="43"/>
    </row>
    <row r="2" spans="1:23" ht="12.75" x14ac:dyDescent="0.2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55"/>
      <c r="W2" s="43"/>
    </row>
    <row r="3" spans="1:23" ht="23.25" thickBot="1" x14ac:dyDescent="0.2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56" t="s">
        <v>47</v>
      </c>
      <c r="W3" s="43"/>
    </row>
    <row r="4" spans="1:23" ht="14.25" thickTop="1" thickBot="1" x14ac:dyDescent="0.25">
      <c r="A4" s="45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54"/>
      <c r="W4" s="43"/>
    </row>
    <row r="5" spans="1:23" ht="14.25" thickTop="1" thickBot="1" x14ac:dyDescent="0.25">
      <c r="A5" s="57"/>
      <c r="B5" s="58"/>
      <c r="C5" s="59"/>
      <c r="D5" s="60" t="s">
        <v>0</v>
      </c>
      <c r="E5" s="60" t="s">
        <v>59</v>
      </c>
      <c r="F5" s="60" t="s">
        <v>60</v>
      </c>
      <c r="G5" s="60" t="s">
        <v>48</v>
      </c>
      <c r="H5" s="60" t="s">
        <v>49</v>
      </c>
      <c r="I5" s="60" t="s">
        <v>1</v>
      </c>
      <c r="J5" s="60" t="s">
        <v>2</v>
      </c>
      <c r="K5" s="60" t="s">
        <v>50</v>
      </c>
      <c r="L5" s="60" t="s">
        <v>51</v>
      </c>
      <c r="M5" s="60" t="s">
        <v>52</v>
      </c>
      <c r="N5" s="60" t="s">
        <v>53</v>
      </c>
      <c r="O5" s="60" t="s">
        <v>54</v>
      </c>
      <c r="P5" s="60" t="s">
        <v>61</v>
      </c>
      <c r="Q5" s="60" t="s">
        <v>62</v>
      </c>
      <c r="R5" s="60" t="s">
        <v>55</v>
      </c>
      <c r="S5" s="60" t="s">
        <v>56</v>
      </c>
      <c r="T5" s="60" t="s">
        <v>57</v>
      </c>
      <c r="U5" s="61" t="s">
        <v>58</v>
      </c>
      <c r="V5" s="54"/>
      <c r="W5" s="54"/>
    </row>
    <row r="6" spans="1:23" ht="13.5" thickBot="1" x14ac:dyDescent="0.25">
      <c r="A6" s="62" t="s">
        <v>3</v>
      </c>
      <c r="B6" s="52" t="s">
        <v>4</v>
      </c>
      <c r="C6" s="51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3"/>
      <c r="V6" s="54"/>
      <c r="W6" s="54"/>
    </row>
    <row r="7" spans="1:23" ht="13.5" thickBot="1" x14ac:dyDescent="0.25">
      <c r="A7" s="50" t="s">
        <v>5</v>
      </c>
      <c r="B7" s="49"/>
      <c r="C7" s="48"/>
      <c r="D7" s="64">
        <v>15256334.6679</v>
      </c>
      <c r="E7" s="64">
        <v>19238434.916900001</v>
      </c>
      <c r="F7" s="65">
        <v>79.301329519783806</v>
      </c>
      <c r="G7" s="64">
        <v>14574135.245200001</v>
      </c>
      <c r="H7" s="65">
        <v>4.6808912585374998</v>
      </c>
      <c r="I7" s="64">
        <v>1728278.8942</v>
      </c>
      <c r="J7" s="65">
        <v>11.328270727020501</v>
      </c>
      <c r="K7" s="64">
        <v>1453509.1599000001</v>
      </c>
      <c r="L7" s="65">
        <v>9.97321031708357</v>
      </c>
      <c r="M7" s="65">
        <v>0.189038873562313</v>
      </c>
      <c r="N7" s="64">
        <v>290408189.23479998</v>
      </c>
      <c r="O7" s="64">
        <v>1925191033.4365001</v>
      </c>
      <c r="P7" s="64">
        <v>828188</v>
      </c>
      <c r="Q7" s="64">
        <v>791972</v>
      </c>
      <c r="R7" s="65">
        <v>4.5728889405181103</v>
      </c>
      <c r="S7" s="64">
        <v>18.4213423376093</v>
      </c>
      <c r="T7" s="64">
        <v>18.327959311945399</v>
      </c>
      <c r="U7" s="66">
        <v>0.50692845262050001</v>
      </c>
      <c r="V7" s="54"/>
      <c r="W7" s="54"/>
    </row>
    <row r="8" spans="1:23" ht="13.5" thickBot="1" x14ac:dyDescent="0.25">
      <c r="A8" s="47">
        <v>42076</v>
      </c>
      <c r="B8" s="46" t="s">
        <v>6</v>
      </c>
      <c r="C8" s="53"/>
      <c r="D8" s="67">
        <v>627286.17839999998</v>
      </c>
      <c r="E8" s="67">
        <v>1078000.2164</v>
      </c>
      <c r="F8" s="68">
        <v>58.189800786388801</v>
      </c>
      <c r="G8" s="67">
        <v>736042.72069999995</v>
      </c>
      <c r="H8" s="68">
        <v>-14.775846461271801</v>
      </c>
      <c r="I8" s="67">
        <v>168292.2064</v>
      </c>
      <c r="J8" s="68">
        <v>26.828617016440202</v>
      </c>
      <c r="K8" s="67">
        <v>39621.973299999998</v>
      </c>
      <c r="L8" s="68">
        <v>5.3831078259042098</v>
      </c>
      <c r="M8" s="68">
        <v>3.2474463633036699</v>
      </c>
      <c r="N8" s="67">
        <v>13896488.666300001</v>
      </c>
      <c r="O8" s="67">
        <v>82764466.077000007</v>
      </c>
      <c r="P8" s="67">
        <v>25502</v>
      </c>
      <c r="Q8" s="67">
        <v>25677</v>
      </c>
      <c r="R8" s="68">
        <v>-0.68154379405693799</v>
      </c>
      <c r="S8" s="67">
        <v>24.5975287585287</v>
      </c>
      <c r="T8" s="67">
        <v>25.808482677103999</v>
      </c>
      <c r="U8" s="69">
        <v>-4.9230714616215296</v>
      </c>
      <c r="V8" s="54"/>
      <c r="W8" s="54"/>
    </row>
    <row r="9" spans="1:23" ht="12" customHeight="1" thickBot="1" x14ac:dyDescent="0.25">
      <c r="A9" s="42"/>
      <c r="B9" s="46" t="s">
        <v>7</v>
      </c>
      <c r="C9" s="53"/>
      <c r="D9" s="67">
        <v>100790.16439999999</v>
      </c>
      <c r="E9" s="67">
        <v>107683.4007</v>
      </c>
      <c r="F9" s="68">
        <v>93.598608276493707</v>
      </c>
      <c r="G9" s="67">
        <v>93612.792400000006</v>
      </c>
      <c r="H9" s="68">
        <v>7.6670846109703401</v>
      </c>
      <c r="I9" s="67">
        <v>24979.299599999998</v>
      </c>
      <c r="J9" s="68">
        <v>24.783469447342199</v>
      </c>
      <c r="K9" s="67">
        <v>19791.358499999998</v>
      </c>
      <c r="L9" s="68">
        <v>21.141724322711301</v>
      </c>
      <c r="M9" s="68">
        <v>0.26213163184326099</v>
      </c>
      <c r="N9" s="67">
        <v>2773867.5776</v>
      </c>
      <c r="O9" s="67">
        <v>12836999.7498</v>
      </c>
      <c r="P9" s="67">
        <v>5472</v>
      </c>
      <c r="Q9" s="67">
        <v>4939</v>
      </c>
      <c r="R9" s="68">
        <v>10.791658230411</v>
      </c>
      <c r="S9" s="67">
        <v>18.4192551900585</v>
      </c>
      <c r="T9" s="67">
        <v>18.414174448268898</v>
      </c>
      <c r="U9" s="69">
        <v>2.7583861221184999E-2</v>
      </c>
      <c r="V9" s="54"/>
      <c r="W9" s="54"/>
    </row>
    <row r="10" spans="1:23" ht="13.5" thickBot="1" x14ac:dyDescent="0.25">
      <c r="A10" s="42"/>
      <c r="B10" s="46" t="s">
        <v>8</v>
      </c>
      <c r="C10" s="53"/>
      <c r="D10" s="67">
        <v>134487.61079999999</v>
      </c>
      <c r="E10" s="67">
        <v>155381.90049999999</v>
      </c>
      <c r="F10" s="68">
        <v>86.552944948694403</v>
      </c>
      <c r="G10" s="67">
        <v>111914.8458</v>
      </c>
      <c r="H10" s="68">
        <v>20.169589511242499</v>
      </c>
      <c r="I10" s="67">
        <v>35289.481200000002</v>
      </c>
      <c r="J10" s="68">
        <v>26.239949531470099</v>
      </c>
      <c r="K10" s="67">
        <v>28470.203000000001</v>
      </c>
      <c r="L10" s="68">
        <v>25.439165641060999</v>
      </c>
      <c r="M10" s="68">
        <v>0.23952334305449099</v>
      </c>
      <c r="N10" s="67">
        <v>2868280.4791999999</v>
      </c>
      <c r="O10" s="67">
        <v>20873601.081099998</v>
      </c>
      <c r="P10" s="67">
        <v>82704</v>
      </c>
      <c r="Q10" s="67">
        <v>77263</v>
      </c>
      <c r="R10" s="68">
        <v>7.0421806039113104</v>
      </c>
      <c r="S10" s="67">
        <v>1.62613187753918</v>
      </c>
      <c r="T10" s="67">
        <v>1.4668899524999</v>
      </c>
      <c r="U10" s="69">
        <v>9.7926820843247899</v>
      </c>
      <c r="V10" s="54"/>
      <c r="W10" s="54"/>
    </row>
    <row r="11" spans="1:23" ht="13.5" thickBot="1" x14ac:dyDescent="0.25">
      <c r="A11" s="42"/>
      <c r="B11" s="46" t="s">
        <v>9</v>
      </c>
      <c r="C11" s="53"/>
      <c r="D11" s="67">
        <v>50808.2768</v>
      </c>
      <c r="E11" s="67">
        <v>81472.649799999999</v>
      </c>
      <c r="F11" s="68">
        <v>62.362371820144197</v>
      </c>
      <c r="G11" s="67">
        <v>68360.025999999998</v>
      </c>
      <c r="H11" s="68">
        <v>-25.6754571743434</v>
      </c>
      <c r="I11" s="67">
        <v>12199.4051</v>
      </c>
      <c r="J11" s="68">
        <v>24.0106649316633</v>
      </c>
      <c r="K11" s="67">
        <v>11766.0285</v>
      </c>
      <c r="L11" s="68">
        <v>17.211854922348898</v>
      </c>
      <c r="M11" s="68">
        <v>3.6832870156654998E-2</v>
      </c>
      <c r="N11" s="67">
        <v>956277.18669999996</v>
      </c>
      <c r="O11" s="67">
        <v>6282401.0151000004</v>
      </c>
      <c r="P11" s="67">
        <v>2506</v>
      </c>
      <c r="Q11" s="67">
        <v>2458</v>
      </c>
      <c r="R11" s="68">
        <v>1.95280716029291</v>
      </c>
      <c r="S11" s="67">
        <v>20.274651556264999</v>
      </c>
      <c r="T11" s="67">
        <v>20.2887242066721</v>
      </c>
      <c r="U11" s="69">
        <v>-6.9410072809746995E-2</v>
      </c>
      <c r="V11" s="54"/>
      <c r="W11" s="54"/>
    </row>
    <row r="12" spans="1:23" ht="13.5" thickBot="1" x14ac:dyDescent="0.25">
      <c r="A12" s="42"/>
      <c r="B12" s="46" t="s">
        <v>10</v>
      </c>
      <c r="C12" s="53"/>
      <c r="D12" s="67">
        <v>277838.22230000002</v>
      </c>
      <c r="E12" s="67">
        <v>145134.16649999999</v>
      </c>
      <c r="F12" s="68">
        <v>191.43543453636099</v>
      </c>
      <c r="G12" s="67">
        <v>122909.9047</v>
      </c>
      <c r="H12" s="68">
        <v>126.050311387151</v>
      </c>
      <c r="I12" s="67">
        <v>-28312.488499999999</v>
      </c>
      <c r="J12" s="68">
        <v>-10.1902784525554</v>
      </c>
      <c r="K12" s="67">
        <v>19708.8714</v>
      </c>
      <c r="L12" s="68">
        <v>16.035218193444699</v>
      </c>
      <c r="M12" s="68">
        <v>-2.4365352498063402</v>
      </c>
      <c r="N12" s="67">
        <v>3587637.3961999998</v>
      </c>
      <c r="O12" s="67">
        <v>23785579.756299999</v>
      </c>
      <c r="P12" s="67">
        <v>2089</v>
      </c>
      <c r="Q12" s="67">
        <v>1567</v>
      </c>
      <c r="R12" s="68">
        <v>33.312061263560899</v>
      </c>
      <c r="S12" s="67">
        <v>133.00058511249401</v>
      </c>
      <c r="T12" s="67">
        <v>98.2099299298022</v>
      </c>
      <c r="U12" s="69">
        <v>26.15827227622</v>
      </c>
      <c r="V12" s="54"/>
      <c r="W12" s="54"/>
    </row>
    <row r="13" spans="1:23" ht="13.5" thickBot="1" x14ac:dyDescent="0.25">
      <c r="A13" s="42"/>
      <c r="B13" s="46" t="s">
        <v>11</v>
      </c>
      <c r="C13" s="53"/>
      <c r="D13" s="67">
        <v>230316.81390000001</v>
      </c>
      <c r="E13" s="67">
        <v>339977.9657</v>
      </c>
      <c r="F13" s="68">
        <v>67.744629692629502</v>
      </c>
      <c r="G13" s="67">
        <v>269108.32770000002</v>
      </c>
      <c r="H13" s="68">
        <v>-14.414832172434499</v>
      </c>
      <c r="I13" s="67">
        <v>57046.716500000002</v>
      </c>
      <c r="J13" s="68">
        <v>24.768802387466501</v>
      </c>
      <c r="K13" s="67">
        <v>48197.537100000001</v>
      </c>
      <c r="L13" s="68">
        <v>17.910087551705299</v>
      </c>
      <c r="M13" s="68">
        <v>0.18360231523116599</v>
      </c>
      <c r="N13" s="67">
        <v>11432822.35</v>
      </c>
      <c r="O13" s="67">
        <v>37486040.071099997</v>
      </c>
      <c r="P13" s="67">
        <v>8927</v>
      </c>
      <c r="Q13" s="67">
        <v>9248</v>
      </c>
      <c r="R13" s="68">
        <v>-3.47102076124568</v>
      </c>
      <c r="S13" s="67">
        <v>25.8000239610171</v>
      </c>
      <c r="T13" s="67">
        <v>26.770617268598599</v>
      </c>
      <c r="U13" s="69">
        <v>-3.7619860704315902</v>
      </c>
      <c r="V13" s="54"/>
      <c r="W13" s="54"/>
    </row>
    <row r="14" spans="1:23" ht="13.5" thickBot="1" x14ac:dyDescent="0.25">
      <c r="A14" s="42"/>
      <c r="B14" s="46" t="s">
        <v>12</v>
      </c>
      <c r="C14" s="53"/>
      <c r="D14" s="67">
        <v>119297.53200000001</v>
      </c>
      <c r="E14" s="67">
        <v>117697.0624</v>
      </c>
      <c r="F14" s="68">
        <v>101.359821194654</v>
      </c>
      <c r="G14" s="67">
        <v>116036.3572</v>
      </c>
      <c r="H14" s="68">
        <v>2.81047671496535</v>
      </c>
      <c r="I14" s="67">
        <v>22537.0036</v>
      </c>
      <c r="J14" s="68">
        <v>18.891424845234901</v>
      </c>
      <c r="K14" s="67">
        <v>18998.7811</v>
      </c>
      <c r="L14" s="68">
        <v>16.3731278354884</v>
      </c>
      <c r="M14" s="68">
        <v>0.18623418425511501</v>
      </c>
      <c r="N14" s="67">
        <v>2103872.6982999998</v>
      </c>
      <c r="O14" s="67">
        <v>16918452.433400001</v>
      </c>
      <c r="P14" s="67">
        <v>2070</v>
      </c>
      <c r="Q14" s="67">
        <v>1860</v>
      </c>
      <c r="R14" s="68">
        <v>11.290322580645199</v>
      </c>
      <c r="S14" s="67">
        <v>57.631657971014498</v>
      </c>
      <c r="T14" s="67">
        <v>64.434122688171996</v>
      </c>
      <c r="U14" s="69">
        <v>-11.803347251572699</v>
      </c>
      <c r="V14" s="54"/>
      <c r="W14" s="54"/>
    </row>
    <row r="15" spans="1:23" ht="13.5" thickBot="1" x14ac:dyDescent="0.25">
      <c r="A15" s="42"/>
      <c r="B15" s="46" t="s">
        <v>13</v>
      </c>
      <c r="C15" s="53"/>
      <c r="D15" s="67">
        <v>82692.951400000005</v>
      </c>
      <c r="E15" s="67">
        <v>115132.2506</v>
      </c>
      <c r="F15" s="68">
        <v>71.824315922822805</v>
      </c>
      <c r="G15" s="67">
        <v>93054.347099999999</v>
      </c>
      <c r="H15" s="68">
        <v>-11.1347787856329</v>
      </c>
      <c r="I15" s="67">
        <v>13928.4197</v>
      </c>
      <c r="J15" s="68">
        <v>16.8435392185071</v>
      </c>
      <c r="K15" s="67">
        <v>2265.0364</v>
      </c>
      <c r="L15" s="68">
        <v>2.43410057733885</v>
      </c>
      <c r="M15" s="68">
        <v>5.1493138476715004</v>
      </c>
      <c r="N15" s="67">
        <v>2898088.0943999998</v>
      </c>
      <c r="O15" s="67">
        <v>14024564.7862</v>
      </c>
      <c r="P15" s="67">
        <v>4120</v>
      </c>
      <c r="Q15" s="67">
        <v>4199</v>
      </c>
      <c r="R15" s="68">
        <v>-1.8814003334127201</v>
      </c>
      <c r="S15" s="67">
        <v>20.071104708737899</v>
      </c>
      <c r="T15" s="67">
        <v>20.428400047630401</v>
      </c>
      <c r="U15" s="69">
        <v>-1.7801478497443</v>
      </c>
      <c r="V15" s="54"/>
      <c r="W15" s="54"/>
    </row>
    <row r="16" spans="1:23" ht="13.5" thickBot="1" x14ac:dyDescent="0.25">
      <c r="A16" s="42"/>
      <c r="B16" s="46" t="s">
        <v>14</v>
      </c>
      <c r="C16" s="53"/>
      <c r="D16" s="67">
        <v>665713.73479999998</v>
      </c>
      <c r="E16" s="67">
        <v>691613.66700000002</v>
      </c>
      <c r="F16" s="68">
        <v>96.255144535771606</v>
      </c>
      <c r="G16" s="67">
        <v>572164.88199999998</v>
      </c>
      <c r="H16" s="68">
        <v>16.349981577513201</v>
      </c>
      <c r="I16" s="67">
        <v>56809.584000000003</v>
      </c>
      <c r="J16" s="68">
        <v>8.5336355598953197</v>
      </c>
      <c r="K16" s="67">
        <v>27776.546600000001</v>
      </c>
      <c r="L16" s="68">
        <v>4.8546402398740698</v>
      </c>
      <c r="M16" s="68">
        <v>1.0452356737536299</v>
      </c>
      <c r="N16" s="67">
        <v>12582981.839600001</v>
      </c>
      <c r="O16" s="67">
        <v>97743400.129999995</v>
      </c>
      <c r="P16" s="67">
        <v>35340</v>
      </c>
      <c r="Q16" s="67">
        <v>30380</v>
      </c>
      <c r="R16" s="68">
        <v>16.326530612244898</v>
      </c>
      <c r="S16" s="67">
        <v>18.837400531975099</v>
      </c>
      <c r="T16" s="67">
        <v>19.174597722185698</v>
      </c>
      <c r="U16" s="69">
        <v>-1.7900409859533499</v>
      </c>
      <c r="V16" s="54"/>
      <c r="W16" s="54"/>
    </row>
    <row r="17" spans="1:21" ht="12" thickBot="1" x14ac:dyDescent="0.2">
      <c r="A17" s="42"/>
      <c r="B17" s="46" t="s">
        <v>15</v>
      </c>
      <c r="C17" s="53"/>
      <c r="D17" s="67">
        <v>470169.86119999998</v>
      </c>
      <c r="E17" s="67">
        <v>735852.34790000005</v>
      </c>
      <c r="F17" s="68">
        <v>63.894592786417903</v>
      </c>
      <c r="G17" s="67">
        <v>747197.51939999999</v>
      </c>
      <c r="H17" s="68">
        <v>-37.075559140299802</v>
      </c>
      <c r="I17" s="67">
        <v>64844.870199999998</v>
      </c>
      <c r="J17" s="68">
        <v>13.791796444480401</v>
      </c>
      <c r="K17" s="67">
        <v>-6906.5029000000004</v>
      </c>
      <c r="L17" s="68">
        <v>-0.92432090855252402</v>
      </c>
      <c r="M17" s="68">
        <v>-10.3889586580786</v>
      </c>
      <c r="N17" s="67">
        <v>10312130.622300001</v>
      </c>
      <c r="O17" s="67">
        <v>125467309.6231</v>
      </c>
      <c r="P17" s="67">
        <v>9920</v>
      </c>
      <c r="Q17" s="67">
        <v>9204</v>
      </c>
      <c r="R17" s="68">
        <v>7.7792264232942303</v>
      </c>
      <c r="S17" s="67">
        <v>47.396155362903201</v>
      </c>
      <c r="T17" s="67">
        <v>49.952080823555001</v>
      </c>
      <c r="U17" s="69">
        <v>-5.39268521060733</v>
      </c>
    </row>
    <row r="18" spans="1:21" ht="12" thickBot="1" x14ac:dyDescent="0.2">
      <c r="A18" s="42"/>
      <c r="B18" s="46" t="s">
        <v>16</v>
      </c>
      <c r="C18" s="53"/>
      <c r="D18" s="67">
        <v>1557915.6655999999</v>
      </c>
      <c r="E18" s="67">
        <v>1938539.0192</v>
      </c>
      <c r="F18" s="68">
        <v>80.365453063871001</v>
      </c>
      <c r="G18" s="67">
        <v>1531575.8454</v>
      </c>
      <c r="H18" s="68">
        <v>1.7197855580649299</v>
      </c>
      <c r="I18" s="67">
        <v>172323.4915</v>
      </c>
      <c r="J18" s="68">
        <v>11.0611566020573</v>
      </c>
      <c r="K18" s="67">
        <v>230017.8854</v>
      </c>
      <c r="L18" s="68">
        <v>15.018380323171399</v>
      </c>
      <c r="M18" s="68">
        <v>-0.25082568600989302</v>
      </c>
      <c r="N18" s="67">
        <v>27445648.242800001</v>
      </c>
      <c r="O18" s="67">
        <v>274137275.77829999</v>
      </c>
      <c r="P18" s="67">
        <v>73935</v>
      </c>
      <c r="Q18" s="67">
        <v>65118</v>
      </c>
      <c r="R18" s="68">
        <v>13.5400350133604</v>
      </c>
      <c r="S18" s="67">
        <v>21.071423082437299</v>
      </c>
      <c r="T18" s="67">
        <v>20.713424377284301</v>
      </c>
      <c r="U18" s="69">
        <v>1.69897734838493</v>
      </c>
    </row>
    <row r="19" spans="1:21" ht="12" thickBot="1" x14ac:dyDescent="0.2">
      <c r="A19" s="42"/>
      <c r="B19" s="46" t="s">
        <v>17</v>
      </c>
      <c r="C19" s="53"/>
      <c r="D19" s="67">
        <v>531094.12309999997</v>
      </c>
      <c r="E19" s="67">
        <v>727091.25760000001</v>
      </c>
      <c r="F19" s="68">
        <v>73.043667840684506</v>
      </c>
      <c r="G19" s="67">
        <v>613518.75659999996</v>
      </c>
      <c r="H19" s="68">
        <v>-13.4347373431224</v>
      </c>
      <c r="I19" s="67">
        <v>64334.223700000002</v>
      </c>
      <c r="J19" s="68">
        <v>12.1135258143097</v>
      </c>
      <c r="K19" s="67">
        <v>53995.305899999999</v>
      </c>
      <c r="L19" s="68">
        <v>8.8009217842387297</v>
      </c>
      <c r="M19" s="68">
        <v>0.19147808550520701</v>
      </c>
      <c r="N19" s="67">
        <v>10430369.8497</v>
      </c>
      <c r="O19" s="67">
        <v>73741663.6567</v>
      </c>
      <c r="P19" s="67">
        <v>12019</v>
      </c>
      <c r="Q19" s="67">
        <v>11278</v>
      </c>
      <c r="R19" s="68">
        <v>6.5703138854406697</v>
      </c>
      <c r="S19" s="67">
        <v>44.187879449205397</v>
      </c>
      <c r="T19" s="67">
        <v>47.948566456818597</v>
      </c>
      <c r="U19" s="69">
        <v>-8.5106754487644505</v>
      </c>
    </row>
    <row r="20" spans="1:21" ht="12" thickBot="1" x14ac:dyDescent="0.2">
      <c r="A20" s="42"/>
      <c r="B20" s="46" t="s">
        <v>18</v>
      </c>
      <c r="C20" s="53"/>
      <c r="D20" s="67">
        <v>797933.4743</v>
      </c>
      <c r="E20" s="67">
        <v>940472.24170000001</v>
      </c>
      <c r="F20" s="68">
        <v>84.843915526699007</v>
      </c>
      <c r="G20" s="67">
        <v>757263.02749999997</v>
      </c>
      <c r="H20" s="68">
        <v>5.3707160290484603</v>
      </c>
      <c r="I20" s="67">
        <v>62548.505400000002</v>
      </c>
      <c r="J20" s="68">
        <v>7.8388120582197303</v>
      </c>
      <c r="K20" s="67">
        <v>46554.909699999997</v>
      </c>
      <c r="L20" s="68">
        <v>6.1477859091701097</v>
      </c>
      <c r="M20" s="68">
        <v>0.34354262102671401</v>
      </c>
      <c r="N20" s="67">
        <v>11982536.320699999</v>
      </c>
      <c r="O20" s="67">
        <v>108621299.6885</v>
      </c>
      <c r="P20" s="67">
        <v>33998</v>
      </c>
      <c r="Q20" s="67">
        <v>33672</v>
      </c>
      <c r="R20" s="68">
        <v>0.96816345925399006</v>
      </c>
      <c r="S20" s="67">
        <v>23.470012186010901</v>
      </c>
      <c r="T20" s="67">
        <v>24.383006595984799</v>
      </c>
      <c r="U20" s="69">
        <v>-3.8900465953657601</v>
      </c>
    </row>
    <row r="21" spans="1:21" ht="12" thickBot="1" x14ac:dyDescent="0.2">
      <c r="A21" s="42"/>
      <c r="B21" s="46" t="s">
        <v>19</v>
      </c>
      <c r="C21" s="53"/>
      <c r="D21" s="67">
        <v>376794.24969999999</v>
      </c>
      <c r="E21" s="67">
        <v>473901.21149999998</v>
      </c>
      <c r="F21" s="68">
        <v>79.509028581582299</v>
      </c>
      <c r="G21" s="67">
        <v>448051.78700000001</v>
      </c>
      <c r="H21" s="68">
        <v>-15.9038618676461</v>
      </c>
      <c r="I21" s="67">
        <v>44444.411599999999</v>
      </c>
      <c r="J21" s="68">
        <v>11.795406016781399</v>
      </c>
      <c r="K21" s="67">
        <v>34027.768700000001</v>
      </c>
      <c r="L21" s="68">
        <v>7.5946061788612003</v>
      </c>
      <c r="M21" s="68">
        <v>0.30612183219641997</v>
      </c>
      <c r="N21" s="67">
        <v>6171738.3998999996</v>
      </c>
      <c r="O21" s="67">
        <v>45077664.218800001</v>
      </c>
      <c r="P21" s="67">
        <v>31842</v>
      </c>
      <c r="Q21" s="67">
        <v>30981</v>
      </c>
      <c r="R21" s="68">
        <v>2.7791226880991702</v>
      </c>
      <c r="S21" s="67">
        <v>11.833246959989999</v>
      </c>
      <c r="T21" s="67">
        <v>12.111951715567599</v>
      </c>
      <c r="U21" s="69">
        <v>-2.3552686470586002</v>
      </c>
    </row>
    <row r="22" spans="1:21" ht="12" thickBot="1" x14ac:dyDescent="0.2">
      <c r="A22" s="42"/>
      <c r="B22" s="46" t="s">
        <v>20</v>
      </c>
      <c r="C22" s="53"/>
      <c r="D22" s="67">
        <v>1050747.4225000001</v>
      </c>
      <c r="E22" s="67">
        <v>965911.47919999994</v>
      </c>
      <c r="F22" s="68">
        <v>108.782993589668</v>
      </c>
      <c r="G22" s="67">
        <v>927218.6531</v>
      </c>
      <c r="H22" s="68">
        <v>13.3225069391133</v>
      </c>
      <c r="I22" s="67">
        <v>148245.95800000001</v>
      </c>
      <c r="J22" s="68">
        <v>14.1086197144585</v>
      </c>
      <c r="K22" s="67">
        <v>128059.07799999999</v>
      </c>
      <c r="L22" s="68">
        <v>13.811098123603999</v>
      </c>
      <c r="M22" s="68">
        <v>0.15763724302309901</v>
      </c>
      <c r="N22" s="67">
        <v>23233806.262499999</v>
      </c>
      <c r="O22" s="67">
        <v>122257768.5001</v>
      </c>
      <c r="P22" s="67">
        <v>63191</v>
      </c>
      <c r="Q22" s="67">
        <v>55131</v>
      </c>
      <c r="R22" s="68">
        <v>14.6197239302752</v>
      </c>
      <c r="S22" s="67">
        <v>16.6281182842493</v>
      </c>
      <c r="T22" s="67">
        <v>16.5530377700386</v>
      </c>
      <c r="U22" s="69">
        <v>0.451527424373803</v>
      </c>
    </row>
    <row r="23" spans="1:21" ht="12" thickBot="1" x14ac:dyDescent="0.2">
      <c r="A23" s="42"/>
      <c r="B23" s="46" t="s">
        <v>21</v>
      </c>
      <c r="C23" s="53"/>
      <c r="D23" s="67">
        <v>2774701.9714000002</v>
      </c>
      <c r="E23" s="67">
        <v>2834474.1806999999</v>
      </c>
      <c r="F23" s="68">
        <v>97.891241708709501</v>
      </c>
      <c r="G23" s="67">
        <v>2185815.7264999999</v>
      </c>
      <c r="H23" s="68">
        <v>26.9412575708266</v>
      </c>
      <c r="I23" s="67">
        <v>225462.92389999999</v>
      </c>
      <c r="J23" s="68">
        <v>8.1256627278871605</v>
      </c>
      <c r="K23" s="67">
        <v>125471.6992</v>
      </c>
      <c r="L23" s="68">
        <v>5.7402688469493901</v>
      </c>
      <c r="M23" s="68">
        <v>0.79692253581913697</v>
      </c>
      <c r="N23" s="67">
        <v>75782535.149499997</v>
      </c>
      <c r="O23" s="67">
        <v>267775355.8371</v>
      </c>
      <c r="P23" s="67">
        <v>82435</v>
      </c>
      <c r="Q23" s="67">
        <v>81016</v>
      </c>
      <c r="R23" s="68">
        <v>1.75150587538264</v>
      </c>
      <c r="S23" s="67">
        <v>33.659270593801203</v>
      </c>
      <c r="T23" s="67">
        <v>34.661217628616598</v>
      </c>
      <c r="U23" s="69">
        <v>-2.9767342462849098</v>
      </c>
    </row>
    <row r="24" spans="1:21" ht="12" thickBot="1" x14ac:dyDescent="0.2">
      <c r="A24" s="42"/>
      <c r="B24" s="46" t="s">
        <v>22</v>
      </c>
      <c r="C24" s="53"/>
      <c r="D24" s="67">
        <v>190388.4442</v>
      </c>
      <c r="E24" s="67">
        <v>290662.0674</v>
      </c>
      <c r="F24" s="68">
        <v>65.501647980089999</v>
      </c>
      <c r="G24" s="67">
        <v>229995.4313</v>
      </c>
      <c r="H24" s="68">
        <v>-17.220771245815602</v>
      </c>
      <c r="I24" s="67">
        <v>31616.725900000001</v>
      </c>
      <c r="J24" s="68">
        <v>16.606431148093801</v>
      </c>
      <c r="K24" s="67">
        <v>35016.3678</v>
      </c>
      <c r="L24" s="68">
        <v>15.224810163435601</v>
      </c>
      <c r="M24" s="68">
        <v>-9.7087222735876999E-2</v>
      </c>
      <c r="N24" s="67">
        <v>3130591.2370000002</v>
      </c>
      <c r="O24" s="67">
        <v>28588921.223999999</v>
      </c>
      <c r="P24" s="67">
        <v>20437</v>
      </c>
      <c r="Q24" s="67">
        <v>19378</v>
      </c>
      <c r="R24" s="68">
        <v>5.46496026421715</v>
      </c>
      <c r="S24" s="67">
        <v>9.3158704408670605</v>
      </c>
      <c r="T24" s="67">
        <v>9.3543045670347809</v>
      </c>
      <c r="U24" s="69">
        <v>-0.41256613015056598</v>
      </c>
    </row>
    <row r="25" spans="1:21" ht="12" thickBot="1" x14ac:dyDescent="0.2">
      <c r="A25" s="42"/>
      <c r="B25" s="46" t="s">
        <v>23</v>
      </c>
      <c r="C25" s="53"/>
      <c r="D25" s="67">
        <v>195080.56090000001</v>
      </c>
      <c r="E25" s="67">
        <v>245707.51449999999</v>
      </c>
      <c r="F25" s="68">
        <v>79.395439450428398</v>
      </c>
      <c r="G25" s="67">
        <v>211442.04610000001</v>
      </c>
      <c r="H25" s="68">
        <v>-7.7380471395277404</v>
      </c>
      <c r="I25" s="67">
        <v>17013.9362</v>
      </c>
      <c r="J25" s="68">
        <v>8.7214923524448391</v>
      </c>
      <c r="K25" s="67">
        <v>6812.8010000000004</v>
      </c>
      <c r="L25" s="68">
        <v>3.2220653960082899</v>
      </c>
      <c r="M25" s="68">
        <v>1.49734818322156</v>
      </c>
      <c r="N25" s="67">
        <v>3197591.0912000001</v>
      </c>
      <c r="O25" s="67">
        <v>36372748.102499999</v>
      </c>
      <c r="P25" s="67">
        <v>14118</v>
      </c>
      <c r="Q25" s="67">
        <v>13459</v>
      </c>
      <c r="R25" s="68">
        <v>4.8963518834980402</v>
      </c>
      <c r="S25" s="67">
        <v>13.8178609505596</v>
      </c>
      <c r="T25" s="67">
        <v>13.6707961364143</v>
      </c>
      <c r="U25" s="69">
        <v>1.06430955320418</v>
      </c>
    </row>
    <row r="26" spans="1:21" ht="12" thickBot="1" x14ac:dyDescent="0.2">
      <c r="A26" s="42"/>
      <c r="B26" s="46" t="s">
        <v>24</v>
      </c>
      <c r="C26" s="53"/>
      <c r="D26" s="67">
        <v>545953.18420000002</v>
      </c>
      <c r="E26" s="67">
        <v>678093.62470000004</v>
      </c>
      <c r="F26" s="68">
        <v>80.512950470746404</v>
      </c>
      <c r="G26" s="67">
        <v>533481.7659</v>
      </c>
      <c r="H26" s="68">
        <v>2.3377403122598399</v>
      </c>
      <c r="I26" s="67">
        <v>107238.0649</v>
      </c>
      <c r="J26" s="68">
        <v>19.642355425976501</v>
      </c>
      <c r="K26" s="67">
        <v>107313.0232</v>
      </c>
      <c r="L26" s="68">
        <v>20.115593457811901</v>
      </c>
      <c r="M26" s="68">
        <v>-6.9850142848299998E-4</v>
      </c>
      <c r="N26" s="67">
        <v>6969640.4808999998</v>
      </c>
      <c r="O26" s="67">
        <v>65903818.584299996</v>
      </c>
      <c r="P26" s="67">
        <v>37351</v>
      </c>
      <c r="Q26" s="67">
        <v>36501</v>
      </c>
      <c r="R26" s="68">
        <v>2.3287033231966299</v>
      </c>
      <c r="S26" s="67">
        <v>14.616829113009</v>
      </c>
      <c r="T26" s="67">
        <v>14.243032547053501</v>
      </c>
      <c r="U26" s="69">
        <v>2.55730270269656</v>
      </c>
    </row>
    <row r="27" spans="1:21" ht="12" thickBot="1" x14ac:dyDescent="0.2">
      <c r="A27" s="42"/>
      <c r="B27" s="46" t="s">
        <v>25</v>
      </c>
      <c r="C27" s="53"/>
      <c r="D27" s="67">
        <v>231777.53959999999</v>
      </c>
      <c r="E27" s="67">
        <v>352746.46309999999</v>
      </c>
      <c r="F27" s="68">
        <v>65.706552395478894</v>
      </c>
      <c r="G27" s="67">
        <v>278615.20630000002</v>
      </c>
      <c r="H27" s="68">
        <v>-16.8108795359746</v>
      </c>
      <c r="I27" s="67">
        <v>60906.561099999999</v>
      </c>
      <c r="J27" s="68">
        <v>26.2780255606786</v>
      </c>
      <c r="K27" s="67">
        <v>81975.123900000006</v>
      </c>
      <c r="L27" s="68">
        <v>29.422343808375299</v>
      </c>
      <c r="M27" s="68">
        <v>-0.257011661558465</v>
      </c>
      <c r="N27" s="67">
        <v>3246241.4866999998</v>
      </c>
      <c r="O27" s="67">
        <v>22570660.983100001</v>
      </c>
      <c r="P27" s="67">
        <v>30786</v>
      </c>
      <c r="Q27" s="67">
        <v>29432</v>
      </c>
      <c r="R27" s="68">
        <v>4.6004349007882501</v>
      </c>
      <c r="S27" s="67">
        <v>7.5286669135321302</v>
      </c>
      <c r="T27" s="67">
        <v>7.4639250713509098</v>
      </c>
      <c r="U27" s="69">
        <v>0.85993766127236204</v>
      </c>
    </row>
    <row r="28" spans="1:21" ht="12" thickBot="1" x14ac:dyDescent="0.2">
      <c r="A28" s="42"/>
      <c r="B28" s="46" t="s">
        <v>26</v>
      </c>
      <c r="C28" s="53"/>
      <c r="D28" s="67">
        <v>607425.21030000004</v>
      </c>
      <c r="E28" s="67">
        <v>910458.33510000003</v>
      </c>
      <c r="F28" s="68">
        <v>66.716420387681296</v>
      </c>
      <c r="G28" s="67">
        <v>764715.73620000004</v>
      </c>
      <c r="H28" s="68">
        <v>-20.568496037704499</v>
      </c>
      <c r="I28" s="67">
        <v>44569.608</v>
      </c>
      <c r="J28" s="68">
        <v>7.3374643074145096</v>
      </c>
      <c r="K28" s="67">
        <v>64383.346299999997</v>
      </c>
      <c r="L28" s="68">
        <v>8.4192521812002408</v>
      </c>
      <c r="M28" s="68">
        <v>-0.30774632631979199</v>
      </c>
      <c r="N28" s="67">
        <v>7991206.8978000004</v>
      </c>
      <c r="O28" s="67">
        <v>83513305.592899993</v>
      </c>
      <c r="P28" s="67">
        <v>32268</v>
      </c>
      <c r="Q28" s="67">
        <v>31261</v>
      </c>
      <c r="R28" s="68">
        <v>3.2212661143277601</v>
      </c>
      <c r="S28" s="67">
        <v>18.824383609148398</v>
      </c>
      <c r="T28" s="67">
        <v>18.534394574709701</v>
      </c>
      <c r="U28" s="69">
        <v>1.54049683888586</v>
      </c>
    </row>
    <row r="29" spans="1:21" ht="12" thickBot="1" x14ac:dyDescent="0.2">
      <c r="A29" s="42"/>
      <c r="B29" s="46" t="s">
        <v>27</v>
      </c>
      <c r="C29" s="53"/>
      <c r="D29" s="67">
        <v>824587.17949999997</v>
      </c>
      <c r="E29" s="67">
        <v>711066.79249999998</v>
      </c>
      <c r="F29" s="68">
        <v>115.96479939681601</v>
      </c>
      <c r="G29" s="67">
        <v>644596.44099999999</v>
      </c>
      <c r="H29" s="68">
        <v>27.9230115234223</v>
      </c>
      <c r="I29" s="67">
        <v>95920.376399999994</v>
      </c>
      <c r="J29" s="68">
        <v>11.6325330765102</v>
      </c>
      <c r="K29" s="67">
        <v>108814.5031</v>
      </c>
      <c r="L29" s="68">
        <v>16.8810275978548</v>
      </c>
      <c r="M29" s="68">
        <v>-0.11849639829858299</v>
      </c>
      <c r="N29" s="67">
        <v>8903293.2097999994</v>
      </c>
      <c r="O29" s="67">
        <v>53547551.3891</v>
      </c>
      <c r="P29" s="67">
        <v>97992</v>
      </c>
      <c r="Q29" s="67">
        <v>104033</v>
      </c>
      <c r="R29" s="68">
        <v>-5.8068113002604997</v>
      </c>
      <c r="S29" s="67">
        <v>8.4148418187198999</v>
      </c>
      <c r="T29" s="67">
        <v>8.7887787259811798</v>
      </c>
      <c r="U29" s="69">
        <v>-4.4437782113671398</v>
      </c>
    </row>
    <row r="30" spans="1:21" ht="12" thickBot="1" x14ac:dyDescent="0.2">
      <c r="A30" s="42"/>
      <c r="B30" s="46" t="s">
        <v>28</v>
      </c>
      <c r="C30" s="53"/>
      <c r="D30" s="67">
        <v>1158809.6956</v>
      </c>
      <c r="E30" s="67">
        <v>1241548.8714000001</v>
      </c>
      <c r="F30" s="68">
        <v>93.3358099945996</v>
      </c>
      <c r="G30" s="67">
        <v>915578.55590000004</v>
      </c>
      <c r="H30" s="68">
        <v>26.565840596922602</v>
      </c>
      <c r="I30" s="67">
        <v>96436.412700000001</v>
      </c>
      <c r="J30" s="68">
        <v>8.3220232852874005</v>
      </c>
      <c r="K30" s="67">
        <v>147994.92389999999</v>
      </c>
      <c r="L30" s="68">
        <v>16.1640880453478</v>
      </c>
      <c r="M30" s="68">
        <v>-0.348380267655923</v>
      </c>
      <c r="N30" s="67">
        <v>13312994.6109</v>
      </c>
      <c r="O30" s="67">
        <v>93961247.490600005</v>
      </c>
      <c r="P30" s="67">
        <v>64888</v>
      </c>
      <c r="Q30" s="67">
        <v>60987</v>
      </c>
      <c r="R30" s="68">
        <v>6.3964451440470897</v>
      </c>
      <c r="S30" s="67">
        <v>17.858613235112799</v>
      </c>
      <c r="T30" s="67">
        <v>17.299768301441301</v>
      </c>
      <c r="U30" s="69">
        <v>3.1292739604928599</v>
      </c>
    </row>
    <row r="31" spans="1:21" ht="12" thickBot="1" x14ac:dyDescent="0.2">
      <c r="A31" s="42"/>
      <c r="B31" s="46" t="s">
        <v>29</v>
      </c>
      <c r="C31" s="53"/>
      <c r="D31" s="67">
        <v>565699.12950000004</v>
      </c>
      <c r="E31" s="67">
        <v>762004.58689999999</v>
      </c>
      <c r="F31" s="68">
        <v>74.238284024166703</v>
      </c>
      <c r="G31" s="67">
        <v>783344.79029999999</v>
      </c>
      <c r="H31" s="68">
        <v>-27.784146073997299</v>
      </c>
      <c r="I31" s="67">
        <v>26750.0049</v>
      </c>
      <c r="J31" s="68">
        <v>4.72866290666619</v>
      </c>
      <c r="K31" s="67">
        <v>-16720.811300000001</v>
      </c>
      <c r="L31" s="68">
        <v>-2.1345404357123998</v>
      </c>
      <c r="M31" s="68">
        <v>-2.5998030490302799</v>
      </c>
      <c r="N31" s="67">
        <v>9096511.3695999999</v>
      </c>
      <c r="O31" s="67">
        <v>103245079.4087</v>
      </c>
      <c r="P31" s="67">
        <v>22189</v>
      </c>
      <c r="Q31" s="67">
        <v>22156</v>
      </c>
      <c r="R31" s="68">
        <v>0.14894385268098301</v>
      </c>
      <c r="S31" s="67">
        <v>25.494575217450102</v>
      </c>
      <c r="T31" s="67">
        <v>27.121700121863199</v>
      </c>
      <c r="U31" s="69">
        <v>-6.3822397138798399</v>
      </c>
    </row>
    <row r="32" spans="1:21" ht="12" thickBot="1" x14ac:dyDescent="0.2">
      <c r="A32" s="42"/>
      <c r="B32" s="46" t="s">
        <v>30</v>
      </c>
      <c r="C32" s="53"/>
      <c r="D32" s="67">
        <v>112902.67329999999</v>
      </c>
      <c r="E32" s="67">
        <v>165657.68830000001</v>
      </c>
      <c r="F32" s="68">
        <v>68.154200664407099</v>
      </c>
      <c r="G32" s="67">
        <v>149295.78750000001</v>
      </c>
      <c r="H32" s="68">
        <v>-24.376517790228998</v>
      </c>
      <c r="I32" s="67">
        <v>31678.6273</v>
      </c>
      <c r="J32" s="68">
        <v>28.058350058572099</v>
      </c>
      <c r="K32" s="67">
        <v>44220.596400000002</v>
      </c>
      <c r="L32" s="68">
        <v>29.619453529457399</v>
      </c>
      <c r="M32" s="68">
        <v>-0.28362279392505002</v>
      </c>
      <c r="N32" s="67">
        <v>2488856.5192999998</v>
      </c>
      <c r="O32" s="67">
        <v>11125059.164000001</v>
      </c>
      <c r="P32" s="67">
        <v>22754</v>
      </c>
      <c r="Q32" s="67">
        <v>22014</v>
      </c>
      <c r="R32" s="68">
        <v>3.3614972290360701</v>
      </c>
      <c r="S32" s="67">
        <v>4.96188245143711</v>
      </c>
      <c r="T32" s="67">
        <v>5.15972229490324</v>
      </c>
      <c r="U32" s="69">
        <v>-3.9871932759880702</v>
      </c>
    </row>
    <row r="33" spans="1:21" ht="12" thickBot="1" x14ac:dyDescent="0.2">
      <c r="A33" s="42"/>
      <c r="B33" s="46" t="s">
        <v>31</v>
      </c>
      <c r="C33" s="53"/>
      <c r="D33" s="70"/>
      <c r="E33" s="70"/>
      <c r="F33" s="70"/>
      <c r="G33" s="67">
        <v>15.3848</v>
      </c>
      <c r="H33" s="70"/>
      <c r="I33" s="70"/>
      <c r="J33" s="70"/>
      <c r="K33" s="67">
        <v>2.9956</v>
      </c>
      <c r="L33" s="68">
        <v>19.471166346003798</v>
      </c>
      <c r="M33" s="70"/>
      <c r="N33" s="67">
        <v>53.932400000000001</v>
      </c>
      <c r="O33" s="67">
        <v>130.255</v>
      </c>
      <c r="P33" s="70"/>
      <c r="Q33" s="70"/>
      <c r="R33" s="70"/>
      <c r="S33" s="70"/>
      <c r="T33" s="70"/>
      <c r="U33" s="71"/>
    </row>
    <row r="34" spans="1:21" ht="12" thickBot="1" x14ac:dyDescent="0.2">
      <c r="A34" s="42"/>
      <c r="B34" s="46" t="s">
        <v>32</v>
      </c>
      <c r="C34" s="53"/>
      <c r="D34" s="67">
        <v>102245.648</v>
      </c>
      <c r="E34" s="67">
        <v>99608.012100000007</v>
      </c>
      <c r="F34" s="68">
        <v>102.648015801532</v>
      </c>
      <c r="G34" s="67">
        <v>89511.634600000005</v>
      </c>
      <c r="H34" s="68">
        <v>14.226098603722701</v>
      </c>
      <c r="I34" s="67">
        <v>13647.4509</v>
      </c>
      <c r="J34" s="68">
        <v>13.3477083542959</v>
      </c>
      <c r="K34" s="67">
        <v>9861.8379000000004</v>
      </c>
      <c r="L34" s="68">
        <v>11.0173810857879</v>
      </c>
      <c r="M34" s="68">
        <v>0.38386485748260002</v>
      </c>
      <c r="N34" s="67">
        <v>1516786.0415000001</v>
      </c>
      <c r="O34" s="67">
        <v>20375662.316</v>
      </c>
      <c r="P34" s="67">
        <v>6402</v>
      </c>
      <c r="Q34" s="67">
        <v>6022</v>
      </c>
      <c r="R34" s="68">
        <v>6.3101959481899801</v>
      </c>
      <c r="S34" s="67">
        <v>15.9708915963761</v>
      </c>
      <c r="T34" s="67">
        <v>15.4958643307871</v>
      </c>
      <c r="U34" s="69">
        <v>2.9743315376131201</v>
      </c>
    </row>
    <row r="35" spans="1:21" ht="12" thickBot="1" x14ac:dyDescent="0.2">
      <c r="A35" s="42"/>
      <c r="B35" s="46" t="s">
        <v>36</v>
      </c>
      <c r="C35" s="53"/>
      <c r="D35" s="70"/>
      <c r="E35" s="67">
        <v>267762.21389999997</v>
      </c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1"/>
    </row>
    <row r="36" spans="1:21" ht="12" thickBot="1" x14ac:dyDescent="0.2">
      <c r="A36" s="42"/>
      <c r="B36" s="46" t="s">
        <v>37</v>
      </c>
      <c r="C36" s="53"/>
      <c r="D36" s="70"/>
      <c r="E36" s="67">
        <v>1207972.7194999999</v>
      </c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1"/>
    </row>
    <row r="37" spans="1:21" ht="12" customHeight="1" thickBot="1" x14ac:dyDescent="0.2">
      <c r="A37" s="42"/>
      <c r="B37" s="46" t="s">
        <v>38</v>
      </c>
      <c r="C37" s="53"/>
      <c r="D37" s="70"/>
      <c r="E37" s="67">
        <v>221165.66959999999</v>
      </c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1"/>
    </row>
    <row r="38" spans="1:21" ht="12" customHeight="1" thickBot="1" x14ac:dyDescent="0.2">
      <c r="A38" s="42"/>
      <c r="B38" s="46" t="s">
        <v>33</v>
      </c>
      <c r="C38" s="53"/>
      <c r="D38" s="67">
        <v>214723.07670000001</v>
      </c>
      <c r="E38" s="67">
        <v>74027.186000000002</v>
      </c>
      <c r="F38" s="68">
        <v>290.05975818127098</v>
      </c>
      <c r="G38" s="67">
        <v>179109.4007</v>
      </c>
      <c r="H38" s="68">
        <v>19.8837558837301</v>
      </c>
      <c r="I38" s="67">
        <v>12768.364600000001</v>
      </c>
      <c r="J38" s="68">
        <v>5.9464333299579604</v>
      </c>
      <c r="K38" s="67">
        <v>9409.5427999999993</v>
      </c>
      <c r="L38" s="68">
        <v>5.25351699197551</v>
      </c>
      <c r="M38" s="68">
        <v>0.356959086258686</v>
      </c>
      <c r="N38" s="67">
        <v>4322761.8849999998</v>
      </c>
      <c r="O38" s="67">
        <v>22388046.373799998</v>
      </c>
      <c r="P38" s="67">
        <v>304</v>
      </c>
      <c r="Q38" s="67">
        <v>348</v>
      </c>
      <c r="R38" s="68">
        <v>-12.643678160919499</v>
      </c>
      <c r="S38" s="67">
        <v>706.32591019736799</v>
      </c>
      <c r="T38" s="67">
        <v>612.01738706896595</v>
      </c>
      <c r="U38" s="69">
        <v>13.3519840865034</v>
      </c>
    </row>
    <row r="39" spans="1:21" ht="12" thickBot="1" x14ac:dyDescent="0.2">
      <c r="A39" s="42"/>
      <c r="B39" s="46" t="s">
        <v>34</v>
      </c>
      <c r="C39" s="53"/>
      <c r="D39" s="67">
        <v>639722.41119999997</v>
      </c>
      <c r="E39" s="67">
        <v>342813.97859999997</v>
      </c>
      <c r="F39" s="68">
        <v>186.609196571426</v>
      </c>
      <c r="G39" s="67">
        <v>382275.05430000002</v>
      </c>
      <c r="H39" s="68">
        <v>67.3461043309307</v>
      </c>
      <c r="I39" s="67">
        <v>41665.0072</v>
      </c>
      <c r="J39" s="68">
        <v>6.5129822670811599</v>
      </c>
      <c r="K39" s="67">
        <v>24770.8338</v>
      </c>
      <c r="L39" s="68">
        <v>6.4798457344696301</v>
      </c>
      <c r="M39" s="68">
        <v>0.68201876191991595</v>
      </c>
      <c r="N39" s="67">
        <v>7287517.7626999998</v>
      </c>
      <c r="O39" s="67">
        <v>51189933.605499998</v>
      </c>
      <c r="P39" s="67">
        <v>2612</v>
      </c>
      <c r="Q39" s="67">
        <v>2368</v>
      </c>
      <c r="R39" s="68">
        <v>10.304054054054101</v>
      </c>
      <c r="S39" s="67">
        <v>244.916696477795</v>
      </c>
      <c r="T39" s="67">
        <v>188.10119628378399</v>
      </c>
      <c r="U39" s="69">
        <v>23.197887694505201</v>
      </c>
    </row>
    <row r="40" spans="1:21" ht="12" thickBot="1" x14ac:dyDescent="0.2">
      <c r="A40" s="42"/>
      <c r="B40" s="46" t="s">
        <v>39</v>
      </c>
      <c r="C40" s="53"/>
      <c r="D40" s="70"/>
      <c r="E40" s="67">
        <v>189660.77059999999</v>
      </c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1"/>
    </row>
    <row r="41" spans="1:21" ht="12" thickBot="1" x14ac:dyDescent="0.2">
      <c r="A41" s="42"/>
      <c r="B41" s="46" t="s">
        <v>40</v>
      </c>
      <c r="C41" s="53"/>
      <c r="D41" s="70"/>
      <c r="E41" s="67">
        <v>29143.405299999999</v>
      </c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1"/>
    </row>
    <row r="42" spans="1:21" ht="12" thickBot="1" x14ac:dyDescent="0.2">
      <c r="A42" s="41"/>
      <c r="B42" s="46" t="s">
        <v>35</v>
      </c>
      <c r="C42" s="53"/>
      <c r="D42" s="72">
        <v>18431.6623</v>
      </c>
      <c r="E42" s="73"/>
      <c r="F42" s="73"/>
      <c r="G42" s="72">
        <v>18312.4912</v>
      </c>
      <c r="H42" s="74">
        <v>0.65076399872889801</v>
      </c>
      <c r="I42" s="72">
        <v>3093.7422000000001</v>
      </c>
      <c r="J42" s="74">
        <v>16.784933174475501</v>
      </c>
      <c r="K42" s="72">
        <v>1837.5956000000001</v>
      </c>
      <c r="L42" s="74">
        <v>10.0346565627292</v>
      </c>
      <c r="M42" s="74">
        <v>0.68358163243316405</v>
      </c>
      <c r="N42" s="72">
        <v>485061.57429999998</v>
      </c>
      <c r="O42" s="72">
        <v>2615026.5444</v>
      </c>
      <c r="P42" s="72">
        <v>17</v>
      </c>
      <c r="Q42" s="72">
        <v>22</v>
      </c>
      <c r="R42" s="74">
        <v>-22.727272727272702</v>
      </c>
      <c r="S42" s="72">
        <v>1084.2154294117599</v>
      </c>
      <c r="T42" s="72">
        <v>1029.0392636363599</v>
      </c>
      <c r="U42" s="75">
        <v>5.0890408196216601</v>
      </c>
    </row>
  </sheetData>
  <mergeCells count="40">
    <mergeCell ref="A1:U4"/>
    <mergeCell ref="W1:W4"/>
    <mergeCell ref="B6:C6"/>
    <mergeCell ref="A7:C7"/>
    <mergeCell ref="A8:A42"/>
    <mergeCell ref="B8:C8"/>
    <mergeCell ref="B9:C9"/>
    <mergeCell ref="B10:C10"/>
    <mergeCell ref="B11:C11"/>
    <mergeCell ref="B12:C12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42:C42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25:C25"/>
    <mergeCell ref="B26:C26"/>
    <mergeCell ref="B27:C27"/>
    <mergeCell ref="B28:C28"/>
    <mergeCell ref="B29:C29"/>
    <mergeCell ref="B30:C30"/>
    <mergeCell ref="B19:C19"/>
    <mergeCell ref="B20:C20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opLeftCell="A16" workbookViewId="0">
      <selection sqref="A1:H30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58804</v>
      </c>
      <c r="D2" s="32">
        <v>627286.95084273501</v>
      </c>
      <c r="E2" s="32">
        <v>458993.98820683802</v>
      </c>
      <c r="F2" s="32">
        <v>168292.96263589701</v>
      </c>
      <c r="G2" s="32">
        <v>458993.98820683802</v>
      </c>
      <c r="H2" s="32">
        <v>0.268287045362258</v>
      </c>
    </row>
    <row r="3" spans="1:8" ht="14.25" x14ac:dyDescent="0.2">
      <c r="A3" s="32">
        <v>2</v>
      </c>
      <c r="B3" s="33">
        <v>13</v>
      </c>
      <c r="C3" s="32">
        <v>10703.335999999999</v>
      </c>
      <c r="D3" s="32">
        <v>100790.218605174</v>
      </c>
      <c r="E3" s="32">
        <v>75810.865535095698</v>
      </c>
      <c r="F3" s="32">
        <v>24979.353070077901</v>
      </c>
      <c r="G3" s="32">
        <v>75810.865535095698</v>
      </c>
      <c r="H3" s="32">
        <v>0.247835091696048</v>
      </c>
    </row>
    <row r="4" spans="1:8" ht="14.25" x14ac:dyDescent="0.2">
      <c r="A4" s="32">
        <v>3</v>
      </c>
      <c r="B4" s="33">
        <v>14</v>
      </c>
      <c r="C4" s="32">
        <v>111228</v>
      </c>
      <c r="D4" s="32">
        <v>134489.42224273499</v>
      </c>
      <c r="E4" s="32">
        <v>99198.129952991498</v>
      </c>
      <c r="F4" s="32">
        <v>35291.2922897436</v>
      </c>
      <c r="G4" s="32">
        <v>99198.129952991498</v>
      </c>
      <c r="H4" s="32">
        <v>0.26240942745703499</v>
      </c>
    </row>
    <row r="5" spans="1:8" ht="14.25" x14ac:dyDescent="0.2">
      <c r="A5" s="32">
        <v>4</v>
      </c>
      <c r="B5" s="33">
        <v>15</v>
      </c>
      <c r="C5" s="32">
        <v>3108</v>
      </c>
      <c r="D5" s="32">
        <v>50808.318116239301</v>
      </c>
      <c r="E5" s="32">
        <v>38608.8720547009</v>
      </c>
      <c r="F5" s="32">
        <v>12199.4460615385</v>
      </c>
      <c r="G5" s="32">
        <v>38608.8720547009</v>
      </c>
      <c r="H5" s="32">
        <v>0.24010726026452101</v>
      </c>
    </row>
    <row r="6" spans="1:8" ht="14.25" x14ac:dyDescent="0.2">
      <c r="A6" s="32">
        <v>5</v>
      </c>
      <c r="B6" s="33">
        <v>16</v>
      </c>
      <c r="C6" s="32">
        <v>3394</v>
      </c>
      <c r="D6" s="32">
        <v>277838.20864188002</v>
      </c>
      <c r="E6" s="32">
        <v>306150.71063675202</v>
      </c>
      <c r="F6" s="32">
        <v>-28312.5019948718</v>
      </c>
      <c r="G6" s="32">
        <v>306150.71063675202</v>
      </c>
      <c r="H6" s="32">
        <v>-0.10190283810591801</v>
      </c>
    </row>
    <row r="7" spans="1:8" ht="14.25" x14ac:dyDescent="0.2">
      <c r="A7" s="32">
        <v>6</v>
      </c>
      <c r="B7" s="33">
        <v>17</v>
      </c>
      <c r="C7" s="32">
        <v>16403</v>
      </c>
      <c r="D7" s="32">
        <v>230316.992379487</v>
      </c>
      <c r="E7" s="32">
        <v>173270.09553931601</v>
      </c>
      <c r="F7" s="32">
        <v>57046.896840170899</v>
      </c>
      <c r="G7" s="32">
        <v>173270.09553931601</v>
      </c>
      <c r="H7" s="32">
        <v>0.247688614942385</v>
      </c>
    </row>
    <row r="8" spans="1:8" ht="14.25" x14ac:dyDescent="0.2">
      <c r="A8" s="32">
        <v>7</v>
      </c>
      <c r="B8" s="33">
        <v>18</v>
      </c>
      <c r="C8" s="32">
        <v>73728</v>
      </c>
      <c r="D8" s="32">
        <v>119297.547023077</v>
      </c>
      <c r="E8" s="32">
        <v>96760.527815384601</v>
      </c>
      <c r="F8" s="32">
        <v>22537.019207692301</v>
      </c>
      <c r="G8" s="32">
        <v>96760.527815384601</v>
      </c>
      <c r="H8" s="32">
        <v>0.18891435549242899</v>
      </c>
    </row>
    <row r="9" spans="1:8" ht="14.25" x14ac:dyDescent="0.2">
      <c r="A9" s="32">
        <v>8</v>
      </c>
      <c r="B9" s="33">
        <v>19</v>
      </c>
      <c r="C9" s="32">
        <v>18626</v>
      </c>
      <c r="D9" s="32">
        <v>82693.039873504298</v>
      </c>
      <c r="E9" s="32">
        <v>68764.532311111107</v>
      </c>
      <c r="F9" s="32">
        <v>13928.507562393201</v>
      </c>
      <c r="G9" s="32">
        <v>68764.532311111107</v>
      </c>
      <c r="H9" s="32">
        <v>0.16843627448815099</v>
      </c>
    </row>
    <row r="10" spans="1:8" ht="14.25" x14ac:dyDescent="0.2">
      <c r="A10" s="32">
        <v>9</v>
      </c>
      <c r="B10" s="33">
        <v>21</v>
      </c>
      <c r="C10" s="32">
        <v>141527</v>
      </c>
      <c r="D10" s="32">
        <v>665713.36844359001</v>
      </c>
      <c r="E10" s="32">
        <v>608904.15117350395</v>
      </c>
      <c r="F10" s="32">
        <v>56809.217270085501</v>
      </c>
      <c r="G10" s="32">
        <v>608904.15117350395</v>
      </c>
      <c r="H10" s="35">
        <v>8.5335851678783395E-2</v>
      </c>
    </row>
    <row r="11" spans="1:8" ht="14.25" x14ac:dyDescent="0.2">
      <c r="A11" s="32">
        <v>10</v>
      </c>
      <c r="B11" s="33">
        <v>22</v>
      </c>
      <c r="C11" s="32">
        <v>23384</v>
      </c>
      <c r="D11" s="32">
        <v>470169.940195726</v>
      </c>
      <c r="E11" s="32">
        <v>405324.99095470097</v>
      </c>
      <c r="F11" s="32">
        <v>64844.949241025599</v>
      </c>
      <c r="G11" s="32">
        <v>405324.99095470097</v>
      </c>
      <c r="H11" s="32">
        <v>0.13791810938409099</v>
      </c>
    </row>
    <row r="12" spans="1:8" ht="14.25" x14ac:dyDescent="0.2">
      <c r="A12" s="32">
        <v>11</v>
      </c>
      <c r="B12" s="33">
        <v>23</v>
      </c>
      <c r="C12" s="32">
        <v>176011.95699999999</v>
      </c>
      <c r="D12" s="32">
        <v>1557915.9827208</v>
      </c>
      <c r="E12" s="32">
        <v>1385592.1790591299</v>
      </c>
      <c r="F12" s="32">
        <v>172323.80366166701</v>
      </c>
      <c r="G12" s="32">
        <v>1385592.1790591299</v>
      </c>
      <c r="H12" s="32">
        <v>0.11061174387640201</v>
      </c>
    </row>
    <row r="13" spans="1:8" ht="14.25" x14ac:dyDescent="0.2">
      <c r="A13" s="32">
        <v>12</v>
      </c>
      <c r="B13" s="33">
        <v>24</v>
      </c>
      <c r="C13" s="32">
        <v>21143.781999999999</v>
      </c>
      <c r="D13" s="32">
        <v>531094.16575042706</v>
      </c>
      <c r="E13" s="32">
        <v>466759.89855299098</v>
      </c>
      <c r="F13" s="32">
        <v>64334.267197435896</v>
      </c>
      <c r="G13" s="32">
        <v>466759.89855299098</v>
      </c>
      <c r="H13" s="32">
        <v>0.12113533031667301</v>
      </c>
    </row>
    <row r="14" spans="1:8" ht="14.25" x14ac:dyDescent="0.2">
      <c r="A14" s="32">
        <v>13</v>
      </c>
      <c r="B14" s="33">
        <v>25</v>
      </c>
      <c r="C14" s="32">
        <v>72847</v>
      </c>
      <c r="D14" s="32">
        <v>797933.75859999994</v>
      </c>
      <c r="E14" s="32">
        <v>735384.96889999998</v>
      </c>
      <c r="F14" s="32">
        <v>62548.789700000001</v>
      </c>
      <c r="G14" s="32">
        <v>735384.96889999998</v>
      </c>
      <c r="H14" s="32">
        <v>7.8388448948122996E-2</v>
      </c>
    </row>
    <row r="15" spans="1:8" ht="14.25" x14ac:dyDescent="0.2">
      <c r="A15" s="32">
        <v>14</v>
      </c>
      <c r="B15" s="33">
        <v>26</v>
      </c>
      <c r="C15" s="32">
        <v>66990</v>
      </c>
      <c r="D15" s="32">
        <v>376793.90975724999</v>
      </c>
      <c r="E15" s="32">
        <v>332349.83792862098</v>
      </c>
      <c r="F15" s="32">
        <v>44444.071828628701</v>
      </c>
      <c r="G15" s="32">
        <v>332349.83792862098</v>
      </c>
      <c r="H15" s="32">
        <v>0.11795326484247499</v>
      </c>
    </row>
    <row r="16" spans="1:8" ht="14.25" x14ac:dyDescent="0.2">
      <c r="A16" s="32">
        <v>15</v>
      </c>
      <c r="B16" s="33">
        <v>27</v>
      </c>
      <c r="C16" s="32">
        <v>142393.23499999999</v>
      </c>
      <c r="D16" s="32">
        <v>1050748.3455999999</v>
      </c>
      <c r="E16" s="32">
        <v>902501.46380000003</v>
      </c>
      <c r="F16" s="32">
        <v>148246.8818</v>
      </c>
      <c r="G16" s="32">
        <v>902501.46380000003</v>
      </c>
      <c r="H16" s="32">
        <v>0.141086952380922</v>
      </c>
    </row>
    <row r="17" spans="1:8" ht="14.25" x14ac:dyDescent="0.2">
      <c r="A17" s="32">
        <v>16</v>
      </c>
      <c r="B17" s="33">
        <v>29</v>
      </c>
      <c r="C17" s="32">
        <v>192853</v>
      </c>
      <c r="D17" s="32">
        <v>2774703.6795974402</v>
      </c>
      <c r="E17" s="32">
        <v>2549239.0929974401</v>
      </c>
      <c r="F17" s="32">
        <v>225464.58660000001</v>
      </c>
      <c r="G17" s="32">
        <v>2549239.0929974401</v>
      </c>
      <c r="H17" s="32">
        <v>8.1257176489819297E-2</v>
      </c>
    </row>
    <row r="18" spans="1:8" ht="14.25" x14ac:dyDescent="0.2">
      <c r="A18" s="32">
        <v>17</v>
      </c>
      <c r="B18" s="33">
        <v>31</v>
      </c>
      <c r="C18" s="32">
        <v>24280.012999999999</v>
      </c>
      <c r="D18" s="32">
        <v>190388.419237002</v>
      </c>
      <c r="E18" s="32">
        <v>158771.71854906701</v>
      </c>
      <c r="F18" s="32">
        <v>31616.700687934299</v>
      </c>
      <c r="G18" s="32">
        <v>158771.71854906701</v>
      </c>
      <c r="H18" s="32">
        <v>0.166064200830287</v>
      </c>
    </row>
    <row r="19" spans="1:8" ht="14.25" x14ac:dyDescent="0.2">
      <c r="A19" s="32">
        <v>18</v>
      </c>
      <c r="B19" s="33">
        <v>32</v>
      </c>
      <c r="C19" s="32">
        <v>11446.244000000001</v>
      </c>
      <c r="D19" s="32">
        <v>195080.564456917</v>
      </c>
      <c r="E19" s="32">
        <v>178066.630146893</v>
      </c>
      <c r="F19" s="32">
        <v>17013.934310023898</v>
      </c>
      <c r="G19" s="32">
        <v>178066.630146893</v>
      </c>
      <c r="H19" s="32">
        <v>8.7214912246070295E-2</v>
      </c>
    </row>
    <row r="20" spans="1:8" ht="14.25" x14ac:dyDescent="0.2">
      <c r="A20" s="32">
        <v>19</v>
      </c>
      <c r="B20" s="33">
        <v>33</v>
      </c>
      <c r="C20" s="32">
        <v>47467.394</v>
      </c>
      <c r="D20" s="32">
        <v>545953.18400816096</v>
      </c>
      <c r="E20" s="32">
        <v>438715.14661913802</v>
      </c>
      <c r="F20" s="32">
        <v>107238.037389023</v>
      </c>
      <c r="G20" s="32">
        <v>438715.14661913802</v>
      </c>
      <c r="H20" s="32">
        <v>0.19642350393805999</v>
      </c>
    </row>
    <row r="21" spans="1:8" ht="14.25" x14ac:dyDescent="0.2">
      <c r="A21" s="32">
        <v>20</v>
      </c>
      <c r="B21" s="33">
        <v>34</v>
      </c>
      <c r="C21" s="32">
        <v>42096.284</v>
      </c>
      <c r="D21" s="32">
        <v>231777.465443325</v>
      </c>
      <c r="E21" s="32">
        <v>170871.006102499</v>
      </c>
      <c r="F21" s="32">
        <v>60906.459340826303</v>
      </c>
      <c r="G21" s="32">
        <v>170871.006102499</v>
      </c>
      <c r="H21" s="32">
        <v>0.26277990064447998</v>
      </c>
    </row>
    <row r="22" spans="1:8" ht="14.25" x14ac:dyDescent="0.2">
      <c r="A22" s="32">
        <v>21</v>
      </c>
      <c r="B22" s="33">
        <v>35</v>
      </c>
      <c r="C22" s="32">
        <v>27870.512999999999</v>
      </c>
      <c r="D22" s="32">
        <v>607425.21037079603</v>
      </c>
      <c r="E22" s="32">
        <v>562855.59352831903</v>
      </c>
      <c r="F22" s="32">
        <v>44569.616842477903</v>
      </c>
      <c r="G22" s="32">
        <v>562855.59352831903</v>
      </c>
      <c r="H22" s="32">
        <v>7.3374657622904405E-2</v>
      </c>
    </row>
    <row r="23" spans="1:8" ht="14.25" x14ac:dyDescent="0.2">
      <c r="A23" s="32">
        <v>22</v>
      </c>
      <c r="B23" s="33">
        <v>36</v>
      </c>
      <c r="C23" s="32">
        <v>152300.38</v>
      </c>
      <c r="D23" s="32">
        <v>824587.17632477905</v>
      </c>
      <c r="E23" s="32">
        <v>728666.76070654299</v>
      </c>
      <c r="F23" s="32">
        <v>95920.415618236206</v>
      </c>
      <c r="G23" s="32">
        <v>728666.76070654299</v>
      </c>
      <c r="H23" s="32">
        <v>0.11632537877408899</v>
      </c>
    </row>
    <row r="24" spans="1:8" ht="14.25" x14ac:dyDescent="0.2">
      <c r="A24" s="32">
        <v>23</v>
      </c>
      <c r="B24" s="33">
        <v>37</v>
      </c>
      <c r="C24" s="32">
        <v>122530.96799999999</v>
      </c>
      <c r="D24" s="32">
        <v>1158809.6890161999</v>
      </c>
      <c r="E24" s="32">
        <v>1062373.40641317</v>
      </c>
      <c r="F24" s="32">
        <v>96436.282603034997</v>
      </c>
      <c r="G24" s="32">
        <v>1062373.40641317</v>
      </c>
      <c r="H24" s="32">
        <v>8.3220121057933805E-2</v>
      </c>
    </row>
    <row r="25" spans="1:8" ht="14.25" x14ac:dyDescent="0.2">
      <c r="A25" s="32">
        <v>24</v>
      </c>
      <c r="B25" s="33">
        <v>38</v>
      </c>
      <c r="C25" s="32">
        <v>101253.092</v>
      </c>
      <c r="D25" s="32">
        <v>565699.06737787602</v>
      </c>
      <c r="E25" s="32">
        <v>538949.08780619502</v>
      </c>
      <c r="F25" s="32">
        <v>26749.979571681401</v>
      </c>
      <c r="G25" s="32">
        <v>538949.08780619502</v>
      </c>
      <c r="H25" s="32">
        <v>4.7286589485948299E-2</v>
      </c>
    </row>
    <row r="26" spans="1:8" ht="14.25" x14ac:dyDescent="0.2">
      <c r="A26" s="32">
        <v>25</v>
      </c>
      <c r="B26" s="33">
        <v>39</v>
      </c>
      <c r="C26" s="32">
        <v>78178.627999999997</v>
      </c>
      <c r="D26" s="32">
        <v>112902.598657008</v>
      </c>
      <c r="E26" s="32">
        <v>81224.041081551593</v>
      </c>
      <c r="F26" s="32">
        <v>31678.557575456201</v>
      </c>
      <c r="G26" s="32">
        <v>81224.041081551593</v>
      </c>
      <c r="H26" s="32">
        <v>0.28058306852346199</v>
      </c>
    </row>
    <row r="27" spans="1:8" ht="14.25" x14ac:dyDescent="0.2">
      <c r="A27" s="32">
        <v>26</v>
      </c>
      <c r="B27" s="33">
        <v>42</v>
      </c>
      <c r="C27" s="32">
        <v>5263.0209999999997</v>
      </c>
      <c r="D27" s="32">
        <v>102245.64690000001</v>
      </c>
      <c r="E27" s="32">
        <v>88598.200599999996</v>
      </c>
      <c r="F27" s="32">
        <v>13647.4463</v>
      </c>
      <c r="G27" s="32">
        <v>88598.200599999996</v>
      </c>
      <c r="H27" s="32">
        <v>0.13347703998926899</v>
      </c>
    </row>
    <row r="28" spans="1:8" ht="14.25" x14ac:dyDescent="0.2">
      <c r="A28" s="32">
        <v>27</v>
      </c>
      <c r="B28" s="33">
        <v>75</v>
      </c>
      <c r="C28" s="32">
        <v>387</v>
      </c>
      <c r="D28" s="32">
        <v>214723.07692307699</v>
      </c>
      <c r="E28" s="32">
        <v>201954.71367521401</v>
      </c>
      <c r="F28" s="32">
        <v>12768.363247863201</v>
      </c>
      <c r="G28" s="32">
        <v>201954.71367521401</v>
      </c>
      <c r="H28" s="32">
        <v>5.9464326940682898E-2</v>
      </c>
    </row>
    <row r="29" spans="1:8" ht="14.25" x14ac:dyDescent="0.2">
      <c r="A29" s="32">
        <v>28</v>
      </c>
      <c r="B29" s="33">
        <v>76</v>
      </c>
      <c r="C29" s="32">
        <v>2700</v>
      </c>
      <c r="D29" s="32">
        <v>639722.398711966</v>
      </c>
      <c r="E29" s="32">
        <v>598057.40873418795</v>
      </c>
      <c r="F29" s="32">
        <v>41664.989977777797</v>
      </c>
      <c r="G29" s="32">
        <v>598057.40873418795</v>
      </c>
      <c r="H29" s="32">
        <v>6.5129797020812799E-2</v>
      </c>
    </row>
    <row r="30" spans="1:8" ht="14.25" x14ac:dyDescent="0.2">
      <c r="A30" s="32">
        <v>29</v>
      </c>
      <c r="B30" s="33">
        <v>99</v>
      </c>
      <c r="C30" s="32">
        <v>17</v>
      </c>
      <c r="D30" s="32">
        <v>18431.662506618301</v>
      </c>
      <c r="E30" s="32">
        <v>15337.919665683399</v>
      </c>
      <c r="F30" s="32">
        <v>3093.74284093488</v>
      </c>
      <c r="G30" s="32">
        <v>15337.919665683399</v>
      </c>
      <c r="H30" s="32">
        <v>0.16784936463674999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3"/>
      <c r="C32" s="32"/>
      <c r="D32" s="32"/>
      <c r="E32" s="32"/>
      <c r="F32" s="32"/>
      <c r="G32" s="32"/>
      <c r="H32" s="32"/>
    </row>
    <row r="33" spans="1:8" ht="14.25" x14ac:dyDescent="0.2">
      <c r="A33" s="32"/>
      <c r="B33" s="33"/>
      <c r="C33" s="32"/>
      <c r="D33" s="32"/>
      <c r="E33" s="32"/>
      <c r="F33" s="32"/>
      <c r="G33" s="32"/>
      <c r="H33" s="32"/>
    </row>
    <row r="34" spans="1:8" ht="14.25" x14ac:dyDescent="0.2">
      <c r="A34" s="32"/>
      <c r="B34" s="33"/>
      <c r="C34" s="32"/>
      <c r="D34" s="32"/>
      <c r="E34" s="32"/>
      <c r="F34" s="32"/>
      <c r="G34" s="32"/>
      <c r="H34" s="32"/>
    </row>
    <row r="35" spans="1:8" ht="14.25" x14ac:dyDescent="0.2">
      <c r="A35" s="32"/>
      <c r="B35" s="33"/>
      <c r="C35" s="32"/>
      <c r="D35" s="32"/>
      <c r="E35" s="32"/>
      <c r="F35" s="32"/>
      <c r="G35" s="32"/>
      <c r="H35" s="32"/>
    </row>
    <row r="36" spans="1:8" ht="14.25" x14ac:dyDescent="0.2">
      <c r="A36" s="32"/>
      <c r="B36" s="33"/>
      <c r="C36" s="32"/>
      <c r="D36" s="32"/>
      <c r="E36" s="32"/>
      <c r="F36" s="32"/>
      <c r="G36" s="32"/>
      <c r="H36" s="32"/>
    </row>
    <row r="37" spans="1:8" ht="14.25" x14ac:dyDescent="0.2">
      <c r="A37" s="32"/>
      <c r="B37" s="33"/>
      <c r="C37" s="32"/>
      <c r="D37" s="32"/>
      <c r="E37" s="32"/>
      <c r="F37" s="32"/>
      <c r="G37" s="32"/>
      <c r="H37" s="32"/>
    </row>
    <row r="38" spans="1:8" ht="14.25" x14ac:dyDescent="0.2">
      <c r="A38" s="32"/>
      <c r="B38" s="33"/>
      <c r="C38" s="32"/>
      <c r="D38" s="32"/>
      <c r="E38" s="32"/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2015-03-14T02:31:25Z</dcterms:modified>
</cp:coreProperties>
</file>