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<sst xmlns="http://schemas.openxmlformats.org/spreadsheetml/2006/main" count="117" uniqueCount="74">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</sst>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5" sqref="K1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2" t="s">
        <v>4</v>
      </c>
      <c r="D2" s="42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16193206.4323</v>
      </c>
      <c r="F3" s="25">
        <f>RA!I7</f>
        <v>1838984.9791000001</v>
      </c>
      <c r="G3" s="16">
        <f>SUM(G4:G40)</f>
        <v>14354221.453200001</v>
      </c>
      <c r="H3" s="27">
        <f>RA!J7</f>
        <v>11.356521556051099</v>
      </c>
      <c r="I3" s="20">
        <f>SUM(I4:I40)</f>
        <v>16193210.374093344</v>
      </c>
      <c r="J3" s="21">
        <f>SUM(J4:J40)</f>
        <v>14354221.451495787</v>
      </c>
      <c r="K3" s="22">
        <f>E3-I3</f>
        <v>-3.9417933449149132</v>
      </c>
      <c r="L3" s="22">
        <f>G3-J3</f>
        <v>1.7042141407728195E-3</v>
      </c>
    </row>
    <row r="4" spans="1:13" x14ac:dyDescent="0.15">
      <c r="A4" s="44">
        <f>RA!A8</f>
        <v>42206</v>
      </c>
      <c r="B4" s="12">
        <v>12</v>
      </c>
      <c r="C4" s="41" t="s">
        <v>6</v>
      </c>
      <c r="D4" s="41"/>
      <c r="E4" s="15">
        <f>VLOOKUP(C4,RA!B8:D36,3,0)</f>
        <v>570984.89769999997</v>
      </c>
      <c r="F4" s="25">
        <f>VLOOKUP(C4,RA!B8:I39,8,0)</f>
        <v>131421.16310000001</v>
      </c>
      <c r="G4" s="16">
        <f t="shared" ref="G4:G40" si="0">E4-F4</f>
        <v>439563.73459999997</v>
      </c>
      <c r="H4" s="27">
        <f>RA!J8</f>
        <v>23.016574278826099</v>
      </c>
      <c r="I4" s="20">
        <f>VLOOKUP(B4,RMS!B:D,3,FALSE)</f>
        <v>570985.46053076896</v>
      </c>
      <c r="J4" s="21">
        <f>VLOOKUP(B4,RMS!B:E,4,FALSE)</f>
        <v>439563.74680940202</v>
      </c>
      <c r="K4" s="22">
        <f t="shared" ref="K4:K40" si="1">E4-I4</f>
        <v>-0.56283076899126172</v>
      </c>
      <c r="L4" s="22">
        <f t="shared" ref="L4:L40" si="2">G4-J4</f>
        <v>-1.2209402048029006E-2</v>
      </c>
    </row>
    <row r="5" spans="1:13" x14ac:dyDescent="0.15">
      <c r="A5" s="44"/>
      <c r="B5" s="12">
        <v>13</v>
      </c>
      <c r="C5" s="41" t="s">
        <v>7</v>
      </c>
      <c r="D5" s="41"/>
      <c r="E5" s="15">
        <f>VLOOKUP(C5,RA!B8:D37,3,0)</f>
        <v>103070.8505</v>
      </c>
      <c r="F5" s="25">
        <f>VLOOKUP(C5,RA!B9:I40,8,0)</f>
        <v>21314.557400000002</v>
      </c>
      <c r="G5" s="16">
        <f t="shared" si="0"/>
        <v>81756.293099999995</v>
      </c>
      <c r="H5" s="27">
        <f>RA!J9</f>
        <v>20.679520249034901</v>
      </c>
      <c r="I5" s="20">
        <f>VLOOKUP(B5,RMS!B:D,3,FALSE)</f>
        <v>103070.88557088</v>
      </c>
      <c r="J5" s="21">
        <f>VLOOKUP(B5,RMS!B:E,4,FALSE)</f>
        <v>81756.266509447101</v>
      </c>
      <c r="K5" s="22">
        <f t="shared" si="1"/>
        <v>-3.5070879996055737E-2</v>
      </c>
      <c r="L5" s="22">
        <f t="shared" si="2"/>
        <v>2.6590552894049324E-2</v>
      </c>
      <c r="M5" s="34"/>
    </row>
    <row r="6" spans="1:13" x14ac:dyDescent="0.15">
      <c r="A6" s="44"/>
      <c r="B6" s="12">
        <v>14</v>
      </c>
      <c r="C6" s="41" t="s">
        <v>8</v>
      </c>
      <c r="D6" s="41"/>
      <c r="E6" s="15">
        <f>VLOOKUP(C6,RA!B10:D38,3,0)</f>
        <v>164578.84959999999</v>
      </c>
      <c r="F6" s="25">
        <f>VLOOKUP(C6,RA!B10:I41,8,0)</f>
        <v>47244.284099999997</v>
      </c>
      <c r="G6" s="16">
        <f t="shared" si="0"/>
        <v>117334.5655</v>
      </c>
      <c r="H6" s="27">
        <f>RA!J10</f>
        <v>28.706169847963299</v>
      </c>
      <c r="I6" s="20">
        <f>VLOOKUP(B6,RMS!B:D,3,FALSE)</f>
        <v>164581.047862393</v>
      </c>
      <c r="J6" s="21">
        <f>VLOOKUP(B6,RMS!B:E,4,FALSE)</f>
        <v>117334.56551196599</v>
      </c>
      <c r="K6" s="22">
        <f>E6-I6</f>
        <v>-2.1982623930089176</v>
      </c>
      <c r="L6" s="22">
        <f t="shared" si="2"/>
        <v>-1.1965996236540377E-5</v>
      </c>
      <c r="M6" s="34"/>
    </row>
    <row r="7" spans="1:13" x14ac:dyDescent="0.15">
      <c r="A7" s="44"/>
      <c r="B7" s="12">
        <v>15</v>
      </c>
      <c r="C7" s="41" t="s">
        <v>9</v>
      </c>
      <c r="D7" s="41"/>
      <c r="E7" s="15">
        <f>VLOOKUP(C7,RA!B10:D39,3,0)</f>
        <v>48298.748899999999</v>
      </c>
      <c r="F7" s="25">
        <f>VLOOKUP(C7,RA!B11:I42,8,0)</f>
        <v>10550.622100000001</v>
      </c>
      <c r="G7" s="16">
        <f t="shared" si="0"/>
        <v>37748.126799999998</v>
      </c>
      <c r="H7" s="27">
        <f>RA!J11</f>
        <v>21.844503926684499</v>
      </c>
      <c r="I7" s="20">
        <f>VLOOKUP(B7,RMS!B:D,3,FALSE)</f>
        <v>48298.797988888902</v>
      </c>
      <c r="J7" s="21">
        <f>VLOOKUP(B7,RMS!B:E,4,FALSE)</f>
        <v>37748.127479487201</v>
      </c>
      <c r="K7" s="22">
        <f t="shared" si="1"/>
        <v>-4.9088888903497718E-2</v>
      </c>
      <c r="L7" s="22">
        <f t="shared" si="2"/>
        <v>-6.7948720243293792E-4</v>
      </c>
      <c r="M7" s="34"/>
    </row>
    <row r="8" spans="1:13" x14ac:dyDescent="0.15">
      <c r="A8" s="44"/>
      <c r="B8" s="12">
        <v>16</v>
      </c>
      <c r="C8" s="41" t="s">
        <v>10</v>
      </c>
      <c r="D8" s="41"/>
      <c r="E8" s="15">
        <f>VLOOKUP(C8,RA!B12:D39,3,0)</f>
        <v>136223.8634</v>
      </c>
      <c r="F8" s="25">
        <f>VLOOKUP(C8,RA!B12:I43,8,0)</f>
        <v>17574.820899999999</v>
      </c>
      <c r="G8" s="16">
        <f t="shared" si="0"/>
        <v>118649.04250000001</v>
      </c>
      <c r="H8" s="27">
        <f>RA!J12</f>
        <v>12.901425977322599</v>
      </c>
      <c r="I8" s="20">
        <f>VLOOKUP(B8,RMS!B:D,3,FALSE)</f>
        <v>136223.876216239</v>
      </c>
      <c r="J8" s="21">
        <f>VLOOKUP(B8,RMS!B:E,4,FALSE)</f>
        <v>118649.042773504</v>
      </c>
      <c r="K8" s="22">
        <f t="shared" si="1"/>
        <v>-1.281623900285922E-2</v>
      </c>
      <c r="L8" s="22">
        <f t="shared" si="2"/>
        <v>-2.7350398886483163E-4</v>
      </c>
      <c r="M8" s="34"/>
    </row>
    <row r="9" spans="1:13" x14ac:dyDescent="0.15">
      <c r="A9" s="44"/>
      <c r="B9" s="12">
        <v>17</v>
      </c>
      <c r="C9" s="41" t="s">
        <v>11</v>
      </c>
      <c r="D9" s="41"/>
      <c r="E9" s="15">
        <f>VLOOKUP(C9,RA!B12:D40,3,0)</f>
        <v>266610.98849999998</v>
      </c>
      <c r="F9" s="25">
        <f>VLOOKUP(C9,RA!B13:I44,8,0)</f>
        <v>78066.895999999993</v>
      </c>
      <c r="G9" s="16">
        <f t="shared" si="0"/>
        <v>188544.09249999997</v>
      </c>
      <c r="H9" s="27">
        <f>RA!J13</f>
        <v>29.281199713191899</v>
      </c>
      <c r="I9" s="20">
        <f>VLOOKUP(B9,RMS!B:D,3,FALSE)</f>
        <v>266611.17130512802</v>
      </c>
      <c r="J9" s="21">
        <f>VLOOKUP(B9,RMS!B:E,4,FALSE)</f>
        <v>188544.092054701</v>
      </c>
      <c r="K9" s="22">
        <f t="shared" si="1"/>
        <v>-0.18280512804631144</v>
      </c>
      <c r="L9" s="22">
        <f t="shared" si="2"/>
        <v>4.4529896695166826E-4</v>
      </c>
      <c r="M9" s="34"/>
    </row>
    <row r="10" spans="1:13" x14ac:dyDescent="0.15">
      <c r="A10" s="44"/>
      <c r="B10" s="12">
        <v>18</v>
      </c>
      <c r="C10" s="41" t="s">
        <v>12</v>
      </c>
      <c r="D10" s="41"/>
      <c r="E10" s="15">
        <f>VLOOKUP(C10,RA!B14:D41,3,0)</f>
        <v>138852.98269999999</v>
      </c>
      <c r="F10" s="25">
        <f>VLOOKUP(C10,RA!B14:I45,8,0)</f>
        <v>19277.7425</v>
      </c>
      <c r="G10" s="16">
        <f t="shared" si="0"/>
        <v>119575.2402</v>
      </c>
      <c r="H10" s="27">
        <f>RA!J14</f>
        <v>13.883563842233499</v>
      </c>
      <c r="I10" s="20">
        <f>VLOOKUP(B10,RMS!B:D,3,FALSE)</f>
        <v>138852.987898291</v>
      </c>
      <c r="J10" s="21">
        <f>VLOOKUP(B10,RMS!B:E,4,FALSE)</f>
        <v>119575.238164957</v>
      </c>
      <c r="K10" s="22">
        <f t="shared" si="1"/>
        <v>-5.1982910081278533E-3</v>
      </c>
      <c r="L10" s="22">
        <f t="shared" si="2"/>
        <v>2.0350429986137897E-3</v>
      </c>
      <c r="M10" s="34"/>
    </row>
    <row r="11" spans="1:13" x14ac:dyDescent="0.15">
      <c r="A11" s="44"/>
      <c r="B11" s="12">
        <v>19</v>
      </c>
      <c r="C11" s="41" t="s">
        <v>13</v>
      </c>
      <c r="D11" s="41"/>
      <c r="E11" s="15">
        <f>VLOOKUP(C11,RA!B14:D42,3,0)</f>
        <v>102987.9422</v>
      </c>
      <c r="F11" s="25">
        <f>VLOOKUP(C11,RA!B15:I46,8,0)</f>
        <v>18532.615099999999</v>
      </c>
      <c r="G11" s="16">
        <f t="shared" si="0"/>
        <v>84455.32710000001</v>
      </c>
      <c r="H11" s="27">
        <f>RA!J15</f>
        <v>17.994936789794401</v>
      </c>
      <c r="I11" s="20">
        <f>VLOOKUP(B11,RMS!B:D,3,FALSE)</f>
        <v>102987.99144444399</v>
      </c>
      <c r="J11" s="21">
        <f>VLOOKUP(B11,RMS!B:E,4,FALSE)</f>
        <v>84455.3267196581</v>
      </c>
      <c r="K11" s="22">
        <f t="shared" si="1"/>
        <v>-4.9244443987845443E-2</v>
      </c>
      <c r="L11" s="22">
        <f t="shared" si="2"/>
        <v>3.8034190947655588E-4</v>
      </c>
      <c r="M11" s="34"/>
    </row>
    <row r="12" spans="1:13" x14ac:dyDescent="0.15">
      <c r="A12" s="44"/>
      <c r="B12" s="12">
        <v>21</v>
      </c>
      <c r="C12" s="41" t="s">
        <v>14</v>
      </c>
      <c r="D12" s="41"/>
      <c r="E12" s="15">
        <f>VLOOKUP(C12,RA!B16:D43,3,0)</f>
        <v>894265.40890000004</v>
      </c>
      <c r="F12" s="25">
        <f>VLOOKUP(C12,RA!B16:I47,8,0)</f>
        <v>11313.6072</v>
      </c>
      <c r="G12" s="16">
        <f t="shared" si="0"/>
        <v>882951.80170000007</v>
      </c>
      <c r="H12" s="27">
        <f>RA!J16</f>
        <v>1.2651285722788299</v>
      </c>
      <c r="I12" s="20">
        <f>VLOOKUP(B12,RMS!B:D,3,FALSE)</f>
        <v>894264.64435812004</v>
      </c>
      <c r="J12" s="21">
        <f>VLOOKUP(B12,RMS!B:E,4,FALSE)</f>
        <v>882951.80233760702</v>
      </c>
      <c r="K12" s="22">
        <f t="shared" si="1"/>
        <v>0.76454187999479473</v>
      </c>
      <c r="L12" s="22">
        <f t="shared" si="2"/>
        <v>-6.3760695047676563E-4</v>
      </c>
      <c r="M12" s="34"/>
    </row>
    <row r="13" spans="1:13" x14ac:dyDescent="0.15">
      <c r="A13" s="44"/>
      <c r="B13" s="12">
        <v>22</v>
      </c>
      <c r="C13" s="41" t="s">
        <v>15</v>
      </c>
      <c r="D13" s="41"/>
      <c r="E13" s="15">
        <f>VLOOKUP(C13,RA!B16:D44,3,0)</f>
        <v>451990.74469999998</v>
      </c>
      <c r="F13" s="25">
        <f>VLOOKUP(C13,RA!B17:I48,8,0)</f>
        <v>49867.490700000002</v>
      </c>
      <c r="G13" s="16">
        <f t="shared" si="0"/>
        <v>402123.25399999996</v>
      </c>
      <c r="H13" s="27">
        <f>RA!J17</f>
        <v>11.0328565982249</v>
      </c>
      <c r="I13" s="20">
        <f>VLOOKUP(B13,RMS!B:D,3,FALSE)</f>
        <v>451990.71133931598</v>
      </c>
      <c r="J13" s="21">
        <f>VLOOKUP(B13,RMS!B:E,4,FALSE)</f>
        <v>402123.25354017102</v>
      </c>
      <c r="K13" s="22">
        <f t="shared" si="1"/>
        <v>3.3360683999489993E-2</v>
      </c>
      <c r="L13" s="22">
        <f t="shared" si="2"/>
        <v>4.5982893789187074E-4</v>
      </c>
      <c r="M13" s="34"/>
    </row>
    <row r="14" spans="1:13" x14ac:dyDescent="0.15">
      <c r="A14" s="44"/>
      <c r="B14" s="12">
        <v>23</v>
      </c>
      <c r="C14" s="41" t="s">
        <v>16</v>
      </c>
      <c r="D14" s="41"/>
      <c r="E14" s="15">
        <f>VLOOKUP(C14,RA!B18:D45,3,0)</f>
        <v>1762533.0848999999</v>
      </c>
      <c r="F14" s="25">
        <f>VLOOKUP(C14,RA!B18:I49,8,0)</f>
        <v>240088.7886</v>
      </c>
      <c r="G14" s="16">
        <f t="shared" si="0"/>
        <v>1522444.2962999998</v>
      </c>
      <c r="H14" s="27">
        <f>RA!J18</f>
        <v>13.6218032249659</v>
      </c>
      <c r="I14" s="20">
        <f>VLOOKUP(B14,RMS!B:D,3,FALSE)</f>
        <v>1762532.8991934201</v>
      </c>
      <c r="J14" s="21">
        <f>VLOOKUP(B14,RMS!B:E,4,FALSE)</f>
        <v>1522444.2746973999</v>
      </c>
      <c r="K14" s="22">
        <f t="shared" si="1"/>
        <v>0.18570657982490957</v>
      </c>
      <c r="L14" s="22">
        <f t="shared" si="2"/>
        <v>2.1602599881589413E-2</v>
      </c>
      <c r="M14" s="34"/>
    </row>
    <row r="15" spans="1:13" x14ac:dyDescent="0.15">
      <c r="A15" s="44"/>
      <c r="B15" s="12">
        <v>24</v>
      </c>
      <c r="C15" s="41" t="s">
        <v>17</v>
      </c>
      <c r="D15" s="41"/>
      <c r="E15" s="15">
        <f>VLOOKUP(C15,RA!B18:D46,3,0)</f>
        <v>406511.97389999998</v>
      </c>
      <c r="F15" s="25">
        <f>VLOOKUP(C15,RA!B19:I50,8,0)</f>
        <v>38791.411200000002</v>
      </c>
      <c r="G15" s="16">
        <f t="shared" si="0"/>
        <v>367720.56270000001</v>
      </c>
      <c r="H15" s="27">
        <f>RA!J19</f>
        <v>9.5425014982566108</v>
      </c>
      <c r="I15" s="20">
        <f>VLOOKUP(B15,RMS!B:D,3,FALSE)</f>
        <v>406512.003950427</v>
      </c>
      <c r="J15" s="21">
        <f>VLOOKUP(B15,RMS!B:E,4,FALSE)</f>
        <v>367720.56383162399</v>
      </c>
      <c r="K15" s="22">
        <f t="shared" si="1"/>
        <v>-3.0050427012611181E-2</v>
      </c>
      <c r="L15" s="22">
        <f t="shared" si="2"/>
        <v>-1.1316239833831787E-3</v>
      </c>
      <c r="M15" s="34"/>
    </row>
    <row r="16" spans="1:13" x14ac:dyDescent="0.15">
      <c r="A16" s="44"/>
      <c r="B16" s="12">
        <v>25</v>
      </c>
      <c r="C16" s="41" t="s">
        <v>18</v>
      </c>
      <c r="D16" s="41"/>
      <c r="E16" s="15">
        <f>VLOOKUP(C16,RA!B20:D47,3,0)</f>
        <v>968573.32709999999</v>
      </c>
      <c r="F16" s="25">
        <f>VLOOKUP(C16,RA!B20:I51,8,0)</f>
        <v>81543.015400000004</v>
      </c>
      <c r="G16" s="16">
        <f t="shared" si="0"/>
        <v>887030.31169999996</v>
      </c>
      <c r="H16" s="27">
        <f>RA!J20</f>
        <v>8.4188788931600609</v>
      </c>
      <c r="I16" s="20">
        <f>VLOOKUP(B16,RMS!B:D,3,FALSE)</f>
        <v>968573.41822734999</v>
      </c>
      <c r="J16" s="21">
        <f>VLOOKUP(B16,RMS!B:E,4,FALSE)</f>
        <v>887030.31172478595</v>
      </c>
      <c r="K16" s="22">
        <f t="shared" si="1"/>
        <v>-9.1127349995076656E-2</v>
      </c>
      <c r="L16" s="22">
        <f t="shared" si="2"/>
        <v>-2.4785986170172691E-5</v>
      </c>
      <c r="M16" s="34"/>
    </row>
    <row r="17" spans="1:13" x14ac:dyDescent="0.15">
      <c r="A17" s="44"/>
      <c r="B17" s="12">
        <v>26</v>
      </c>
      <c r="C17" s="41" t="s">
        <v>19</v>
      </c>
      <c r="D17" s="41"/>
      <c r="E17" s="15">
        <f>VLOOKUP(C17,RA!B20:D48,3,0)</f>
        <v>335756.49080000003</v>
      </c>
      <c r="F17" s="25">
        <f>VLOOKUP(C17,RA!B21:I52,8,0)</f>
        <v>47548.496500000001</v>
      </c>
      <c r="G17" s="16">
        <f t="shared" si="0"/>
        <v>288207.99430000002</v>
      </c>
      <c r="H17" s="27">
        <f>RA!J21</f>
        <v>14.1616015781876</v>
      </c>
      <c r="I17" s="20">
        <f>VLOOKUP(B17,RMS!B:D,3,FALSE)</f>
        <v>335756.163286892</v>
      </c>
      <c r="J17" s="21">
        <f>VLOOKUP(B17,RMS!B:E,4,FALSE)</f>
        <v>288207.99426516902</v>
      </c>
      <c r="K17" s="22">
        <f t="shared" si="1"/>
        <v>0.32751310802996159</v>
      </c>
      <c r="L17" s="22">
        <f t="shared" si="2"/>
        <v>3.4830998629331589E-5</v>
      </c>
      <c r="M17" s="34"/>
    </row>
    <row r="18" spans="1:13" x14ac:dyDescent="0.15">
      <c r="A18" s="44"/>
      <c r="B18" s="12">
        <v>27</v>
      </c>
      <c r="C18" s="41" t="s">
        <v>20</v>
      </c>
      <c r="D18" s="41"/>
      <c r="E18" s="15">
        <f>VLOOKUP(C18,RA!B22:D49,3,0)</f>
        <v>1332237.7176999999</v>
      </c>
      <c r="F18" s="25">
        <f>VLOOKUP(C18,RA!B22:I53,8,0)</f>
        <v>171907.9608</v>
      </c>
      <c r="G18" s="16">
        <f t="shared" si="0"/>
        <v>1160329.7568999999</v>
      </c>
      <c r="H18" s="27">
        <f>RA!J22</f>
        <v>12.9037001817352</v>
      </c>
      <c r="I18" s="20">
        <f>VLOOKUP(B18,RMS!B:D,3,FALSE)</f>
        <v>1332239.2399666701</v>
      </c>
      <c r="J18" s="21">
        <f>VLOOKUP(B18,RMS!B:E,4,FALSE)</f>
        <v>1160329.7572000001</v>
      </c>
      <c r="K18" s="22">
        <f t="shared" si="1"/>
        <v>-1.5222666701301932</v>
      </c>
      <c r="L18" s="22">
        <f t="shared" si="2"/>
        <v>-3.0000018887221813E-4</v>
      </c>
      <c r="M18" s="34"/>
    </row>
    <row r="19" spans="1:13" x14ac:dyDescent="0.15">
      <c r="A19" s="44"/>
      <c r="B19" s="12">
        <v>29</v>
      </c>
      <c r="C19" s="41" t="s">
        <v>21</v>
      </c>
      <c r="D19" s="41"/>
      <c r="E19" s="15">
        <f>VLOOKUP(C19,RA!B22:D50,3,0)</f>
        <v>2517296.9010999999</v>
      </c>
      <c r="F19" s="25">
        <f>VLOOKUP(C19,RA!B23:I54,8,0)</f>
        <v>304435.76179999998</v>
      </c>
      <c r="G19" s="16">
        <f t="shared" si="0"/>
        <v>2212861.1392999999</v>
      </c>
      <c r="H19" s="27">
        <f>RA!J23</f>
        <v>12.093756666802699</v>
      </c>
      <c r="I19" s="20">
        <f>VLOOKUP(B19,RMS!B:D,3,FALSE)</f>
        <v>2517297.7916205102</v>
      </c>
      <c r="J19" s="21">
        <f>VLOOKUP(B19,RMS!B:E,4,FALSE)</f>
        <v>2212861.1766307699</v>
      </c>
      <c r="K19" s="22">
        <f t="shared" si="1"/>
        <v>-0.89052051026374102</v>
      </c>
      <c r="L19" s="22">
        <f t="shared" si="2"/>
        <v>-3.7330769933760166E-2</v>
      </c>
      <c r="M19" s="34"/>
    </row>
    <row r="20" spans="1:13" x14ac:dyDescent="0.15">
      <c r="A20" s="44"/>
      <c r="B20" s="12">
        <v>31</v>
      </c>
      <c r="C20" s="41" t="s">
        <v>22</v>
      </c>
      <c r="D20" s="41"/>
      <c r="E20" s="15">
        <f>VLOOKUP(C20,RA!B24:D51,3,0)</f>
        <v>255408.44140000001</v>
      </c>
      <c r="F20" s="25">
        <f>VLOOKUP(C20,RA!B24:I55,8,0)</f>
        <v>40042.422200000001</v>
      </c>
      <c r="G20" s="16">
        <f t="shared" si="0"/>
        <v>215366.01920000001</v>
      </c>
      <c r="H20" s="27">
        <f>RA!J24</f>
        <v>15.6777990502236</v>
      </c>
      <c r="I20" s="20">
        <f>VLOOKUP(B20,RMS!B:D,3,FALSE)</f>
        <v>255408.42717929801</v>
      </c>
      <c r="J20" s="21">
        <f>VLOOKUP(B20,RMS!B:E,4,FALSE)</f>
        <v>215366.026315347</v>
      </c>
      <c r="K20" s="22">
        <f t="shared" si="1"/>
        <v>1.422070199623704E-2</v>
      </c>
      <c r="L20" s="22">
        <f t="shared" si="2"/>
        <v>-7.1153469907585531E-3</v>
      </c>
      <c r="M20" s="34"/>
    </row>
    <row r="21" spans="1:13" x14ac:dyDescent="0.15">
      <c r="A21" s="44"/>
      <c r="B21" s="12">
        <v>32</v>
      </c>
      <c r="C21" s="41" t="s">
        <v>23</v>
      </c>
      <c r="D21" s="41"/>
      <c r="E21" s="15">
        <f>VLOOKUP(C21,RA!B24:D52,3,0)</f>
        <v>252119.89730000001</v>
      </c>
      <c r="F21" s="25">
        <f>VLOOKUP(C21,RA!B25:I56,8,0)</f>
        <v>23172.0448</v>
      </c>
      <c r="G21" s="16">
        <f t="shared" si="0"/>
        <v>228947.85250000001</v>
      </c>
      <c r="H21" s="27">
        <f>RA!J25</f>
        <v>9.1908830077093597</v>
      </c>
      <c r="I21" s="20">
        <f>VLOOKUP(B21,RMS!B:D,3,FALSE)</f>
        <v>252119.89439175601</v>
      </c>
      <c r="J21" s="21">
        <f>VLOOKUP(B21,RMS!B:E,4,FALSE)</f>
        <v>228947.85323772501</v>
      </c>
      <c r="K21" s="22">
        <f t="shared" si="1"/>
        <v>2.9082440014462918E-3</v>
      </c>
      <c r="L21" s="22">
        <f t="shared" si="2"/>
        <v>-7.3772500036284328E-4</v>
      </c>
      <c r="M21" s="34"/>
    </row>
    <row r="22" spans="1:13" x14ac:dyDescent="0.15">
      <c r="A22" s="44"/>
      <c r="B22" s="12">
        <v>33</v>
      </c>
      <c r="C22" s="41" t="s">
        <v>24</v>
      </c>
      <c r="D22" s="41"/>
      <c r="E22" s="15">
        <f>VLOOKUP(C22,RA!B26:D53,3,0)</f>
        <v>569251.5355</v>
      </c>
      <c r="F22" s="25">
        <f>VLOOKUP(C22,RA!B26:I57,8,0)</f>
        <v>111573.2228</v>
      </c>
      <c r="G22" s="16">
        <f t="shared" si="0"/>
        <v>457678.31270000001</v>
      </c>
      <c r="H22" s="27">
        <f>RA!J26</f>
        <v>19.599986270041398</v>
      </c>
      <c r="I22" s="20">
        <f>VLOOKUP(B22,RMS!B:D,3,FALSE)</f>
        <v>569251.30535901198</v>
      </c>
      <c r="J22" s="21">
        <f>VLOOKUP(B22,RMS!B:E,4,FALSE)</f>
        <v>457678.277979162</v>
      </c>
      <c r="K22" s="22">
        <f t="shared" si="1"/>
        <v>0.23014098801650107</v>
      </c>
      <c r="L22" s="22">
        <f t="shared" si="2"/>
        <v>3.4720838011708111E-2</v>
      </c>
      <c r="M22" s="34"/>
    </row>
    <row r="23" spans="1:13" x14ac:dyDescent="0.15">
      <c r="A23" s="44"/>
      <c r="B23" s="12">
        <v>34</v>
      </c>
      <c r="C23" s="41" t="s">
        <v>25</v>
      </c>
      <c r="D23" s="41"/>
      <c r="E23" s="15">
        <f>VLOOKUP(C23,RA!B26:D54,3,0)</f>
        <v>229098.27230000001</v>
      </c>
      <c r="F23" s="25">
        <f>VLOOKUP(C23,RA!B27:I58,8,0)</f>
        <v>65114.750399999997</v>
      </c>
      <c r="G23" s="16">
        <f t="shared" si="0"/>
        <v>163983.52190000002</v>
      </c>
      <c r="H23" s="27">
        <f>RA!J27</f>
        <v>28.4221918158918</v>
      </c>
      <c r="I23" s="20">
        <f>VLOOKUP(B23,RMS!B:D,3,FALSE)</f>
        <v>229098.265915014</v>
      </c>
      <c r="J23" s="21">
        <f>VLOOKUP(B23,RMS!B:E,4,FALSE)</f>
        <v>163983.53654590499</v>
      </c>
      <c r="K23" s="22">
        <f t="shared" si="1"/>
        <v>6.3849860162008554E-3</v>
      </c>
      <c r="L23" s="22">
        <f t="shared" si="2"/>
        <v>-1.4645904971985146E-2</v>
      </c>
      <c r="M23" s="34"/>
    </row>
    <row r="24" spans="1:13" x14ac:dyDescent="0.15">
      <c r="A24" s="44"/>
      <c r="B24" s="12">
        <v>35</v>
      </c>
      <c r="C24" s="41" t="s">
        <v>26</v>
      </c>
      <c r="D24" s="41"/>
      <c r="E24" s="15">
        <f>VLOOKUP(C24,RA!B28:D55,3,0)</f>
        <v>864249.83990000002</v>
      </c>
      <c r="F24" s="25">
        <f>VLOOKUP(C24,RA!B28:I59,8,0)</f>
        <v>26486.016899999999</v>
      </c>
      <c r="G24" s="16">
        <f t="shared" si="0"/>
        <v>837763.82299999997</v>
      </c>
      <c r="H24" s="27">
        <f>RA!J28</f>
        <v>3.0646250282284799</v>
      </c>
      <c r="I24" s="20">
        <f>VLOOKUP(B24,RMS!B:D,3,FALSE)</f>
        <v>864249.83878230106</v>
      </c>
      <c r="J24" s="21">
        <f>VLOOKUP(B24,RMS!B:E,4,FALSE)</f>
        <v>837763.81389469001</v>
      </c>
      <c r="K24" s="22">
        <f t="shared" si="1"/>
        <v>1.1176989646628499E-3</v>
      </c>
      <c r="L24" s="22">
        <f t="shared" si="2"/>
        <v>9.1053099604323506E-3</v>
      </c>
      <c r="M24" s="34"/>
    </row>
    <row r="25" spans="1:13" x14ac:dyDescent="0.15">
      <c r="A25" s="44"/>
      <c r="B25" s="12">
        <v>36</v>
      </c>
      <c r="C25" s="41" t="s">
        <v>27</v>
      </c>
      <c r="D25" s="41"/>
      <c r="E25" s="15">
        <f>VLOOKUP(C25,RA!B28:D56,3,0)</f>
        <v>570035.79029999999</v>
      </c>
      <c r="F25" s="25">
        <f>VLOOKUP(C25,RA!B29:I60,8,0)</f>
        <v>85055.691800000001</v>
      </c>
      <c r="G25" s="16">
        <f t="shared" si="0"/>
        <v>484980.09849999996</v>
      </c>
      <c r="H25" s="27">
        <f>RA!J29</f>
        <v>14.9211142962158</v>
      </c>
      <c r="I25" s="20">
        <f>VLOOKUP(B25,RMS!B:D,3,FALSE)</f>
        <v>570035.80388230097</v>
      </c>
      <c r="J25" s="21">
        <f>VLOOKUP(B25,RMS!B:E,4,FALSE)</f>
        <v>484980.08118814998</v>
      </c>
      <c r="K25" s="22">
        <f t="shared" si="1"/>
        <v>-1.3582300976850092E-2</v>
      </c>
      <c r="L25" s="22">
        <f t="shared" si="2"/>
        <v>1.7311849980615079E-2</v>
      </c>
      <c r="M25" s="34"/>
    </row>
    <row r="26" spans="1:13" x14ac:dyDescent="0.15">
      <c r="A26" s="44"/>
      <c r="B26" s="12">
        <v>37</v>
      </c>
      <c r="C26" s="41" t="s">
        <v>28</v>
      </c>
      <c r="D26" s="41"/>
      <c r="E26" s="15">
        <f>VLOOKUP(C26,RA!B30:D57,3,0)</f>
        <v>1056990.2807</v>
      </c>
      <c r="F26" s="25">
        <f>VLOOKUP(C26,RA!B30:I61,8,0)</f>
        <v>142307.42910000001</v>
      </c>
      <c r="G26" s="16">
        <f t="shared" si="0"/>
        <v>914682.85159999994</v>
      </c>
      <c r="H26" s="27">
        <f>RA!J30</f>
        <v>13.463456731669799</v>
      </c>
      <c r="I26" s="20">
        <f>VLOOKUP(B26,RMS!B:D,3,FALSE)</f>
        <v>1056990.29343628</v>
      </c>
      <c r="J26" s="21">
        <f>VLOOKUP(B26,RMS!B:E,4,FALSE)</f>
        <v>914682.91755820904</v>
      </c>
      <c r="K26" s="22">
        <f t="shared" si="1"/>
        <v>-1.2736279983073473E-2</v>
      </c>
      <c r="L26" s="22">
        <f t="shared" si="2"/>
        <v>-6.5958209102973342E-2</v>
      </c>
      <c r="M26" s="34"/>
    </row>
    <row r="27" spans="1:13" x14ac:dyDescent="0.15">
      <c r="A27" s="44"/>
      <c r="B27" s="12">
        <v>38</v>
      </c>
      <c r="C27" s="41" t="s">
        <v>29</v>
      </c>
      <c r="D27" s="41"/>
      <c r="E27" s="15">
        <f>VLOOKUP(C27,RA!B30:D58,3,0)</f>
        <v>784040.63430000003</v>
      </c>
      <c r="F27" s="25">
        <f>VLOOKUP(C27,RA!B31:I62,8,0)</f>
        <v>38586.278100000003</v>
      </c>
      <c r="G27" s="16">
        <f t="shared" si="0"/>
        <v>745454.35620000004</v>
      </c>
      <c r="H27" s="27">
        <f>RA!J31</f>
        <v>4.9214640685619901</v>
      </c>
      <c r="I27" s="20">
        <f>VLOOKUP(B27,RMS!B:D,3,FALSE)</f>
        <v>784040.53642920405</v>
      </c>
      <c r="J27" s="21">
        <f>VLOOKUP(B27,RMS!B:E,4,FALSE)</f>
        <v>745454.31963982305</v>
      </c>
      <c r="K27" s="22">
        <f t="shared" si="1"/>
        <v>9.7870795987546444E-2</v>
      </c>
      <c r="L27" s="22">
        <f t="shared" si="2"/>
        <v>3.6560176988132298E-2</v>
      </c>
      <c r="M27" s="34"/>
    </row>
    <row r="28" spans="1:13" x14ac:dyDescent="0.15">
      <c r="A28" s="44"/>
      <c r="B28" s="12">
        <v>39</v>
      </c>
      <c r="C28" s="41" t="s">
        <v>30</v>
      </c>
      <c r="D28" s="41"/>
      <c r="E28" s="15">
        <f>VLOOKUP(C28,RA!B32:D59,3,0)</f>
        <v>106728.64539999999</v>
      </c>
      <c r="F28" s="25">
        <f>VLOOKUP(C28,RA!B32:I63,8,0)</f>
        <v>28403.777099999999</v>
      </c>
      <c r="G28" s="16">
        <f t="shared" si="0"/>
        <v>78324.868300000002</v>
      </c>
      <c r="H28" s="27">
        <f>RA!J32</f>
        <v>26.613077485943599</v>
      </c>
      <c r="I28" s="20">
        <f>VLOOKUP(B28,RMS!B:D,3,FALSE)</f>
        <v>106728.60278391201</v>
      </c>
      <c r="J28" s="21">
        <f>VLOOKUP(B28,RMS!B:E,4,FALSE)</f>
        <v>78324.877145891602</v>
      </c>
      <c r="K28" s="22">
        <f t="shared" si="1"/>
        <v>4.2616087986971252E-2</v>
      </c>
      <c r="L28" s="22">
        <f t="shared" si="2"/>
        <v>-8.8458915997762233E-3</v>
      </c>
      <c r="M28" s="34"/>
    </row>
    <row r="29" spans="1:13" x14ac:dyDescent="0.15">
      <c r="A29" s="44"/>
      <c r="B29" s="12">
        <v>40</v>
      </c>
      <c r="C29" s="41" t="s">
        <v>31</v>
      </c>
      <c r="D29" s="4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1" t="s">
        <v>32</v>
      </c>
      <c r="D30" s="41"/>
      <c r="E30" s="15">
        <f>VLOOKUP(C30,RA!B34:D62,3,0)</f>
        <v>140635.4179</v>
      </c>
      <c r="F30" s="25">
        <f>VLOOKUP(C30,RA!B34:I66,8,0)</f>
        <v>19238.4074</v>
      </c>
      <c r="G30" s="16">
        <f t="shared" si="0"/>
        <v>121397.0105</v>
      </c>
      <c r="H30" s="27">
        <f>RA!J34</f>
        <v>0</v>
      </c>
      <c r="I30" s="20">
        <f>VLOOKUP(B30,RMS!B:D,3,FALSE)</f>
        <v>140635.4173</v>
      </c>
      <c r="J30" s="21">
        <f>VLOOKUP(B30,RMS!B:E,4,FALSE)</f>
        <v>121397.0099</v>
      </c>
      <c r="K30" s="22">
        <f t="shared" si="1"/>
        <v>5.9999999939464033E-4</v>
      </c>
      <c r="L30" s="22">
        <f t="shared" si="2"/>
        <v>5.9999999939464033E-4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100438.52</v>
      </c>
      <c r="F31" s="25">
        <f>VLOOKUP(C31,RA!B35:I67,8,0)</f>
        <v>2590.4899999999998</v>
      </c>
      <c r="G31" s="16">
        <f t="shared" si="0"/>
        <v>97848.03</v>
      </c>
      <c r="H31" s="27">
        <f>RA!J35</f>
        <v>13.6796318361848</v>
      </c>
      <c r="I31" s="20">
        <f>VLOOKUP(B31,RMS!B:D,3,FALSE)</f>
        <v>100438.52</v>
      </c>
      <c r="J31" s="21">
        <f>VLOOKUP(B31,RMS!B:E,4,FALSE)</f>
        <v>97848.03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1" t="s">
        <v>36</v>
      </c>
      <c r="D32" s="41"/>
      <c r="E32" s="15">
        <f>VLOOKUP(C32,RA!B34:D63,3,0)</f>
        <v>179680.39</v>
      </c>
      <c r="F32" s="25">
        <f>VLOOKUP(C32,RA!B34:I67,8,0)</f>
        <v>-28193.73</v>
      </c>
      <c r="G32" s="16">
        <f t="shared" si="0"/>
        <v>207874.12000000002</v>
      </c>
      <c r="H32" s="27">
        <f>RA!J35</f>
        <v>13.6796318361848</v>
      </c>
      <c r="I32" s="20">
        <f>VLOOKUP(B32,RMS!B:D,3,FALSE)</f>
        <v>179680.39</v>
      </c>
      <c r="J32" s="21">
        <f>VLOOKUP(B32,RMS!B:E,4,FALSE)</f>
        <v>207874.12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1" t="s">
        <v>37</v>
      </c>
      <c r="D33" s="41"/>
      <c r="E33" s="15">
        <f>VLOOKUP(C33,RA!B34:D64,3,0)</f>
        <v>110913.7</v>
      </c>
      <c r="F33" s="25">
        <f>VLOOKUP(C33,RA!B34:I68,8,0)</f>
        <v>-8142.88</v>
      </c>
      <c r="G33" s="16">
        <f t="shared" si="0"/>
        <v>119056.58</v>
      </c>
      <c r="H33" s="27">
        <f>RA!J34</f>
        <v>0</v>
      </c>
      <c r="I33" s="20">
        <f>VLOOKUP(B33,RMS!B:D,3,FALSE)</f>
        <v>110913.7</v>
      </c>
      <c r="J33" s="21">
        <f>VLOOKUP(B33,RMS!B:E,4,FALSE)</f>
        <v>119056.58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1" t="s">
        <v>38</v>
      </c>
      <c r="D34" s="41"/>
      <c r="E34" s="15">
        <f>VLOOKUP(C34,RA!B35:D65,3,0)</f>
        <v>161959.15</v>
      </c>
      <c r="F34" s="25">
        <f>VLOOKUP(C34,RA!B35:I69,8,0)</f>
        <v>-25156.43</v>
      </c>
      <c r="G34" s="16">
        <f t="shared" si="0"/>
        <v>187115.58</v>
      </c>
      <c r="H34" s="27">
        <f>RA!J35</f>
        <v>13.6796318361848</v>
      </c>
      <c r="I34" s="20">
        <f>VLOOKUP(B34,RMS!B:D,3,FALSE)</f>
        <v>161959.15</v>
      </c>
      <c r="J34" s="21">
        <f>VLOOKUP(B34,RMS!B:E,4,FALSE)</f>
        <v>187115.58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1" t="s">
        <v>72</v>
      </c>
      <c r="D35" s="41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2.5791797808251302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1" t="s">
        <v>33</v>
      </c>
      <c r="D36" s="41"/>
      <c r="E36" s="15">
        <f>VLOOKUP(C36,RA!B8:D66,3,0)</f>
        <v>123986.3251</v>
      </c>
      <c r="F36" s="25">
        <f>VLOOKUP(C36,RA!B8:I70,8,0)</f>
        <v>8393.7720000000008</v>
      </c>
      <c r="G36" s="16">
        <f t="shared" si="0"/>
        <v>115592.5531</v>
      </c>
      <c r="H36" s="27">
        <f>RA!J36</f>
        <v>2.5791797808251302</v>
      </c>
      <c r="I36" s="20">
        <f>VLOOKUP(B36,RMS!B:D,3,FALSE)</f>
        <v>123986.324786325</v>
      </c>
      <c r="J36" s="21">
        <f>VLOOKUP(B36,RMS!B:E,4,FALSE)</f>
        <v>115592.553418803</v>
      </c>
      <c r="K36" s="22">
        <f t="shared" si="1"/>
        <v>3.136750019621104E-4</v>
      </c>
      <c r="L36" s="22">
        <f t="shared" si="2"/>
        <v>-3.1880299502518028E-4</v>
      </c>
      <c r="M36" s="34"/>
    </row>
    <row r="37" spans="1:13" x14ac:dyDescent="0.15">
      <c r="A37" s="44"/>
      <c r="B37" s="12">
        <v>76</v>
      </c>
      <c r="C37" s="41" t="s">
        <v>34</v>
      </c>
      <c r="D37" s="41"/>
      <c r="E37" s="15">
        <f>VLOOKUP(C37,RA!B8:D67,3,0)</f>
        <v>320938.83840000001</v>
      </c>
      <c r="F37" s="25">
        <f>VLOOKUP(C37,RA!B8:I71,8,0)</f>
        <v>20467.514200000001</v>
      </c>
      <c r="G37" s="16">
        <f t="shared" si="0"/>
        <v>300471.32420000003</v>
      </c>
      <c r="H37" s="27">
        <f>RA!J37</f>
        <v>-15.6910445263392</v>
      </c>
      <c r="I37" s="20">
        <f>VLOOKUP(B37,RMS!B:D,3,FALSE)</f>
        <v>320938.831800855</v>
      </c>
      <c r="J37" s="21">
        <f>VLOOKUP(B37,RMS!B:E,4,FALSE)</f>
        <v>300471.321765812</v>
      </c>
      <c r="K37" s="22">
        <f t="shared" si="1"/>
        <v>6.5991450101137161E-3</v>
      </c>
      <c r="L37" s="22">
        <f t="shared" si="2"/>
        <v>2.4341880343854427E-3</v>
      </c>
      <c r="M37" s="34"/>
    </row>
    <row r="38" spans="1:13" x14ac:dyDescent="0.15">
      <c r="A38" s="44"/>
      <c r="B38" s="12">
        <v>77</v>
      </c>
      <c r="C38" s="41" t="s">
        <v>39</v>
      </c>
      <c r="D38" s="41"/>
      <c r="E38" s="15">
        <f>VLOOKUP(C38,RA!B9:D68,3,0)</f>
        <v>72865.820000000007</v>
      </c>
      <c r="F38" s="25">
        <f>VLOOKUP(C38,RA!B9:I72,8,0)</f>
        <v>-10490.89</v>
      </c>
      <c r="G38" s="16">
        <f t="shared" si="0"/>
        <v>83356.710000000006</v>
      </c>
      <c r="H38" s="27">
        <f>RA!J38</f>
        <v>-7.3416358844759504</v>
      </c>
      <c r="I38" s="20">
        <f>VLOOKUP(B38,RMS!B:D,3,FALSE)</f>
        <v>72865.820000000007</v>
      </c>
      <c r="J38" s="21">
        <f>VLOOKUP(B38,RMS!B:E,4,FALSE)</f>
        <v>83356.710000000006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1" t="s">
        <v>40</v>
      </c>
      <c r="D39" s="41"/>
      <c r="E39" s="15">
        <f>VLOOKUP(C39,RA!B10:D69,3,0)</f>
        <v>60936.78</v>
      </c>
      <c r="F39" s="25">
        <f>VLOOKUP(C39,RA!B10:I73,8,0)</f>
        <v>7264.15</v>
      </c>
      <c r="G39" s="16">
        <f t="shared" si="0"/>
        <v>53672.63</v>
      </c>
      <c r="H39" s="27">
        <f>RA!J39</f>
        <v>-15.5325771961634</v>
      </c>
      <c r="I39" s="20">
        <f>VLOOKUP(B39,RMS!B:D,3,FALSE)</f>
        <v>60936.78</v>
      </c>
      <c r="J39" s="21">
        <f>VLOOKUP(B39,RMS!B:E,4,FALSE)</f>
        <v>53672.63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1" t="s">
        <v>35</v>
      </c>
      <c r="D40" s="41"/>
      <c r="E40" s="15">
        <f>VLOOKUP(C40,RA!B8:D70,3,0)</f>
        <v>32153.3812</v>
      </c>
      <c r="F40" s="25">
        <f>VLOOKUP(C40,RA!B8:I74,8,0)</f>
        <v>2793.7089000000001</v>
      </c>
      <c r="G40" s="16">
        <f t="shared" si="0"/>
        <v>29359.672299999998</v>
      </c>
      <c r="H40" s="27">
        <f>RA!J40</f>
        <v>0</v>
      </c>
      <c r="I40" s="20">
        <f>VLOOKUP(B40,RMS!B:D,3,FALSE)</f>
        <v>32153.381287345899</v>
      </c>
      <c r="J40" s="21">
        <f>VLOOKUP(B40,RMS!B:E,4,FALSE)</f>
        <v>29359.672655623599</v>
      </c>
      <c r="K40" s="22">
        <f t="shared" si="1"/>
        <v>-8.7345899373758584E-5</v>
      </c>
      <c r="L40" s="22">
        <f t="shared" si="2"/>
        <v>-3.5562360062613152E-4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16193206.4323</v>
      </c>
      <c r="E7" s="68">
        <v>17861014.775899999</v>
      </c>
      <c r="F7" s="69">
        <v>90.662297945969001</v>
      </c>
      <c r="G7" s="68">
        <v>16451775.4915</v>
      </c>
      <c r="H7" s="69">
        <v>-1.57167874879881</v>
      </c>
      <c r="I7" s="68">
        <v>1838984.9791000001</v>
      </c>
      <c r="J7" s="69">
        <v>11.356521556051099</v>
      </c>
      <c r="K7" s="68">
        <v>1773319.0373</v>
      </c>
      <c r="L7" s="69">
        <v>10.7788915440537</v>
      </c>
      <c r="M7" s="69">
        <v>3.7029964952038003E-2</v>
      </c>
      <c r="N7" s="68">
        <v>379449706.43370003</v>
      </c>
      <c r="O7" s="68">
        <v>4537149949.2426996</v>
      </c>
      <c r="P7" s="68">
        <v>955783</v>
      </c>
      <c r="Q7" s="68">
        <v>964093</v>
      </c>
      <c r="R7" s="69">
        <v>-0.86195004008949905</v>
      </c>
      <c r="S7" s="68">
        <v>16.942346152107799</v>
      </c>
      <c r="T7" s="68">
        <v>17.196604442102601</v>
      </c>
      <c r="U7" s="70">
        <v>-1.50072656828103</v>
      </c>
      <c r="V7" s="58"/>
      <c r="W7" s="58"/>
    </row>
    <row r="8" spans="1:23" ht="14.25" thickBot="1" x14ac:dyDescent="0.2">
      <c r="A8" s="55">
        <v>42206</v>
      </c>
      <c r="B8" s="45" t="s">
        <v>6</v>
      </c>
      <c r="C8" s="46"/>
      <c r="D8" s="71">
        <v>570984.89769999997</v>
      </c>
      <c r="E8" s="71">
        <v>677792.78509999998</v>
      </c>
      <c r="F8" s="72">
        <v>84.241808153174503</v>
      </c>
      <c r="G8" s="71">
        <v>618570.70279999997</v>
      </c>
      <c r="H8" s="72">
        <v>-7.6928643540018404</v>
      </c>
      <c r="I8" s="71">
        <v>131421.16310000001</v>
      </c>
      <c r="J8" s="72">
        <v>23.016574278826099</v>
      </c>
      <c r="K8" s="71">
        <v>119554.6617</v>
      </c>
      <c r="L8" s="72">
        <v>19.327566138976199</v>
      </c>
      <c r="M8" s="72">
        <v>9.9255865319386002E-2</v>
      </c>
      <c r="N8" s="71">
        <v>13048828.0472</v>
      </c>
      <c r="O8" s="71">
        <v>164200990.35839999</v>
      </c>
      <c r="P8" s="71">
        <v>33503</v>
      </c>
      <c r="Q8" s="71">
        <v>34841</v>
      </c>
      <c r="R8" s="72">
        <v>-3.8403030911856701</v>
      </c>
      <c r="S8" s="71">
        <v>17.0427990836642</v>
      </c>
      <c r="T8" s="71">
        <v>17.331372291266</v>
      </c>
      <c r="U8" s="73">
        <v>-1.6932266007787899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103070.8505</v>
      </c>
      <c r="E9" s="71">
        <v>115929.9538</v>
      </c>
      <c r="F9" s="72">
        <v>88.907868175136002</v>
      </c>
      <c r="G9" s="71">
        <v>94785.368199999997</v>
      </c>
      <c r="H9" s="72">
        <v>8.7413093996927795</v>
      </c>
      <c r="I9" s="71">
        <v>21314.557400000002</v>
      </c>
      <c r="J9" s="72">
        <v>20.679520249034901</v>
      </c>
      <c r="K9" s="71">
        <v>20983.539700000001</v>
      </c>
      <c r="L9" s="72">
        <v>22.1379524060339</v>
      </c>
      <c r="M9" s="72">
        <v>1.5775112527845001E-2</v>
      </c>
      <c r="N9" s="71">
        <v>2684334.094</v>
      </c>
      <c r="O9" s="71">
        <v>26242150.157200001</v>
      </c>
      <c r="P9" s="71">
        <v>5994</v>
      </c>
      <c r="Q9" s="71">
        <v>6250</v>
      </c>
      <c r="R9" s="72">
        <v>-4.0960000000000001</v>
      </c>
      <c r="S9" s="71">
        <v>17.195670754087399</v>
      </c>
      <c r="T9" s="71">
        <v>17.018779695999999</v>
      </c>
      <c r="U9" s="73">
        <v>1.02869530719165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164578.84959999999</v>
      </c>
      <c r="E10" s="71">
        <v>194940.81950000001</v>
      </c>
      <c r="F10" s="72">
        <v>84.425032182651705</v>
      </c>
      <c r="G10" s="71">
        <v>158956.2868</v>
      </c>
      <c r="H10" s="72">
        <v>3.5371754796174502</v>
      </c>
      <c r="I10" s="71">
        <v>47244.284099999997</v>
      </c>
      <c r="J10" s="72">
        <v>28.706169847963299</v>
      </c>
      <c r="K10" s="71">
        <v>44308.637600000002</v>
      </c>
      <c r="L10" s="72">
        <v>27.874731155332999</v>
      </c>
      <c r="M10" s="72">
        <v>6.6254497068987006E-2</v>
      </c>
      <c r="N10" s="71">
        <v>3795429.4460999998</v>
      </c>
      <c r="O10" s="71">
        <v>42776122.888499998</v>
      </c>
      <c r="P10" s="71">
        <v>92563</v>
      </c>
      <c r="Q10" s="71">
        <v>94106</v>
      </c>
      <c r="R10" s="72">
        <v>-1.6396404055001801</v>
      </c>
      <c r="S10" s="71">
        <v>1.77801983081793</v>
      </c>
      <c r="T10" s="71">
        <v>1.7501416859711401</v>
      </c>
      <c r="U10" s="73">
        <v>1.56793216608646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48298.748899999999</v>
      </c>
      <c r="E11" s="71">
        <v>63847.5389</v>
      </c>
      <c r="F11" s="72">
        <v>75.6470017985298</v>
      </c>
      <c r="G11" s="71">
        <v>56432.361299999997</v>
      </c>
      <c r="H11" s="72">
        <v>-14.413028646384101</v>
      </c>
      <c r="I11" s="71">
        <v>10550.622100000001</v>
      </c>
      <c r="J11" s="72">
        <v>21.844503926684499</v>
      </c>
      <c r="K11" s="71">
        <v>11594.681699999999</v>
      </c>
      <c r="L11" s="72">
        <v>20.546157263137601</v>
      </c>
      <c r="M11" s="72">
        <v>-9.0046421886683006E-2</v>
      </c>
      <c r="N11" s="71">
        <v>1157272.2350999999</v>
      </c>
      <c r="O11" s="71">
        <v>14053075.5098</v>
      </c>
      <c r="P11" s="71">
        <v>2987</v>
      </c>
      <c r="Q11" s="71">
        <v>2936</v>
      </c>
      <c r="R11" s="72">
        <v>1.73705722070845</v>
      </c>
      <c r="S11" s="71">
        <v>16.169651456310699</v>
      </c>
      <c r="T11" s="71">
        <v>16.822625544959099</v>
      </c>
      <c r="U11" s="73">
        <v>-4.0382694111418598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136223.8634</v>
      </c>
      <c r="E12" s="71">
        <v>164654.03219999999</v>
      </c>
      <c r="F12" s="72">
        <v>82.733390479337402</v>
      </c>
      <c r="G12" s="71">
        <v>140860.4056</v>
      </c>
      <c r="H12" s="72">
        <v>-3.2915865748437101</v>
      </c>
      <c r="I12" s="71">
        <v>17574.820899999999</v>
      </c>
      <c r="J12" s="72">
        <v>12.901425977322599</v>
      </c>
      <c r="K12" s="71">
        <v>33061.647400000002</v>
      </c>
      <c r="L12" s="72">
        <v>23.4712141138404</v>
      </c>
      <c r="M12" s="72">
        <v>-0.46842271084168702</v>
      </c>
      <c r="N12" s="71">
        <v>3099167.0855999999</v>
      </c>
      <c r="O12" s="71">
        <v>49776229.267899998</v>
      </c>
      <c r="P12" s="71">
        <v>1686</v>
      </c>
      <c r="Q12" s="71">
        <v>1830</v>
      </c>
      <c r="R12" s="72">
        <v>-7.8688524590164004</v>
      </c>
      <c r="S12" s="71">
        <v>80.797072004745004</v>
      </c>
      <c r="T12" s="71">
        <v>76.424566721311507</v>
      </c>
      <c r="U12" s="73">
        <v>5.4117125471783201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266610.98849999998</v>
      </c>
      <c r="E13" s="71">
        <v>314685.6225</v>
      </c>
      <c r="F13" s="72">
        <v>84.722964583486799</v>
      </c>
      <c r="G13" s="71">
        <v>285966.55089999997</v>
      </c>
      <c r="H13" s="72">
        <v>-6.76847076662769</v>
      </c>
      <c r="I13" s="71">
        <v>78066.895999999993</v>
      </c>
      <c r="J13" s="72">
        <v>29.281199713191899</v>
      </c>
      <c r="K13" s="71">
        <v>79954.993000000002</v>
      </c>
      <c r="L13" s="72">
        <v>27.959561266296301</v>
      </c>
      <c r="M13" s="72">
        <v>-2.3614497721236999E-2</v>
      </c>
      <c r="N13" s="71">
        <v>6140461.9062000001</v>
      </c>
      <c r="O13" s="71">
        <v>74409310.633900002</v>
      </c>
      <c r="P13" s="71">
        <v>14164</v>
      </c>
      <c r="Q13" s="71">
        <v>14193</v>
      </c>
      <c r="R13" s="72">
        <v>-0.20432607623476201</v>
      </c>
      <c r="S13" s="71">
        <v>18.823142367975201</v>
      </c>
      <c r="T13" s="71">
        <v>18.665033058550001</v>
      </c>
      <c r="U13" s="73">
        <v>0.83997297759466705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138852.98269999999</v>
      </c>
      <c r="E14" s="71">
        <v>180030.30919999999</v>
      </c>
      <c r="F14" s="72">
        <v>77.127558863293899</v>
      </c>
      <c r="G14" s="71">
        <v>169588.3548</v>
      </c>
      <c r="H14" s="72">
        <v>-18.1235156955482</v>
      </c>
      <c r="I14" s="71">
        <v>19277.7425</v>
      </c>
      <c r="J14" s="72">
        <v>13.883563842233499</v>
      </c>
      <c r="K14" s="71">
        <v>6679.0586999999996</v>
      </c>
      <c r="L14" s="72">
        <v>3.9383946544423898</v>
      </c>
      <c r="M14" s="72">
        <v>1.8862963129819501</v>
      </c>
      <c r="N14" s="71">
        <v>3430377.6595999999</v>
      </c>
      <c r="O14" s="71">
        <v>39750607.033699997</v>
      </c>
      <c r="P14" s="71">
        <v>2628</v>
      </c>
      <c r="Q14" s="71">
        <v>2603</v>
      </c>
      <c r="R14" s="72">
        <v>0.96043027276220305</v>
      </c>
      <c r="S14" s="71">
        <v>52.835990372907197</v>
      </c>
      <c r="T14" s="71">
        <v>50.886448405685798</v>
      </c>
      <c r="U14" s="73">
        <v>3.6897992324206901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102987.9422</v>
      </c>
      <c r="E15" s="71">
        <v>128073.4534</v>
      </c>
      <c r="F15" s="72">
        <v>80.413184360967705</v>
      </c>
      <c r="G15" s="71">
        <v>111842.58719999999</v>
      </c>
      <c r="H15" s="72">
        <v>-7.9170602376766199</v>
      </c>
      <c r="I15" s="71">
        <v>18532.615099999999</v>
      </c>
      <c r="J15" s="72">
        <v>17.994936789794401</v>
      </c>
      <c r="K15" s="71">
        <v>22359.9735</v>
      </c>
      <c r="L15" s="72">
        <v>19.992360745388801</v>
      </c>
      <c r="M15" s="72">
        <v>-0.171170077638956</v>
      </c>
      <c r="N15" s="71">
        <v>2548727.3629999999</v>
      </c>
      <c r="O15" s="71">
        <v>30651598.462000001</v>
      </c>
      <c r="P15" s="71">
        <v>5404</v>
      </c>
      <c r="Q15" s="71">
        <v>5659</v>
      </c>
      <c r="R15" s="72">
        <v>-4.5060964834776502</v>
      </c>
      <c r="S15" s="71">
        <v>19.057724315322002</v>
      </c>
      <c r="T15" s="71">
        <v>19.4007712316664</v>
      </c>
      <c r="U15" s="73">
        <v>-1.8000413410776099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894265.40890000004</v>
      </c>
      <c r="E16" s="71">
        <v>1102309.3267000001</v>
      </c>
      <c r="F16" s="72">
        <v>81.126539278877004</v>
      </c>
      <c r="G16" s="71">
        <v>876431.73640000005</v>
      </c>
      <c r="H16" s="72">
        <v>2.0348045100754701</v>
      </c>
      <c r="I16" s="71">
        <v>11313.6072</v>
      </c>
      <c r="J16" s="72">
        <v>1.2651285722788299</v>
      </c>
      <c r="K16" s="71">
        <v>7726.7896000000001</v>
      </c>
      <c r="L16" s="72">
        <v>0.88161910153302803</v>
      </c>
      <c r="M16" s="72">
        <v>0.464205418509131</v>
      </c>
      <c r="N16" s="71">
        <v>19577464.050999999</v>
      </c>
      <c r="O16" s="71">
        <v>225014547.37290001</v>
      </c>
      <c r="P16" s="71">
        <v>59543</v>
      </c>
      <c r="Q16" s="71">
        <v>61097</v>
      </c>
      <c r="R16" s="72">
        <v>-2.5434964073522401</v>
      </c>
      <c r="S16" s="71">
        <v>15.0188168029827</v>
      </c>
      <c r="T16" s="71">
        <v>15.1936938671293</v>
      </c>
      <c r="U16" s="73">
        <v>-1.16438642564618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451990.74469999998</v>
      </c>
      <c r="E17" s="71">
        <v>628129.02110000001</v>
      </c>
      <c r="F17" s="72">
        <v>71.958264865466504</v>
      </c>
      <c r="G17" s="71">
        <v>616006.23849999998</v>
      </c>
      <c r="H17" s="72">
        <v>-26.625622201389401</v>
      </c>
      <c r="I17" s="71">
        <v>49867.490700000002</v>
      </c>
      <c r="J17" s="72">
        <v>11.0328565982249</v>
      </c>
      <c r="K17" s="71">
        <v>56179.763200000001</v>
      </c>
      <c r="L17" s="72">
        <v>9.1199990663730901</v>
      </c>
      <c r="M17" s="72">
        <v>-0.112358474661566</v>
      </c>
      <c r="N17" s="71">
        <v>12802832.990800001</v>
      </c>
      <c r="O17" s="71">
        <v>218688043.57350001</v>
      </c>
      <c r="P17" s="71">
        <v>15370</v>
      </c>
      <c r="Q17" s="71">
        <v>15785</v>
      </c>
      <c r="R17" s="72">
        <v>-2.6290782388343401</v>
      </c>
      <c r="S17" s="71">
        <v>29.407335374105401</v>
      </c>
      <c r="T17" s="71">
        <v>37.228520449794097</v>
      </c>
      <c r="U17" s="73">
        <v>-26.596034547814401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1762533.0848999999</v>
      </c>
      <c r="E18" s="71">
        <v>1938216.9712</v>
      </c>
      <c r="F18" s="72">
        <v>90.935798782567204</v>
      </c>
      <c r="G18" s="71">
        <v>1683548.5148</v>
      </c>
      <c r="H18" s="72">
        <v>4.6915529552994801</v>
      </c>
      <c r="I18" s="71">
        <v>240088.7886</v>
      </c>
      <c r="J18" s="72">
        <v>13.6218032249659</v>
      </c>
      <c r="K18" s="71">
        <v>246521.8713</v>
      </c>
      <c r="L18" s="72">
        <v>14.642991819531</v>
      </c>
      <c r="M18" s="72">
        <v>-2.6095383205051999E-2</v>
      </c>
      <c r="N18" s="71">
        <v>42030036.012999997</v>
      </c>
      <c r="O18" s="71">
        <v>504222111.76630002</v>
      </c>
      <c r="P18" s="71">
        <v>89626</v>
      </c>
      <c r="Q18" s="71">
        <v>90262</v>
      </c>
      <c r="R18" s="72">
        <v>-0.70461545279297799</v>
      </c>
      <c r="S18" s="71">
        <v>19.665421695713299</v>
      </c>
      <c r="T18" s="71">
        <v>19.9374781768629</v>
      </c>
      <c r="U18" s="73">
        <v>-1.38342561557638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406511.97389999998</v>
      </c>
      <c r="E19" s="71">
        <v>496381.90210000001</v>
      </c>
      <c r="F19" s="72">
        <v>81.895003057163194</v>
      </c>
      <c r="G19" s="71">
        <v>393177.65110000002</v>
      </c>
      <c r="H19" s="72">
        <v>3.3914244013346901</v>
      </c>
      <c r="I19" s="71">
        <v>38791.411200000002</v>
      </c>
      <c r="J19" s="72">
        <v>9.5425014982566108</v>
      </c>
      <c r="K19" s="71">
        <v>42815.741099999999</v>
      </c>
      <c r="L19" s="72">
        <v>10.889668062315801</v>
      </c>
      <c r="M19" s="72">
        <v>-9.3991830962374998E-2</v>
      </c>
      <c r="N19" s="71">
        <v>9732069.0857999995</v>
      </c>
      <c r="O19" s="71">
        <v>149294368.05700001</v>
      </c>
      <c r="P19" s="71">
        <v>9802</v>
      </c>
      <c r="Q19" s="71">
        <v>9780</v>
      </c>
      <c r="R19" s="72">
        <v>0.22494887525561499</v>
      </c>
      <c r="S19" s="71">
        <v>41.472349918383998</v>
      </c>
      <c r="T19" s="71">
        <v>40.730341165644198</v>
      </c>
      <c r="U19" s="73">
        <v>1.7891649597866499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968573.32709999999</v>
      </c>
      <c r="E20" s="71">
        <v>960228.35199999996</v>
      </c>
      <c r="F20" s="72">
        <v>100.86906151881701</v>
      </c>
      <c r="G20" s="71">
        <v>843894.2929</v>
      </c>
      <c r="H20" s="72">
        <v>14.7742478233318</v>
      </c>
      <c r="I20" s="71">
        <v>81543.015400000004</v>
      </c>
      <c r="J20" s="72">
        <v>8.4188788931600609</v>
      </c>
      <c r="K20" s="71">
        <v>72278.736099999995</v>
      </c>
      <c r="L20" s="72">
        <v>8.5649040061188</v>
      </c>
      <c r="M20" s="72">
        <v>0.12817434006016101</v>
      </c>
      <c r="N20" s="71">
        <v>20620336.221000001</v>
      </c>
      <c r="O20" s="71">
        <v>240934219.74579999</v>
      </c>
      <c r="P20" s="71">
        <v>41953</v>
      </c>
      <c r="Q20" s="71">
        <v>41859</v>
      </c>
      <c r="R20" s="72">
        <v>0.224563415275081</v>
      </c>
      <c r="S20" s="71">
        <v>23.087105263032399</v>
      </c>
      <c r="T20" s="71">
        <v>22.759777486323099</v>
      </c>
      <c r="U20" s="73">
        <v>1.4177947948867899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335756.49080000003</v>
      </c>
      <c r="E21" s="71">
        <v>392286.30080000003</v>
      </c>
      <c r="F21" s="72">
        <v>85.589654829975601</v>
      </c>
      <c r="G21" s="71">
        <v>339697.2598</v>
      </c>
      <c r="H21" s="72">
        <v>-1.1600826578113099</v>
      </c>
      <c r="I21" s="71">
        <v>47548.496500000001</v>
      </c>
      <c r="J21" s="72">
        <v>14.1616015781876</v>
      </c>
      <c r="K21" s="71">
        <v>29933.695800000001</v>
      </c>
      <c r="L21" s="72">
        <v>8.8118743782695699</v>
      </c>
      <c r="M21" s="72">
        <v>0.58846060365188901</v>
      </c>
      <c r="N21" s="71">
        <v>7691201.1994000003</v>
      </c>
      <c r="O21" s="71">
        <v>91384585.5625</v>
      </c>
      <c r="P21" s="71">
        <v>29622</v>
      </c>
      <c r="Q21" s="71">
        <v>30384</v>
      </c>
      <c r="R21" s="72">
        <v>-2.5078988941548102</v>
      </c>
      <c r="S21" s="71">
        <v>11.334700249814301</v>
      </c>
      <c r="T21" s="71">
        <v>11.2897829252238</v>
      </c>
      <c r="U21" s="73">
        <v>0.396281538995784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1332237.7176999999</v>
      </c>
      <c r="E22" s="71">
        <v>1441616.4284000001</v>
      </c>
      <c r="F22" s="72">
        <v>92.4127730133184</v>
      </c>
      <c r="G22" s="71">
        <v>1247468.7512999999</v>
      </c>
      <c r="H22" s="72">
        <v>6.7952777423611899</v>
      </c>
      <c r="I22" s="71">
        <v>171907.9608</v>
      </c>
      <c r="J22" s="72">
        <v>12.9037001817352</v>
      </c>
      <c r="K22" s="71">
        <v>152821.73139999999</v>
      </c>
      <c r="L22" s="72">
        <v>12.250545854615</v>
      </c>
      <c r="M22" s="72">
        <v>0.12489211596512501</v>
      </c>
      <c r="N22" s="71">
        <v>29300324.596799999</v>
      </c>
      <c r="O22" s="71">
        <v>297783874.27090001</v>
      </c>
      <c r="P22" s="71">
        <v>83167</v>
      </c>
      <c r="Q22" s="71">
        <v>83108</v>
      </c>
      <c r="R22" s="72">
        <v>7.0991962265965006E-2</v>
      </c>
      <c r="S22" s="71">
        <v>16.018826189474201</v>
      </c>
      <c r="T22" s="71">
        <v>15.972805230543401</v>
      </c>
      <c r="U22" s="73">
        <v>0.287292953843511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2517296.9010999999</v>
      </c>
      <c r="E23" s="71">
        <v>2787501.9674</v>
      </c>
      <c r="F23" s="72">
        <v>90.306551548301499</v>
      </c>
      <c r="G23" s="71">
        <v>2408809.7803000002</v>
      </c>
      <c r="H23" s="72">
        <v>4.5037645432711901</v>
      </c>
      <c r="I23" s="71">
        <v>304435.76179999998</v>
      </c>
      <c r="J23" s="72">
        <v>12.093756666802699</v>
      </c>
      <c r="K23" s="71">
        <v>236178.64439999999</v>
      </c>
      <c r="L23" s="72">
        <v>9.80478601222657</v>
      </c>
      <c r="M23" s="72">
        <v>0.28900630526271198</v>
      </c>
      <c r="N23" s="71">
        <v>57014865.5427</v>
      </c>
      <c r="O23" s="71">
        <v>637515706.00349998</v>
      </c>
      <c r="P23" s="71">
        <v>83319</v>
      </c>
      <c r="Q23" s="71">
        <v>84624</v>
      </c>
      <c r="R23" s="72">
        <v>-1.5421157118547999</v>
      </c>
      <c r="S23" s="71">
        <v>30.212759407818101</v>
      </c>
      <c r="T23" s="71">
        <v>30.3694370438646</v>
      </c>
      <c r="U23" s="73">
        <v>-0.518581020460959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255408.44140000001</v>
      </c>
      <c r="E24" s="71">
        <v>301176.2623</v>
      </c>
      <c r="F24" s="72">
        <v>84.803642707269205</v>
      </c>
      <c r="G24" s="71">
        <v>247320.99340000001</v>
      </c>
      <c r="H24" s="72">
        <v>3.2700208295378901</v>
      </c>
      <c r="I24" s="71">
        <v>40042.422200000001</v>
      </c>
      <c r="J24" s="72">
        <v>15.6777990502236</v>
      </c>
      <c r="K24" s="71">
        <v>49960.253499999999</v>
      </c>
      <c r="L24" s="72">
        <v>20.200571254862201</v>
      </c>
      <c r="M24" s="72">
        <v>-0.198514431076696</v>
      </c>
      <c r="N24" s="71">
        <v>5927130.8761999998</v>
      </c>
      <c r="O24" s="71">
        <v>60047883.625100002</v>
      </c>
      <c r="P24" s="71">
        <v>26612</v>
      </c>
      <c r="Q24" s="71">
        <v>26750</v>
      </c>
      <c r="R24" s="72">
        <v>-0.51588785046728902</v>
      </c>
      <c r="S24" s="71">
        <v>9.5974914098902708</v>
      </c>
      <c r="T24" s="71">
        <v>9.4726640822429893</v>
      </c>
      <c r="U24" s="73">
        <v>1.3006245311003699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252119.89730000001</v>
      </c>
      <c r="E25" s="71">
        <v>262202.95049999998</v>
      </c>
      <c r="F25" s="72">
        <v>96.1544852257488</v>
      </c>
      <c r="G25" s="71">
        <v>213501.1078</v>
      </c>
      <c r="H25" s="72">
        <v>18.088332139323899</v>
      </c>
      <c r="I25" s="71">
        <v>23172.0448</v>
      </c>
      <c r="J25" s="72">
        <v>9.1908830077093597</v>
      </c>
      <c r="K25" s="71">
        <v>19152.987099999998</v>
      </c>
      <c r="L25" s="72">
        <v>8.97090759732348</v>
      </c>
      <c r="M25" s="72">
        <v>0.209839733040911</v>
      </c>
      <c r="N25" s="71">
        <v>5476478.1289999997</v>
      </c>
      <c r="O25" s="71">
        <v>67003644.498800002</v>
      </c>
      <c r="P25" s="71">
        <v>18489</v>
      </c>
      <c r="Q25" s="71">
        <v>18147</v>
      </c>
      <c r="R25" s="72">
        <v>1.8846090262853299</v>
      </c>
      <c r="S25" s="71">
        <v>13.636210573854701</v>
      </c>
      <c r="T25" s="71">
        <v>13.0964289744861</v>
      </c>
      <c r="U25" s="73">
        <v>3.9584428272435899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569251.5355</v>
      </c>
      <c r="E26" s="71">
        <v>703611.89190000005</v>
      </c>
      <c r="F26" s="72">
        <v>80.904194777439102</v>
      </c>
      <c r="G26" s="71">
        <v>629259.82330000005</v>
      </c>
      <c r="H26" s="72">
        <v>-9.5363291247963495</v>
      </c>
      <c r="I26" s="71">
        <v>111573.2228</v>
      </c>
      <c r="J26" s="72">
        <v>19.599986270041398</v>
      </c>
      <c r="K26" s="71">
        <v>130348.83809999999</v>
      </c>
      <c r="L26" s="72">
        <v>20.714629040897201</v>
      </c>
      <c r="M26" s="72">
        <v>-0.14404129391315201</v>
      </c>
      <c r="N26" s="71">
        <v>13406401.9395</v>
      </c>
      <c r="O26" s="71">
        <v>142129406.77739999</v>
      </c>
      <c r="P26" s="71">
        <v>41347</v>
      </c>
      <c r="Q26" s="71">
        <v>42172</v>
      </c>
      <c r="R26" s="72">
        <v>-1.9562743052262099</v>
      </c>
      <c r="S26" s="71">
        <v>13.7676623576076</v>
      </c>
      <c r="T26" s="71">
        <v>13.9284443517026</v>
      </c>
      <c r="U26" s="73">
        <v>-1.16782348316483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229098.27230000001</v>
      </c>
      <c r="E27" s="71">
        <v>269841.03590000002</v>
      </c>
      <c r="F27" s="72">
        <v>84.901198046431006</v>
      </c>
      <c r="G27" s="71">
        <v>232917.35500000001</v>
      </c>
      <c r="H27" s="72">
        <v>-1.6396728788200301</v>
      </c>
      <c r="I27" s="71">
        <v>65114.750399999997</v>
      </c>
      <c r="J27" s="72">
        <v>28.4221918158918</v>
      </c>
      <c r="K27" s="71">
        <v>80548.660900000003</v>
      </c>
      <c r="L27" s="72">
        <v>34.582507130050502</v>
      </c>
      <c r="M27" s="72">
        <v>-0.19160977137982499</v>
      </c>
      <c r="N27" s="71">
        <v>5400211.9970000004</v>
      </c>
      <c r="O27" s="71">
        <v>53305025.020900004</v>
      </c>
      <c r="P27" s="71">
        <v>31511</v>
      </c>
      <c r="Q27" s="71">
        <v>31960</v>
      </c>
      <c r="R27" s="72">
        <v>-1.40488110137672</v>
      </c>
      <c r="S27" s="71">
        <v>7.2704221478214004</v>
      </c>
      <c r="T27" s="71">
        <v>7.3207046839799803</v>
      </c>
      <c r="U27" s="73">
        <v>-0.69160407932634804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864249.83990000002</v>
      </c>
      <c r="E28" s="71">
        <v>906183.14859999996</v>
      </c>
      <c r="F28" s="72">
        <v>95.372534926876099</v>
      </c>
      <c r="G28" s="71">
        <v>767897.77780000004</v>
      </c>
      <c r="H28" s="72">
        <v>12.547511515926701</v>
      </c>
      <c r="I28" s="71">
        <v>26486.016899999999</v>
      </c>
      <c r="J28" s="72">
        <v>3.0646250282284799</v>
      </c>
      <c r="K28" s="71">
        <v>36739.274700000002</v>
      </c>
      <c r="L28" s="72">
        <v>4.78439653846333</v>
      </c>
      <c r="M28" s="72">
        <v>-0.27908166080371699</v>
      </c>
      <c r="N28" s="71">
        <v>18919062.232999999</v>
      </c>
      <c r="O28" s="71">
        <v>188359478.87059999</v>
      </c>
      <c r="P28" s="71">
        <v>43654</v>
      </c>
      <c r="Q28" s="71">
        <v>42116</v>
      </c>
      <c r="R28" s="72">
        <v>3.6518187862095299</v>
      </c>
      <c r="S28" s="71">
        <v>19.797723917625</v>
      </c>
      <c r="T28" s="71">
        <v>19.429047302687799</v>
      </c>
      <c r="U28" s="73">
        <v>1.8622171744143401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570035.79029999999</v>
      </c>
      <c r="E29" s="71">
        <v>561261.32149999996</v>
      </c>
      <c r="F29" s="72">
        <v>101.563348205886</v>
      </c>
      <c r="G29" s="71">
        <v>510703.32280000002</v>
      </c>
      <c r="H29" s="72">
        <v>11.6177954697263</v>
      </c>
      <c r="I29" s="71">
        <v>85055.691800000001</v>
      </c>
      <c r="J29" s="72">
        <v>14.9211142962158</v>
      </c>
      <c r="K29" s="71">
        <v>80950.510899999994</v>
      </c>
      <c r="L29" s="72">
        <v>15.8507899373315</v>
      </c>
      <c r="M29" s="72">
        <v>5.0712229661790002E-2</v>
      </c>
      <c r="N29" s="71">
        <v>12899370.569399999</v>
      </c>
      <c r="O29" s="71">
        <v>141709740.06349999</v>
      </c>
      <c r="P29" s="71">
        <v>88631</v>
      </c>
      <c r="Q29" s="71">
        <v>89303</v>
      </c>
      <c r="R29" s="72">
        <v>-0.75249431710020498</v>
      </c>
      <c r="S29" s="71">
        <v>6.4315622107389103</v>
      </c>
      <c r="T29" s="71">
        <v>6.5913816557114604</v>
      </c>
      <c r="U29" s="73">
        <v>-2.4849241869369698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1056990.2807</v>
      </c>
      <c r="E30" s="71">
        <v>1284001.3581000001</v>
      </c>
      <c r="F30" s="72">
        <v>82.320028248574502</v>
      </c>
      <c r="G30" s="71">
        <v>1023995.813</v>
      </c>
      <c r="H30" s="72">
        <v>3.2221291611863201</v>
      </c>
      <c r="I30" s="71">
        <v>142307.42910000001</v>
      </c>
      <c r="J30" s="72">
        <v>13.463456731669799</v>
      </c>
      <c r="K30" s="71">
        <v>141100.92449999999</v>
      </c>
      <c r="L30" s="72">
        <v>13.7794435005175</v>
      </c>
      <c r="M30" s="72">
        <v>8.5506498577190004E-3</v>
      </c>
      <c r="N30" s="71">
        <v>24435124.953699999</v>
      </c>
      <c r="O30" s="71">
        <v>260485762.2974</v>
      </c>
      <c r="P30" s="71">
        <v>71116</v>
      </c>
      <c r="Q30" s="71">
        <v>71472</v>
      </c>
      <c r="R30" s="72">
        <v>-0.49809715692859002</v>
      </c>
      <c r="S30" s="71">
        <v>14.8629039976939</v>
      </c>
      <c r="T30" s="71">
        <v>15.072240985280899</v>
      </c>
      <c r="U30" s="73">
        <v>-1.40845280047236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784040.63430000003</v>
      </c>
      <c r="E31" s="71">
        <v>732681.05290000001</v>
      </c>
      <c r="F31" s="72">
        <v>107.009814324625</v>
      </c>
      <c r="G31" s="71">
        <v>740184.67500000005</v>
      </c>
      <c r="H31" s="72">
        <v>5.9250023380989401</v>
      </c>
      <c r="I31" s="71">
        <v>38586.278100000003</v>
      </c>
      <c r="J31" s="72">
        <v>4.9214640685619901</v>
      </c>
      <c r="K31" s="71">
        <v>17437.173299999999</v>
      </c>
      <c r="L31" s="72">
        <v>2.35578685819184</v>
      </c>
      <c r="M31" s="72">
        <v>1.21287461196477</v>
      </c>
      <c r="N31" s="71">
        <v>18573196.021899998</v>
      </c>
      <c r="O31" s="71">
        <v>248616684.9481</v>
      </c>
      <c r="P31" s="71">
        <v>28940</v>
      </c>
      <c r="Q31" s="71">
        <v>28513</v>
      </c>
      <c r="R31" s="72">
        <v>1.4975625153438801</v>
      </c>
      <c r="S31" s="71">
        <v>27.0919362232205</v>
      </c>
      <c r="T31" s="71">
        <v>28.2656488864728</v>
      </c>
      <c r="U31" s="73">
        <v>-4.3323321507245804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106728.64539999999</v>
      </c>
      <c r="E32" s="71">
        <v>150624.8334</v>
      </c>
      <c r="F32" s="72">
        <v>70.857270339062197</v>
      </c>
      <c r="G32" s="71">
        <v>121538.7631</v>
      </c>
      <c r="H32" s="72">
        <v>-12.1855096450295</v>
      </c>
      <c r="I32" s="71">
        <v>28403.777099999999</v>
      </c>
      <c r="J32" s="72">
        <v>26.613077485943599</v>
      </c>
      <c r="K32" s="71">
        <v>33563.205999999998</v>
      </c>
      <c r="L32" s="72">
        <v>27.615227556976802</v>
      </c>
      <c r="M32" s="72">
        <v>-0.15372276712778901</v>
      </c>
      <c r="N32" s="71">
        <v>2481884.5359</v>
      </c>
      <c r="O32" s="71">
        <v>27194686.012699999</v>
      </c>
      <c r="P32" s="71">
        <v>22503</v>
      </c>
      <c r="Q32" s="71">
        <v>22602</v>
      </c>
      <c r="R32" s="72">
        <v>-0.43801433501460302</v>
      </c>
      <c r="S32" s="71">
        <v>4.7428629693818598</v>
      </c>
      <c r="T32" s="71">
        <v>4.8314019732766997</v>
      </c>
      <c r="U32" s="73">
        <v>-1.8667839333840399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0</v>
      </c>
      <c r="O33" s="71">
        <v>172.99539999999999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customHeight="1" thickBot="1" x14ac:dyDescent="0.2">
      <c r="A35" s="56"/>
      <c r="B35" s="45" t="s">
        <v>32</v>
      </c>
      <c r="C35" s="46"/>
      <c r="D35" s="71">
        <v>140635.4179</v>
      </c>
      <c r="E35" s="71">
        <v>150395.37890000001</v>
      </c>
      <c r="F35" s="72">
        <v>93.510464835166502</v>
      </c>
      <c r="G35" s="71">
        <v>120291.1382</v>
      </c>
      <c r="H35" s="72">
        <v>16.912534044008201</v>
      </c>
      <c r="I35" s="71">
        <v>19238.4074</v>
      </c>
      <c r="J35" s="72">
        <v>13.6796318361848</v>
      </c>
      <c r="K35" s="71">
        <v>20290.304199999999</v>
      </c>
      <c r="L35" s="72">
        <v>16.867663323847399</v>
      </c>
      <c r="M35" s="72">
        <v>-5.1842337583091001E-2</v>
      </c>
      <c r="N35" s="71">
        <v>3221072.0980000002</v>
      </c>
      <c r="O35" s="71">
        <v>38422952.415299997</v>
      </c>
      <c r="P35" s="71">
        <v>9159</v>
      </c>
      <c r="Q35" s="71">
        <v>9168</v>
      </c>
      <c r="R35" s="72">
        <v>-9.8167539267012993E-2</v>
      </c>
      <c r="S35" s="71">
        <v>15.3548878589366</v>
      </c>
      <c r="T35" s="71">
        <v>14.7974145069808</v>
      </c>
      <c r="U35" s="73">
        <v>3.6305921415851401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100438.52</v>
      </c>
      <c r="E36" s="74"/>
      <c r="F36" s="74"/>
      <c r="G36" s="74"/>
      <c r="H36" s="74"/>
      <c r="I36" s="71">
        <v>2590.4899999999998</v>
      </c>
      <c r="J36" s="72">
        <v>2.5791797808251302</v>
      </c>
      <c r="K36" s="74"/>
      <c r="L36" s="74"/>
      <c r="M36" s="74"/>
      <c r="N36" s="71">
        <v>1885684.6</v>
      </c>
      <c r="O36" s="71">
        <v>12615610.5</v>
      </c>
      <c r="P36" s="71">
        <v>61</v>
      </c>
      <c r="Q36" s="71">
        <v>67</v>
      </c>
      <c r="R36" s="72">
        <v>-8.9552238805970195</v>
      </c>
      <c r="S36" s="71">
        <v>1646.5331147541001</v>
      </c>
      <c r="T36" s="71">
        <v>1060.1488059701501</v>
      </c>
      <c r="U36" s="73">
        <v>35.613271517562097</v>
      </c>
      <c r="V36" s="40"/>
      <c r="W36" s="40"/>
    </row>
    <row r="37" spans="1:23" ht="12" customHeight="1" thickBot="1" x14ac:dyDescent="0.2">
      <c r="A37" s="56"/>
      <c r="B37" s="45" t="s">
        <v>36</v>
      </c>
      <c r="C37" s="46"/>
      <c r="D37" s="71">
        <v>179680.39</v>
      </c>
      <c r="E37" s="71">
        <v>173513.19289999999</v>
      </c>
      <c r="F37" s="72">
        <v>103.554310192168</v>
      </c>
      <c r="G37" s="71">
        <v>185065.06</v>
      </c>
      <c r="H37" s="72">
        <v>-2.9096091936533002</v>
      </c>
      <c r="I37" s="71">
        <v>-28193.73</v>
      </c>
      <c r="J37" s="72">
        <v>-15.6910445263392</v>
      </c>
      <c r="K37" s="71">
        <v>-15814.61</v>
      </c>
      <c r="L37" s="72">
        <v>-8.5454326170483004</v>
      </c>
      <c r="M37" s="72">
        <v>0.78276479786728903</v>
      </c>
      <c r="N37" s="71">
        <v>5049477.87</v>
      </c>
      <c r="O37" s="71">
        <v>98858952.599999994</v>
      </c>
      <c r="P37" s="71">
        <v>85</v>
      </c>
      <c r="Q37" s="71">
        <v>82</v>
      </c>
      <c r="R37" s="72">
        <v>3.65853658536586</v>
      </c>
      <c r="S37" s="71">
        <v>2113.8869411764699</v>
      </c>
      <c r="T37" s="71">
        <v>2442.92329268293</v>
      </c>
      <c r="U37" s="73">
        <v>-15.5654659242718</v>
      </c>
      <c r="V37" s="40"/>
      <c r="W37" s="40"/>
    </row>
    <row r="38" spans="1:23" ht="12" customHeight="1" thickBot="1" x14ac:dyDescent="0.2">
      <c r="A38" s="56"/>
      <c r="B38" s="45" t="s">
        <v>37</v>
      </c>
      <c r="C38" s="46"/>
      <c r="D38" s="71">
        <v>110913.7</v>
      </c>
      <c r="E38" s="71">
        <v>176608.196</v>
      </c>
      <c r="F38" s="72">
        <v>62.802124993111903</v>
      </c>
      <c r="G38" s="71">
        <v>628941.14</v>
      </c>
      <c r="H38" s="72">
        <v>-82.365011136018197</v>
      </c>
      <c r="I38" s="71">
        <v>-8142.88</v>
      </c>
      <c r="J38" s="72">
        <v>-7.3416358844759504</v>
      </c>
      <c r="K38" s="71">
        <v>-13302.38</v>
      </c>
      <c r="L38" s="72">
        <v>-2.11504370663366</v>
      </c>
      <c r="M38" s="72">
        <v>-0.38786292377754999</v>
      </c>
      <c r="N38" s="71">
        <v>7116763.7000000002</v>
      </c>
      <c r="O38" s="71">
        <v>104777768.8</v>
      </c>
      <c r="P38" s="71">
        <v>57</v>
      </c>
      <c r="Q38" s="71">
        <v>79</v>
      </c>
      <c r="R38" s="72">
        <v>-27.848101265822802</v>
      </c>
      <c r="S38" s="71">
        <v>1945.8543859649101</v>
      </c>
      <c r="T38" s="71">
        <v>1816.6941772151899</v>
      </c>
      <c r="U38" s="73">
        <v>6.6377119316497097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161959.15</v>
      </c>
      <c r="E39" s="71">
        <v>100456.7741</v>
      </c>
      <c r="F39" s="72">
        <v>161.222726342752</v>
      </c>
      <c r="G39" s="71">
        <v>189917.3</v>
      </c>
      <c r="H39" s="72">
        <v>-14.721223395656899</v>
      </c>
      <c r="I39" s="71">
        <v>-25156.43</v>
      </c>
      <c r="J39" s="72">
        <v>-15.5325771961634</v>
      </c>
      <c r="K39" s="71">
        <v>-29854.76</v>
      </c>
      <c r="L39" s="72">
        <v>-15.7198738608858</v>
      </c>
      <c r="M39" s="72">
        <v>-0.15737289464058701</v>
      </c>
      <c r="N39" s="71">
        <v>4628348.22</v>
      </c>
      <c r="O39" s="71">
        <v>66937298.600000001</v>
      </c>
      <c r="P39" s="71">
        <v>99</v>
      </c>
      <c r="Q39" s="71">
        <v>112</v>
      </c>
      <c r="R39" s="72">
        <v>-11.6071428571429</v>
      </c>
      <c r="S39" s="71">
        <v>1635.9510101010101</v>
      </c>
      <c r="T39" s="71">
        <v>1411.34910714286</v>
      </c>
      <c r="U39" s="73">
        <v>13.729133792599599</v>
      </c>
      <c r="V39" s="40"/>
      <c r="W39" s="40"/>
    </row>
    <row r="40" spans="1:23" ht="12" customHeight="1" thickBot="1" x14ac:dyDescent="0.2">
      <c r="A40" s="56"/>
      <c r="B40" s="45" t="s">
        <v>73</v>
      </c>
      <c r="C40" s="46"/>
      <c r="D40" s="74"/>
      <c r="E40" s="74"/>
      <c r="F40" s="74"/>
      <c r="G40" s="71">
        <v>0.1</v>
      </c>
      <c r="H40" s="74"/>
      <c r="I40" s="74"/>
      <c r="J40" s="74"/>
      <c r="K40" s="71">
        <v>0.08</v>
      </c>
      <c r="L40" s="72">
        <v>80</v>
      </c>
      <c r="M40" s="74"/>
      <c r="N40" s="71">
        <v>146.77000000000001</v>
      </c>
      <c r="O40" s="71">
        <v>3829.81</v>
      </c>
      <c r="P40" s="74"/>
      <c r="Q40" s="71">
        <v>2</v>
      </c>
      <c r="R40" s="74"/>
      <c r="S40" s="74"/>
      <c r="T40" s="71">
        <v>6.5000000000000002E-2</v>
      </c>
      <c r="U40" s="75"/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123986.3251</v>
      </c>
      <c r="E41" s="71">
        <v>99282.2359</v>
      </c>
      <c r="F41" s="72">
        <v>124.882688203036</v>
      </c>
      <c r="G41" s="71">
        <v>209249.1459</v>
      </c>
      <c r="H41" s="72">
        <v>-40.747034083831799</v>
      </c>
      <c r="I41" s="71">
        <v>8393.7720000000008</v>
      </c>
      <c r="J41" s="72">
        <v>6.7699175640781997</v>
      </c>
      <c r="K41" s="71">
        <v>11239.3539</v>
      </c>
      <c r="L41" s="72">
        <v>5.3712782681422597</v>
      </c>
      <c r="M41" s="72">
        <v>-0.25318020282286902</v>
      </c>
      <c r="N41" s="71">
        <v>3652897.3703999999</v>
      </c>
      <c r="O41" s="71">
        <v>42993673.875100002</v>
      </c>
      <c r="P41" s="71">
        <v>243</v>
      </c>
      <c r="Q41" s="71">
        <v>274</v>
      </c>
      <c r="R41" s="72">
        <v>-11.3138686131387</v>
      </c>
      <c r="S41" s="71">
        <v>510.23179053497898</v>
      </c>
      <c r="T41" s="71">
        <v>645.94797007299303</v>
      </c>
      <c r="U41" s="73">
        <v>-26.598926616413799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320938.83840000001</v>
      </c>
      <c r="E42" s="71">
        <v>312964.45189999999</v>
      </c>
      <c r="F42" s="72">
        <v>102.54801670016801</v>
      </c>
      <c r="G42" s="71">
        <v>476977.02279999998</v>
      </c>
      <c r="H42" s="72">
        <v>-32.713983471155203</v>
      </c>
      <c r="I42" s="71">
        <v>20467.514200000001</v>
      </c>
      <c r="J42" s="72">
        <v>6.37738776087002</v>
      </c>
      <c r="K42" s="71">
        <v>29806.679100000001</v>
      </c>
      <c r="L42" s="72">
        <v>6.2490807051932498</v>
      </c>
      <c r="M42" s="72">
        <v>-0.31332456959285998</v>
      </c>
      <c r="N42" s="71">
        <v>7688519.9611999998</v>
      </c>
      <c r="O42" s="71">
        <v>109595709.0157</v>
      </c>
      <c r="P42" s="71">
        <v>1819</v>
      </c>
      <c r="Q42" s="71">
        <v>1816</v>
      </c>
      <c r="R42" s="72">
        <v>0.16519823788545601</v>
      </c>
      <c r="S42" s="71">
        <v>176.43696448598101</v>
      </c>
      <c r="T42" s="71">
        <v>182.38064834801801</v>
      </c>
      <c r="U42" s="73">
        <v>-3.36872938125647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72865.820000000007</v>
      </c>
      <c r="E43" s="71">
        <v>74392.957299999995</v>
      </c>
      <c r="F43" s="72">
        <v>97.947201784381804</v>
      </c>
      <c r="G43" s="71">
        <v>67940.210000000006</v>
      </c>
      <c r="H43" s="72">
        <v>7.2499187152939504</v>
      </c>
      <c r="I43" s="71">
        <v>-10490.89</v>
      </c>
      <c r="J43" s="72">
        <v>-14.3975460648079</v>
      </c>
      <c r="K43" s="71">
        <v>-6899.11</v>
      </c>
      <c r="L43" s="72">
        <v>-10.154678650537001</v>
      </c>
      <c r="M43" s="72">
        <v>0.52061497787395805</v>
      </c>
      <c r="N43" s="71">
        <v>1943936.89</v>
      </c>
      <c r="O43" s="71">
        <v>44639803.079999998</v>
      </c>
      <c r="P43" s="71">
        <v>52</v>
      </c>
      <c r="Q43" s="71">
        <v>73</v>
      </c>
      <c r="R43" s="72">
        <v>-28.7671232876712</v>
      </c>
      <c r="S43" s="71">
        <v>1401.26576923077</v>
      </c>
      <c r="T43" s="71">
        <v>1263.0609589041101</v>
      </c>
      <c r="U43" s="73">
        <v>9.8628549530991503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60936.78</v>
      </c>
      <c r="E44" s="71">
        <v>15192.949500000001</v>
      </c>
      <c r="F44" s="72">
        <v>401.08591159340102</v>
      </c>
      <c r="G44" s="71">
        <v>35912.01</v>
      </c>
      <c r="H44" s="72">
        <v>69.683568254742596</v>
      </c>
      <c r="I44" s="71">
        <v>7264.15</v>
      </c>
      <c r="J44" s="72">
        <v>11.920797259060899</v>
      </c>
      <c r="K44" s="71">
        <v>4668.91</v>
      </c>
      <c r="L44" s="72">
        <v>13.0009709843587</v>
      </c>
      <c r="M44" s="72">
        <v>0.55585564939139998</v>
      </c>
      <c r="N44" s="71">
        <v>1182889.54</v>
      </c>
      <c r="O44" s="71">
        <v>17269878</v>
      </c>
      <c r="P44" s="71">
        <v>48</v>
      </c>
      <c r="Q44" s="71">
        <v>48</v>
      </c>
      <c r="R44" s="72">
        <v>0</v>
      </c>
      <c r="S44" s="71">
        <v>1269.5162499999999</v>
      </c>
      <c r="T44" s="71">
        <v>1116.3289583333301</v>
      </c>
      <c r="U44" s="73">
        <v>12.0665876995798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32153.3812</v>
      </c>
      <c r="E45" s="77"/>
      <c r="F45" s="77"/>
      <c r="G45" s="76">
        <v>4125.8906999999999</v>
      </c>
      <c r="H45" s="78">
        <v>679.30763410674001</v>
      </c>
      <c r="I45" s="76">
        <v>2793.7089000000001</v>
      </c>
      <c r="J45" s="78">
        <v>8.6886939902917604</v>
      </c>
      <c r="K45" s="76">
        <v>428.57490000000001</v>
      </c>
      <c r="L45" s="78">
        <v>10.3874516113575</v>
      </c>
      <c r="M45" s="78">
        <v>5.5186012993294797</v>
      </c>
      <c r="N45" s="76">
        <v>887380.62120000005</v>
      </c>
      <c r="O45" s="76">
        <v>5484445.7729000002</v>
      </c>
      <c r="P45" s="76">
        <v>26</v>
      </c>
      <c r="Q45" s="76">
        <v>20</v>
      </c>
      <c r="R45" s="78">
        <v>30</v>
      </c>
      <c r="S45" s="76">
        <v>1236.66850769231</v>
      </c>
      <c r="T45" s="76">
        <v>1323.27801</v>
      </c>
      <c r="U45" s="79">
        <v>-7.0034533724247803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9" workbookViewId="0">
      <selection activeCell="E39" sqref="E39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89347</v>
      </c>
      <c r="D2" s="32">
        <v>570985.46053076896</v>
      </c>
      <c r="E2" s="32">
        <v>439563.74680940202</v>
      </c>
      <c r="F2" s="32">
        <v>131421.713721368</v>
      </c>
      <c r="G2" s="32">
        <v>439563.74680940202</v>
      </c>
      <c r="H2" s="32">
        <v>0.23016648024487699</v>
      </c>
    </row>
    <row r="3" spans="1:8" ht="14.25" x14ac:dyDescent="0.2">
      <c r="A3" s="32">
        <v>2</v>
      </c>
      <c r="B3" s="33">
        <v>13</v>
      </c>
      <c r="C3" s="32">
        <v>22607</v>
      </c>
      <c r="D3" s="32">
        <v>103070.88557088</v>
      </c>
      <c r="E3" s="32">
        <v>81756.266509447101</v>
      </c>
      <c r="F3" s="32">
        <v>21314.619061432601</v>
      </c>
      <c r="G3" s="32">
        <v>81756.266509447101</v>
      </c>
      <c r="H3" s="32">
        <v>0.206795730369222</v>
      </c>
    </row>
    <row r="4" spans="1:8" ht="14.25" x14ac:dyDescent="0.2">
      <c r="A4" s="32">
        <v>3</v>
      </c>
      <c r="B4" s="33">
        <v>14</v>
      </c>
      <c r="C4" s="32">
        <v>124767</v>
      </c>
      <c r="D4" s="32">
        <v>164581.047862393</v>
      </c>
      <c r="E4" s="32">
        <v>117334.56551196599</v>
      </c>
      <c r="F4" s="32">
        <v>47246.482350427403</v>
      </c>
      <c r="G4" s="32">
        <v>117334.56551196599</v>
      </c>
      <c r="H4" s="32">
        <v>0.28707122092168402</v>
      </c>
    </row>
    <row r="5" spans="1:8" ht="14.25" x14ac:dyDescent="0.2">
      <c r="A5" s="32">
        <v>4</v>
      </c>
      <c r="B5" s="33">
        <v>15</v>
      </c>
      <c r="C5" s="32">
        <v>3937</v>
      </c>
      <c r="D5" s="32">
        <v>48298.797988888902</v>
      </c>
      <c r="E5" s="32">
        <v>37748.127479487201</v>
      </c>
      <c r="F5" s="32">
        <v>10550.6705094017</v>
      </c>
      <c r="G5" s="32">
        <v>37748.127479487201</v>
      </c>
      <c r="H5" s="32">
        <v>0.21844581953838399</v>
      </c>
    </row>
    <row r="6" spans="1:8" ht="14.25" x14ac:dyDescent="0.2">
      <c r="A6" s="32">
        <v>5</v>
      </c>
      <c r="B6" s="33">
        <v>16</v>
      </c>
      <c r="C6" s="32">
        <v>2705</v>
      </c>
      <c r="D6" s="32">
        <v>136223.876216239</v>
      </c>
      <c r="E6" s="32">
        <v>118649.042773504</v>
      </c>
      <c r="F6" s="32">
        <v>17574.833442734998</v>
      </c>
      <c r="G6" s="32">
        <v>118649.042773504</v>
      </c>
      <c r="H6" s="32">
        <v>0.12901433970970699</v>
      </c>
    </row>
    <row r="7" spans="1:8" ht="14.25" x14ac:dyDescent="0.2">
      <c r="A7" s="32">
        <v>6</v>
      </c>
      <c r="B7" s="33">
        <v>17</v>
      </c>
      <c r="C7" s="32">
        <v>25091</v>
      </c>
      <c r="D7" s="32">
        <v>266611.17130512802</v>
      </c>
      <c r="E7" s="32">
        <v>188544.092054701</v>
      </c>
      <c r="F7" s="32">
        <v>78067.0792504274</v>
      </c>
      <c r="G7" s="32">
        <v>188544.092054701</v>
      </c>
      <c r="H7" s="32">
        <v>0.29281248369402302</v>
      </c>
    </row>
    <row r="8" spans="1:8" ht="14.25" x14ac:dyDescent="0.2">
      <c r="A8" s="32">
        <v>7</v>
      </c>
      <c r="B8" s="33">
        <v>18</v>
      </c>
      <c r="C8" s="32">
        <v>49167</v>
      </c>
      <c r="D8" s="32">
        <v>138852.987898291</v>
      </c>
      <c r="E8" s="32">
        <v>119575.238164957</v>
      </c>
      <c r="F8" s="32">
        <v>19277.749733333301</v>
      </c>
      <c r="G8" s="32">
        <v>119575.238164957</v>
      </c>
      <c r="H8" s="32">
        <v>0.13883568531816001</v>
      </c>
    </row>
    <row r="9" spans="1:8" ht="14.25" x14ac:dyDescent="0.2">
      <c r="A9" s="32">
        <v>8</v>
      </c>
      <c r="B9" s="33">
        <v>19</v>
      </c>
      <c r="C9" s="32">
        <v>15434</v>
      </c>
      <c r="D9" s="32">
        <v>102987.99144444399</v>
      </c>
      <c r="E9" s="32">
        <v>84455.3267196581</v>
      </c>
      <c r="F9" s="32">
        <v>18532.6647247863</v>
      </c>
      <c r="G9" s="32">
        <v>84455.3267196581</v>
      </c>
      <c r="H9" s="32">
        <v>0.179949763704087</v>
      </c>
    </row>
    <row r="10" spans="1:8" ht="14.25" x14ac:dyDescent="0.2">
      <c r="A10" s="32">
        <v>9</v>
      </c>
      <c r="B10" s="33">
        <v>21</v>
      </c>
      <c r="C10" s="32">
        <v>283177</v>
      </c>
      <c r="D10" s="32">
        <v>894264.64435812004</v>
      </c>
      <c r="E10" s="32">
        <v>882951.80233760702</v>
      </c>
      <c r="F10" s="32">
        <v>11312.8420205128</v>
      </c>
      <c r="G10" s="32">
        <v>882951.80233760702</v>
      </c>
      <c r="H10" s="35">
        <v>1.2650440886694E-2</v>
      </c>
    </row>
    <row r="11" spans="1:8" ht="14.25" x14ac:dyDescent="0.2">
      <c r="A11" s="32">
        <v>10</v>
      </c>
      <c r="B11" s="33">
        <v>22</v>
      </c>
      <c r="C11" s="32">
        <v>53022</v>
      </c>
      <c r="D11" s="32">
        <v>451990.71133931598</v>
      </c>
      <c r="E11" s="32">
        <v>402123.25354017102</v>
      </c>
      <c r="F11" s="32">
        <v>49867.457799145297</v>
      </c>
      <c r="G11" s="32">
        <v>402123.25354017102</v>
      </c>
      <c r="H11" s="32">
        <v>0.11032850133442</v>
      </c>
    </row>
    <row r="12" spans="1:8" ht="14.25" x14ac:dyDescent="0.2">
      <c r="A12" s="32">
        <v>11</v>
      </c>
      <c r="B12" s="33">
        <v>23</v>
      </c>
      <c r="C12" s="32">
        <v>267118.12300000002</v>
      </c>
      <c r="D12" s="32">
        <v>1762532.8991934201</v>
      </c>
      <c r="E12" s="32">
        <v>1522444.2746973999</v>
      </c>
      <c r="F12" s="32">
        <v>240088.62449602099</v>
      </c>
      <c r="G12" s="32">
        <v>1522444.2746973999</v>
      </c>
      <c r="H12" s="32">
        <v>0.136217953495162</v>
      </c>
    </row>
    <row r="13" spans="1:8" ht="14.25" x14ac:dyDescent="0.2">
      <c r="A13" s="32">
        <v>12</v>
      </c>
      <c r="B13" s="33">
        <v>24</v>
      </c>
      <c r="C13" s="32">
        <v>24862</v>
      </c>
      <c r="D13" s="32">
        <v>406512.003950427</v>
      </c>
      <c r="E13" s="32">
        <v>367720.56383162399</v>
      </c>
      <c r="F13" s="32">
        <v>38791.440118803403</v>
      </c>
      <c r="G13" s="32">
        <v>367720.56383162399</v>
      </c>
      <c r="H13" s="32">
        <v>9.5425079067367205E-2</v>
      </c>
    </row>
    <row r="14" spans="1:8" ht="14.25" x14ac:dyDescent="0.2">
      <c r="A14" s="32">
        <v>13</v>
      </c>
      <c r="B14" s="33">
        <v>25</v>
      </c>
      <c r="C14" s="32">
        <v>90920</v>
      </c>
      <c r="D14" s="32">
        <v>968573.41822734999</v>
      </c>
      <c r="E14" s="32">
        <v>887030.31172478595</v>
      </c>
      <c r="F14" s="32">
        <v>81543.1065025641</v>
      </c>
      <c r="G14" s="32">
        <v>887030.31172478595</v>
      </c>
      <c r="H14" s="32">
        <v>8.4188875069276095E-2</v>
      </c>
    </row>
    <row r="15" spans="1:8" ht="14.25" x14ac:dyDescent="0.2">
      <c r="A15" s="32">
        <v>14</v>
      </c>
      <c r="B15" s="33">
        <v>26</v>
      </c>
      <c r="C15" s="32">
        <v>61313</v>
      </c>
      <c r="D15" s="32">
        <v>335756.163286892</v>
      </c>
      <c r="E15" s="32">
        <v>288207.99426516902</v>
      </c>
      <c r="F15" s="32">
        <v>47548.169021722999</v>
      </c>
      <c r="G15" s="32">
        <v>288207.99426516902</v>
      </c>
      <c r="H15" s="32">
        <v>0.14161517857557501</v>
      </c>
    </row>
    <row r="16" spans="1:8" ht="14.25" x14ac:dyDescent="0.2">
      <c r="A16" s="32">
        <v>15</v>
      </c>
      <c r="B16" s="33">
        <v>27</v>
      </c>
      <c r="C16" s="32">
        <v>196335.929</v>
      </c>
      <c r="D16" s="32">
        <v>1332239.2399666701</v>
      </c>
      <c r="E16" s="32">
        <v>1160329.7572000001</v>
      </c>
      <c r="F16" s="32">
        <v>171909.482766667</v>
      </c>
      <c r="G16" s="32">
        <v>1160329.7572000001</v>
      </c>
      <c r="H16" s="32">
        <v>0.12903799678725</v>
      </c>
    </row>
    <row r="17" spans="1:8" ht="14.25" x14ac:dyDescent="0.2">
      <c r="A17" s="32">
        <v>16</v>
      </c>
      <c r="B17" s="33">
        <v>29</v>
      </c>
      <c r="C17" s="32">
        <v>196361</v>
      </c>
      <c r="D17" s="32">
        <v>2517297.7916205102</v>
      </c>
      <c r="E17" s="32">
        <v>2212861.1766307699</v>
      </c>
      <c r="F17" s="32">
        <v>304436.61498974398</v>
      </c>
      <c r="G17" s="32">
        <v>2212861.1766307699</v>
      </c>
      <c r="H17" s="32">
        <v>0.12093786281589</v>
      </c>
    </row>
    <row r="18" spans="1:8" ht="14.25" x14ac:dyDescent="0.2">
      <c r="A18" s="32">
        <v>17</v>
      </c>
      <c r="B18" s="33">
        <v>31</v>
      </c>
      <c r="C18" s="32">
        <v>27040.776999999998</v>
      </c>
      <c r="D18" s="32">
        <v>255408.42717929801</v>
      </c>
      <c r="E18" s="32">
        <v>215366.026315347</v>
      </c>
      <c r="F18" s="32">
        <v>40042.400863950599</v>
      </c>
      <c r="G18" s="32">
        <v>215366.026315347</v>
      </c>
      <c r="H18" s="32">
        <v>0.15677791569438199</v>
      </c>
    </row>
    <row r="19" spans="1:8" ht="14.25" x14ac:dyDescent="0.2">
      <c r="A19" s="32">
        <v>18</v>
      </c>
      <c r="B19" s="33">
        <v>32</v>
      </c>
      <c r="C19" s="32">
        <v>18845.814999999999</v>
      </c>
      <c r="D19" s="32">
        <v>252119.89439175601</v>
      </c>
      <c r="E19" s="32">
        <v>228947.85323772501</v>
      </c>
      <c r="F19" s="32">
        <v>23172.041154030299</v>
      </c>
      <c r="G19" s="32">
        <v>228947.85323772501</v>
      </c>
      <c r="H19" s="32">
        <v>9.1908816676023797E-2</v>
      </c>
    </row>
    <row r="20" spans="1:8" ht="14.25" x14ac:dyDescent="0.2">
      <c r="A20" s="32">
        <v>19</v>
      </c>
      <c r="B20" s="33">
        <v>33</v>
      </c>
      <c r="C20" s="32">
        <v>48880.357000000004</v>
      </c>
      <c r="D20" s="32">
        <v>569251.30535901198</v>
      </c>
      <c r="E20" s="32">
        <v>457678.277979162</v>
      </c>
      <c r="F20" s="32">
        <v>111573.02737985</v>
      </c>
      <c r="G20" s="32">
        <v>457678.277979162</v>
      </c>
      <c r="H20" s="32">
        <v>0.195999598647356</v>
      </c>
    </row>
    <row r="21" spans="1:8" ht="14.25" x14ac:dyDescent="0.2">
      <c r="A21" s="32">
        <v>20</v>
      </c>
      <c r="B21" s="33">
        <v>34</v>
      </c>
      <c r="C21" s="32">
        <v>43512.296999999999</v>
      </c>
      <c r="D21" s="32">
        <v>229098.265915014</v>
      </c>
      <c r="E21" s="32">
        <v>163983.53654590499</v>
      </c>
      <c r="F21" s="32">
        <v>65114.729369108703</v>
      </c>
      <c r="G21" s="32">
        <v>163983.53654590499</v>
      </c>
      <c r="H21" s="32">
        <v>0.28422183428164199</v>
      </c>
    </row>
    <row r="22" spans="1:8" ht="14.25" x14ac:dyDescent="0.2">
      <c r="A22" s="32">
        <v>21</v>
      </c>
      <c r="B22" s="33">
        <v>35</v>
      </c>
      <c r="C22" s="32">
        <v>32069.565999999999</v>
      </c>
      <c r="D22" s="32">
        <v>864249.83878230106</v>
      </c>
      <c r="E22" s="32">
        <v>837763.81389469001</v>
      </c>
      <c r="F22" s="32">
        <v>26486.024887610602</v>
      </c>
      <c r="G22" s="32">
        <v>837763.81389469001</v>
      </c>
      <c r="H22" s="32">
        <v>3.0646259564165501E-2</v>
      </c>
    </row>
    <row r="23" spans="1:8" ht="14.25" x14ac:dyDescent="0.2">
      <c r="A23" s="32">
        <v>22</v>
      </c>
      <c r="B23" s="33">
        <v>36</v>
      </c>
      <c r="C23" s="32">
        <v>130686.474</v>
      </c>
      <c r="D23" s="32">
        <v>570035.80388230097</v>
      </c>
      <c r="E23" s="32">
        <v>484980.08118814998</v>
      </c>
      <c r="F23" s="32">
        <v>85055.722694150507</v>
      </c>
      <c r="G23" s="32">
        <v>484980.08118814998</v>
      </c>
      <c r="H23" s="32">
        <v>0.14921119360374899</v>
      </c>
    </row>
    <row r="24" spans="1:8" ht="14.25" x14ac:dyDescent="0.2">
      <c r="A24" s="32">
        <v>23</v>
      </c>
      <c r="B24" s="33">
        <v>37</v>
      </c>
      <c r="C24" s="32">
        <v>131312.15599999999</v>
      </c>
      <c r="D24" s="32">
        <v>1056990.29343628</v>
      </c>
      <c r="E24" s="32">
        <v>914682.91755820904</v>
      </c>
      <c r="F24" s="32">
        <v>142307.375878074</v>
      </c>
      <c r="G24" s="32">
        <v>914682.91755820904</v>
      </c>
      <c r="H24" s="32">
        <v>0.13463451534207699</v>
      </c>
    </row>
    <row r="25" spans="1:8" ht="14.25" x14ac:dyDescent="0.2">
      <c r="A25" s="32">
        <v>24</v>
      </c>
      <c r="B25" s="33">
        <v>38</v>
      </c>
      <c r="C25" s="32">
        <v>148197.98300000001</v>
      </c>
      <c r="D25" s="32">
        <v>784040.53642920405</v>
      </c>
      <c r="E25" s="32">
        <v>745454.31963982305</v>
      </c>
      <c r="F25" s="32">
        <v>38586.216789380502</v>
      </c>
      <c r="G25" s="32">
        <v>745454.31963982305</v>
      </c>
      <c r="H25" s="32">
        <v>4.92145686307442E-2</v>
      </c>
    </row>
    <row r="26" spans="1:8" ht="14.25" x14ac:dyDescent="0.2">
      <c r="A26" s="32">
        <v>25</v>
      </c>
      <c r="B26" s="33">
        <v>39</v>
      </c>
      <c r="C26" s="32">
        <v>63836.404999999999</v>
      </c>
      <c r="D26" s="32">
        <v>106728.60278391201</v>
      </c>
      <c r="E26" s="32">
        <v>78324.877145891602</v>
      </c>
      <c r="F26" s="32">
        <v>28403.725638020402</v>
      </c>
      <c r="G26" s="32">
        <v>78324.877145891602</v>
      </c>
      <c r="H26" s="32">
        <v>0.26613039894776802</v>
      </c>
    </row>
    <row r="27" spans="1:8" ht="14.25" x14ac:dyDescent="0.2">
      <c r="A27" s="32">
        <v>26</v>
      </c>
      <c r="B27" s="33">
        <v>42</v>
      </c>
      <c r="C27" s="32">
        <v>7184.518</v>
      </c>
      <c r="D27" s="32">
        <v>140635.4173</v>
      </c>
      <c r="E27" s="32">
        <v>121397.0099</v>
      </c>
      <c r="F27" s="32">
        <v>19238.4074</v>
      </c>
      <c r="G27" s="32">
        <v>121397.0099</v>
      </c>
      <c r="H27" s="32">
        <v>0.13679631894547001</v>
      </c>
    </row>
    <row r="28" spans="1:8" ht="14.25" x14ac:dyDescent="0.2">
      <c r="A28" s="32">
        <v>27</v>
      </c>
      <c r="B28" s="33">
        <v>75</v>
      </c>
      <c r="C28" s="32">
        <v>245</v>
      </c>
      <c r="D28" s="32">
        <v>123986.324786325</v>
      </c>
      <c r="E28" s="32">
        <v>115592.553418803</v>
      </c>
      <c r="F28" s="32">
        <v>8393.7713675213708</v>
      </c>
      <c r="G28" s="32">
        <v>115592.553418803</v>
      </c>
      <c r="H28" s="32">
        <v>6.7699170710858694E-2</v>
      </c>
    </row>
    <row r="29" spans="1:8" ht="14.25" x14ac:dyDescent="0.2">
      <c r="A29" s="32">
        <v>28</v>
      </c>
      <c r="B29" s="33">
        <v>76</v>
      </c>
      <c r="C29" s="32">
        <v>1884</v>
      </c>
      <c r="D29" s="32">
        <v>320938.831800855</v>
      </c>
      <c r="E29" s="32">
        <v>300471.321765812</v>
      </c>
      <c r="F29" s="32">
        <v>20467.510035042698</v>
      </c>
      <c r="G29" s="32">
        <v>300471.321765812</v>
      </c>
      <c r="H29" s="32">
        <v>6.3773865942601204E-2</v>
      </c>
    </row>
    <row r="30" spans="1:8" ht="14.25" x14ac:dyDescent="0.2">
      <c r="A30" s="32">
        <v>29</v>
      </c>
      <c r="B30" s="33">
        <v>99</v>
      </c>
      <c r="C30" s="32">
        <v>26</v>
      </c>
      <c r="D30" s="32">
        <v>32153.381287345899</v>
      </c>
      <c r="E30" s="32">
        <v>29359.672655623599</v>
      </c>
      <c r="F30" s="32">
        <v>2793.7086317222602</v>
      </c>
      <c r="G30" s="32">
        <v>29359.672655623599</v>
      </c>
      <c r="H30" s="32">
        <v>8.6886931323199204E-2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64</v>
      </c>
      <c r="D32" s="38">
        <v>100438.52</v>
      </c>
      <c r="E32" s="38">
        <v>97848.03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71</v>
      </c>
      <c r="D33" s="38">
        <v>179680.39</v>
      </c>
      <c r="E33" s="38">
        <v>207874.12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43</v>
      </c>
      <c r="D34" s="38">
        <v>110913.7</v>
      </c>
      <c r="E34" s="38">
        <v>119056.58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89</v>
      </c>
      <c r="D35" s="38">
        <v>161959.15</v>
      </c>
      <c r="E35" s="38">
        <v>187115.58</v>
      </c>
      <c r="F35" s="32"/>
      <c r="G35" s="32"/>
      <c r="H35" s="32"/>
    </row>
    <row r="36" spans="1:8" ht="14.25" x14ac:dyDescent="0.2">
      <c r="A36" s="32"/>
      <c r="B36" s="37">
        <v>77</v>
      </c>
      <c r="C36" s="38">
        <v>48</v>
      </c>
      <c r="D36" s="38">
        <v>72865.820000000007</v>
      </c>
      <c r="E36" s="38">
        <v>83356.710000000006</v>
      </c>
      <c r="F36" s="32"/>
      <c r="G36" s="32"/>
      <c r="H36" s="32"/>
    </row>
    <row r="37" spans="1:8" ht="14.25" x14ac:dyDescent="0.2">
      <c r="A37" s="32"/>
      <c r="B37" s="37">
        <v>78</v>
      </c>
      <c r="C37" s="38">
        <v>48</v>
      </c>
      <c r="D37" s="38">
        <v>60936.78</v>
      </c>
      <c r="E37" s="38">
        <v>53672.63</v>
      </c>
      <c r="F37" s="32"/>
      <c r="G37" s="32"/>
      <c r="H37" s="32"/>
    </row>
    <row r="38" spans="1:8" ht="14.25" x14ac:dyDescent="0.2">
      <c r="A38" s="32"/>
      <c r="B38" s="37">
        <v>74</v>
      </c>
      <c r="C38" s="38">
        <v>0</v>
      </c>
      <c r="D38" s="38">
        <v>0</v>
      </c>
      <c r="E38" s="38">
        <v>0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2015-07-22T00:19:55Z</dcterms:modified>
</cp:coreProperties>
</file>