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36" i="2" l="1"/>
  <c r="J37" i="2"/>
  <c r="J31" i="2"/>
  <c r="J32" i="2"/>
  <c r="J33" i="2"/>
  <c r="I36" i="2"/>
  <c r="I37" i="2"/>
  <c r="I31" i="2"/>
  <c r="I32" i="2"/>
  <c r="I33" i="2"/>
  <c r="H30" i="2" l="1"/>
  <c r="H31" i="2"/>
  <c r="H38" i="2" l="1"/>
  <c r="J8" i="2" l="1"/>
  <c r="F36" i="2" l="1"/>
  <c r="F37" i="2"/>
  <c r="F32" i="2"/>
  <c r="F33" i="2"/>
  <c r="E36" i="2"/>
  <c r="K36" i="2" s="1"/>
  <c r="E37" i="2"/>
  <c r="K37" i="2" s="1"/>
  <c r="E33" i="2"/>
  <c r="K33" i="2" s="1"/>
  <c r="E32" i="2"/>
  <c r="K32" i="2" s="1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G29" i="2"/>
  <c r="L29" i="2" s="1"/>
  <c r="G31" i="2"/>
  <c r="L31" i="2" s="1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L4" i="2" l="1"/>
  <c r="G3" i="2"/>
  <c r="L3" i="2" s="1"/>
</calcChain>
</file>

<file path=xl/sharedStrings.xml><?xml version="1.0" encoding="utf-8"?>
<sst xmlns="http://schemas.openxmlformats.org/spreadsheetml/2006/main" count="115" uniqueCount="73">
  <si>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</si>
  <si>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</si>
  <si>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</si>
  <si>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</si>
  <si>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</si>
  <si>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</si>
  <si>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</si>
  <si>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</si>
  <si>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</si>
  <si>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</si>
  <si>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</si>
  <si>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</si>
  <si>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</si>
  <si>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</si>
  <si>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</si>
  <si>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</si>
  <si>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</si>
  <si>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</si>
  <si>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</si>
  <si>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</si>
  <si>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</si>
  <si>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</si>
  <si>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</si>
  <si>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</si>
  <si>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</si>
  <si>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</si>
  <si>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</si>
  <si>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</si>
  <si>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</si>
  <si>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</si>
  <si>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</si>
  <si>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</si>
  <si>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</si>
  <si>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</si>
  <si>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</si>
  <si>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</si>
  <si>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</si>
  <si>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</si>
  <si>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</si>
  <si>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</si>
  <si>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</si>
  <si>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</si>
  <si>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</si>
  <si>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</si>
  <si>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</si>
  <si>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</si>
  <si>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</si>
  <si>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</si>
  <si>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</si>
  <si>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</si>
  <si>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</si>
  <si>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</si>
  <si>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</si>
  <si>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</si>
  <si>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</si>
  <si>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</si>
  <si>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</si>
  <si>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</si>
  <si>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</si>
  <si>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</si>
  <si>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</si>
  <si>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</si>
  <si>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</si>
  <si>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</si>
  <si>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</si>
  <si>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</si>
  <si>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</si>
  <si>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</si>
  <si>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</si>
  <si>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</si>
  <si>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</si>
  <si>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74-赠品</t>
  </si>
  <si>
    <t>41-周转筐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</si>
</sst>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SUM(E4:E38)</f>
        <v>13705540.290399998</v>
      </c>
      <c r="F3" s="25">
        <f>RA!I7</f>
        <v>1476218.6932999999</v>
      </c>
      <c r="G3" s="16">
        <f>SUM(G4:G38)</f>
        <v>12228379.727099996</v>
      </c>
      <c r="H3" s="27">
        <f>RA!J7</f>
        <v>10.7559561194852</v>
      </c>
      <c r="I3" s="20">
        <f>SUM(I4:I38)</f>
        <v>13705543.249083981</v>
      </c>
      <c r="J3" s="21">
        <f>SUM(J4:J38)</f>
        <v>12228379.699722927</v>
      </c>
      <c r="K3" s="22">
        <f>E3-I3</f>
        <v>-2.9586839824914932</v>
      </c>
      <c r="L3" s="22">
        <f>G3-J3</f>
        <v>2.7377068996429443E-2</v>
      </c>
    </row>
    <row r="4" spans="1:13" x14ac:dyDescent="0.15">
      <c r="A4" s="42">
        <f>RA!A8</f>
        <v>42109</v>
      </c>
      <c r="B4" s="12">
        <v>12</v>
      </c>
      <c r="C4" s="39" t="s">
        <v>6</v>
      </c>
      <c r="D4" s="39"/>
      <c r="E4" s="15">
        <f>VLOOKUP(C4,RA!B8:D36,3,0)</f>
        <v>541532.25589999999</v>
      </c>
      <c r="F4" s="25">
        <f>VLOOKUP(C4,RA!B8:I39,8,0)</f>
        <v>110722.6308</v>
      </c>
      <c r="G4" s="16">
        <f t="shared" ref="G4:G38" si="0">E4-F4</f>
        <v>430809.6251</v>
      </c>
      <c r="H4" s="27">
        <f>RA!J8</f>
        <v>20.446174644940498</v>
      </c>
      <c r="I4" s="20">
        <f>VLOOKUP(B4,RMS!B:D,3,FALSE)</f>
        <v>541532.63964017096</v>
      </c>
      <c r="J4" s="21">
        <f>VLOOKUP(B4,RMS!B:E,4,FALSE)</f>
        <v>430809.635288889</v>
      </c>
      <c r="K4" s="22">
        <f t="shared" ref="K4:K38" si="1">E4-I4</f>
        <v>-0.38374017097521573</v>
      </c>
      <c r="L4" s="22">
        <f t="shared" ref="L4:L38" si="2">G4-J4</f>
        <v>-1.0188888991251588E-2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VLOOKUP(C5,RA!B8:D37,3,0)</f>
        <v>63296.332399999999</v>
      </c>
      <c r="F5" s="25">
        <f>VLOOKUP(C5,RA!B9:I40,8,0)</f>
        <v>14581.1363</v>
      </c>
      <c r="G5" s="16">
        <f t="shared" si="0"/>
        <v>48715.196100000001</v>
      </c>
      <c r="H5" s="27">
        <f>RA!J9</f>
        <v>23.036305180930199</v>
      </c>
      <c r="I5" s="20">
        <f>VLOOKUP(B5,RMS!B:D,3,FALSE)</f>
        <v>63296.354633673698</v>
      </c>
      <c r="J5" s="21">
        <f>VLOOKUP(B5,RMS!B:E,4,FALSE)</f>
        <v>48715.1816642841</v>
      </c>
      <c r="K5" s="22">
        <f t="shared" si="1"/>
        <v>-2.22336736987927E-2</v>
      </c>
      <c r="L5" s="22">
        <f t="shared" si="2"/>
        <v>1.4435715900617652E-2</v>
      </c>
      <c r="M5" s="34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VLOOKUP(C6,RA!B10:D38,3,0)</f>
        <v>96877.067200000005</v>
      </c>
      <c r="F6" s="25">
        <f>VLOOKUP(C6,RA!B10:I41,8,0)</f>
        <v>21761.882000000001</v>
      </c>
      <c r="G6" s="16">
        <f t="shared" si="0"/>
        <v>75115.185200000007</v>
      </c>
      <c r="H6" s="27">
        <f>RA!J10</f>
        <v>22.463398850703399</v>
      </c>
      <c r="I6" s="20">
        <f>VLOOKUP(B6,RMS!B:D,3,FALSE)</f>
        <v>96878.905805982897</v>
      </c>
      <c r="J6" s="21">
        <f>VLOOKUP(B6,RMS!B:E,4,FALSE)</f>
        <v>75115.185422222203</v>
      </c>
      <c r="K6" s="22">
        <f>E6-I6</f>
        <v>-1.8386059828917496</v>
      </c>
      <c r="L6" s="22">
        <f t="shared" si="2"/>
        <v>-2.222221955889836E-4</v>
      </c>
      <c r="M6" s="34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VLOOKUP(C7,RA!B10:D39,3,0)</f>
        <v>40441.397599999997</v>
      </c>
      <c r="F7" s="25">
        <f>VLOOKUP(C7,RA!B11:I42,8,0)</f>
        <v>8626.7648000000008</v>
      </c>
      <c r="G7" s="16">
        <f t="shared" si="0"/>
        <v>31814.632799999996</v>
      </c>
      <c r="H7" s="27">
        <f>RA!J11</f>
        <v>21.331519957163898</v>
      </c>
      <c r="I7" s="20">
        <f>VLOOKUP(B7,RMS!B:D,3,FALSE)</f>
        <v>40441.410663247902</v>
      </c>
      <c r="J7" s="21">
        <f>VLOOKUP(B7,RMS!B:E,4,FALSE)</f>
        <v>31814.632759829099</v>
      </c>
      <c r="K7" s="22">
        <f t="shared" si="1"/>
        <v>-1.306324790493818E-2</v>
      </c>
      <c r="L7" s="22">
        <f t="shared" si="2"/>
        <v>4.0170896681956947E-5</v>
      </c>
      <c r="M7" s="34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VLOOKUP(C8,RA!B12:D39,3,0)</f>
        <v>114100.9742</v>
      </c>
      <c r="F8" s="25">
        <f>VLOOKUP(C8,RA!B12:I43,8,0)</f>
        <v>16352.9609</v>
      </c>
      <c r="G8" s="16">
        <f t="shared" si="0"/>
        <v>97748.013299999991</v>
      </c>
      <c r="H8" s="27">
        <f>RA!J12</f>
        <v>14.332008131092699</v>
      </c>
      <c r="I8" s="20">
        <f>VLOOKUP(B8,RMS!B:D,3,FALSE)</f>
        <v>114100.983815385</v>
      </c>
      <c r="J8" s="21">
        <f>VLOOKUP(B8,RMS!B:E,4,FALSE)</f>
        <v>97748.013605982895</v>
      </c>
      <c r="K8" s="22">
        <f t="shared" si="1"/>
        <v>-9.6153850026894361E-3</v>
      </c>
      <c r="L8" s="22">
        <f t="shared" si="2"/>
        <v>-3.0598290322814137E-4</v>
      </c>
      <c r="M8" s="34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VLOOKUP(C9,RA!B12:D40,3,0)</f>
        <v>203251.44260000001</v>
      </c>
      <c r="F9" s="25">
        <f>VLOOKUP(C9,RA!B13:I44,8,0)</f>
        <v>47105.912499999999</v>
      </c>
      <c r="G9" s="16">
        <f t="shared" si="0"/>
        <v>156145.5301</v>
      </c>
      <c r="H9" s="27">
        <f>RA!J13</f>
        <v>23.176176216719298</v>
      </c>
      <c r="I9" s="20">
        <f>VLOOKUP(B9,RMS!B:D,3,FALSE)</f>
        <v>203251.534544444</v>
      </c>
      <c r="J9" s="21">
        <f>VLOOKUP(B9,RMS!B:E,4,FALSE)</f>
        <v>156145.52883760701</v>
      </c>
      <c r="K9" s="22">
        <f t="shared" si="1"/>
        <v>-9.1944443993270397E-2</v>
      </c>
      <c r="L9" s="22">
        <f t="shared" si="2"/>
        <v>1.2623929942492396E-3</v>
      </c>
      <c r="M9" s="34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VLOOKUP(C10,RA!B14:D41,3,0)</f>
        <v>123245.84390000001</v>
      </c>
      <c r="F10" s="25">
        <f>VLOOKUP(C10,RA!B14:I45,8,0)</f>
        <v>22419.374</v>
      </c>
      <c r="G10" s="16">
        <f t="shared" si="0"/>
        <v>100826.46990000001</v>
      </c>
      <c r="H10" s="27">
        <f>RA!J14</f>
        <v>18.190774869609999</v>
      </c>
      <c r="I10" s="20">
        <f>VLOOKUP(B10,RMS!B:D,3,FALSE)</f>
        <v>123245.853304274</v>
      </c>
      <c r="J10" s="21">
        <f>VLOOKUP(B10,RMS!B:E,4,FALSE)</f>
        <v>100826.47055812</v>
      </c>
      <c r="K10" s="22">
        <f t="shared" si="1"/>
        <v>-9.4042739947326481E-3</v>
      </c>
      <c r="L10" s="22">
        <f t="shared" si="2"/>
        <v>-6.5811998501885682E-4</v>
      </c>
      <c r="M10" s="34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VLOOKUP(C11,RA!B14:D42,3,0)</f>
        <v>82856.772800000006</v>
      </c>
      <c r="F11" s="25">
        <f>VLOOKUP(C11,RA!B15:I46,8,0)</f>
        <v>17862.580300000001</v>
      </c>
      <c r="G11" s="16">
        <f t="shared" si="0"/>
        <v>64994.192500000005</v>
      </c>
      <c r="H11" s="27">
        <f>RA!J15</f>
        <v>21.5583828531637</v>
      </c>
      <c r="I11" s="20">
        <f>VLOOKUP(B11,RMS!B:D,3,FALSE)</f>
        <v>82856.809253846193</v>
      </c>
      <c r="J11" s="21">
        <f>VLOOKUP(B11,RMS!B:E,4,FALSE)</f>
        <v>64994.1931059829</v>
      </c>
      <c r="K11" s="22">
        <f t="shared" si="1"/>
        <v>-3.6453846187214367E-2</v>
      </c>
      <c r="L11" s="22">
        <f t="shared" si="2"/>
        <v>-6.0598289564950392E-4</v>
      </c>
      <c r="M11" s="34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VLOOKUP(C12,RA!B16:D43,3,0)</f>
        <v>650650.60800000001</v>
      </c>
      <c r="F12" s="25">
        <f>VLOOKUP(C12,RA!B16:I47,8,0)</f>
        <v>40995.033199999998</v>
      </c>
      <c r="G12" s="16">
        <f t="shared" si="0"/>
        <v>609655.57480000006</v>
      </c>
      <c r="H12" s="27">
        <f>RA!J16</f>
        <v>6.3006216694413704</v>
      </c>
      <c r="I12" s="20">
        <f>VLOOKUP(B12,RMS!B:D,3,FALSE)</f>
        <v>650650.15147521405</v>
      </c>
      <c r="J12" s="21">
        <f>VLOOKUP(B12,RMS!B:E,4,FALSE)</f>
        <v>609655.57458034204</v>
      </c>
      <c r="K12" s="22">
        <f t="shared" si="1"/>
        <v>0.45652478595729917</v>
      </c>
      <c r="L12" s="22">
        <f t="shared" si="2"/>
        <v>2.196580171585083E-4</v>
      </c>
      <c r="M12" s="34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VLOOKUP(C13,RA!B16:D44,3,0)</f>
        <v>679835.09069999994</v>
      </c>
      <c r="F13" s="25">
        <f>VLOOKUP(C13,RA!B17:I48,8,0)</f>
        <v>10156.8747</v>
      </c>
      <c r="G13" s="16">
        <f t="shared" si="0"/>
        <v>669678.2159999999</v>
      </c>
      <c r="H13" s="27">
        <f>RA!J17</f>
        <v>1.49402036448896</v>
      </c>
      <c r="I13" s="20">
        <f>VLOOKUP(B13,RMS!B:D,3,FALSE)</f>
        <v>679835.18432906002</v>
      </c>
      <c r="J13" s="21">
        <f>VLOOKUP(B13,RMS!B:E,4,FALSE)</f>
        <v>669678.21618803404</v>
      </c>
      <c r="K13" s="22">
        <f t="shared" si="1"/>
        <v>-9.362906008027494E-2</v>
      </c>
      <c r="L13" s="22">
        <f t="shared" si="2"/>
        <v>-1.8803414423018694E-4</v>
      </c>
      <c r="M13" s="34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VLOOKUP(C14,RA!B18:D45,3,0)</f>
        <v>1337667.4620999999</v>
      </c>
      <c r="F14" s="25">
        <f>VLOOKUP(C14,RA!B18:I49,8,0)</f>
        <v>182875.61230000001</v>
      </c>
      <c r="G14" s="16">
        <f t="shared" si="0"/>
        <v>1154791.8498</v>
      </c>
      <c r="H14" s="27">
        <f>RA!J18</f>
        <v>13.671231264974001</v>
      </c>
      <c r="I14" s="20">
        <f>VLOOKUP(B14,RMS!B:D,3,FALSE)</f>
        <v>1337667.33788873</v>
      </c>
      <c r="J14" s="21">
        <f>VLOOKUP(B14,RMS!B:E,4,FALSE)</f>
        <v>1154791.83312076</v>
      </c>
      <c r="K14" s="22">
        <f t="shared" si="1"/>
        <v>0.12421126989647746</v>
      </c>
      <c r="L14" s="22">
        <f t="shared" si="2"/>
        <v>1.6679239924997091E-2</v>
      </c>
      <c r="M14" s="34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VLOOKUP(C15,RA!B18:D46,3,0)</f>
        <v>552253.21219999995</v>
      </c>
      <c r="F15" s="25">
        <f>VLOOKUP(C15,RA!B19:I50,8,0)</f>
        <v>39871.6976</v>
      </c>
      <c r="G15" s="16">
        <f t="shared" si="0"/>
        <v>512381.51459999994</v>
      </c>
      <c r="H15" s="27">
        <f>RA!J19</f>
        <v>7.2198217627678298</v>
      </c>
      <c r="I15" s="20">
        <f>VLOOKUP(B15,RMS!B:D,3,FALSE)</f>
        <v>552253.26761880296</v>
      </c>
      <c r="J15" s="21">
        <f>VLOOKUP(B15,RMS!B:E,4,FALSE)</f>
        <v>512381.51412905997</v>
      </c>
      <c r="K15" s="22">
        <f t="shared" si="1"/>
        <v>-5.5418803007341921E-2</v>
      </c>
      <c r="L15" s="22">
        <f t="shared" si="2"/>
        <v>4.7093996545299888E-4</v>
      </c>
      <c r="M15" s="34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VLOOKUP(C16,RA!B20:D47,3,0)</f>
        <v>765569.33050000004</v>
      </c>
      <c r="F16" s="25">
        <f>VLOOKUP(C16,RA!B20:I51,8,0)</f>
        <v>59632.957999999999</v>
      </c>
      <c r="G16" s="16">
        <f t="shared" si="0"/>
        <v>705936.37250000006</v>
      </c>
      <c r="H16" s="27">
        <f>RA!J20</f>
        <v>7.7893608879359402</v>
      </c>
      <c r="I16" s="20">
        <f>VLOOKUP(B16,RMS!B:D,3,FALSE)</f>
        <v>765569.39780000004</v>
      </c>
      <c r="J16" s="21">
        <f>VLOOKUP(B16,RMS!B:E,4,FALSE)</f>
        <v>705936.37250000006</v>
      </c>
      <c r="K16" s="22">
        <f t="shared" si="1"/>
        <v>-6.7299999995157123E-2</v>
      </c>
      <c r="L16" s="22">
        <f t="shared" si="2"/>
        <v>0</v>
      </c>
      <c r="M16" s="34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VLOOKUP(C17,RA!B20:D48,3,0)</f>
        <v>318653.21179999999</v>
      </c>
      <c r="F17" s="25">
        <f>VLOOKUP(C17,RA!B21:I52,8,0)</f>
        <v>30423.852500000001</v>
      </c>
      <c r="G17" s="16">
        <f t="shared" si="0"/>
        <v>288229.35930000001</v>
      </c>
      <c r="H17" s="27">
        <f>RA!J21</f>
        <v>9.5476371721290807</v>
      </c>
      <c r="I17" s="20">
        <f>VLOOKUP(B17,RMS!B:D,3,FALSE)</f>
        <v>318652.64870000002</v>
      </c>
      <c r="J17" s="21">
        <f>VLOOKUP(B17,RMS!B:E,4,FALSE)</f>
        <v>288229.35930000001</v>
      </c>
      <c r="K17" s="22">
        <f t="shared" si="1"/>
        <v>0.56309999997029081</v>
      </c>
      <c r="L17" s="22">
        <f t="shared" si="2"/>
        <v>0</v>
      </c>
      <c r="M17" s="34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VLOOKUP(C18,RA!B22:D49,3,0)</f>
        <v>994769.50670000003</v>
      </c>
      <c r="F18" s="25">
        <f>VLOOKUP(C18,RA!B22:I53,8,0)</f>
        <v>115006.2211</v>
      </c>
      <c r="G18" s="16">
        <f t="shared" si="0"/>
        <v>879763.28560000006</v>
      </c>
      <c r="H18" s="27">
        <f>RA!J22</f>
        <v>11.5610923259516</v>
      </c>
      <c r="I18" s="20">
        <f>VLOOKUP(B18,RMS!B:D,3,FALSE)</f>
        <v>994770.41559999995</v>
      </c>
      <c r="J18" s="21">
        <f>VLOOKUP(B18,RMS!B:E,4,FALSE)</f>
        <v>879763.28469999996</v>
      </c>
      <c r="K18" s="22">
        <f t="shared" si="1"/>
        <v>-0.90889999992214143</v>
      </c>
      <c r="L18" s="22">
        <f t="shared" si="2"/>
        <v>9.0000010095536709E-4</v>
      </c>
      <c r="M18" s="34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VLOOKUP(C19,RA!B22:D50,3,0)</f>
        <v>2122485.9736000001</v>
      </c>
      <c r="F19" s="25">
        <f>VLOOKUP(C19,RA!B23:I54,8,0)</f>
        <v>219758.48389999999</v>
      </c>
      <c r="G19" s="16">
        <f t="shared" si="0"/>
        <v>1902727.4897000003</v>
      </c>
      <c r="H19" s="27">
        <f>RA!J23</f>
        <v>10.353825025626101</v>
      </c>
      <c r="I19" s="20">
        <f>VLOOKUP(B19,RMS!B:D,3,FALSE)</f>
        <v>2122486.7902735001</v>
      </c>
      <c r="J19" s="21">
        <f>VLOOKUP(B19,RMS!B:E,4,FALSE)</f>
        <v>1902727.5202854699</v>
      </c>
      <c r="K19" s="22">
        <f t="shared" si="1"/>
        <v>-0.81667349999770522</v>
      </c>
      <c r="L19" s="22">
        <f t="shared" si="2"/>
        <v>-3.0585469678044319E-2</v>
      </c>
      <c r="M19" s="34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VLOOKUP(C20,RA!B24:D51,3,0)</f>
        <v>201301.5533</v>
      </c>
      <c r="F20" s="25">
        <f>VLOOKUP(C20,RA!B24:I55,8,0)</f>
        <v>28265.481500000002</v>
      </c>
      <c r="G20" s="16">
        <f t="shared" si="0"/>
        <v>173036.07180000001</v>
      </c>
      <c r="H20" s="27">
        <f>RA!J24</f>
        <v>14.041362839300101</v>
      </c>
      <c r="I20" s="20">
        <f>VLOOKUP(B20,RMS!B:D,3,FALSE)</f>
        <v>201301.53274905801</v>
      </c>
      <c r="J20" s="21">
        <f>VLOOKUP(B20,RMS!B:E,4,FALSE)</f>
        <v>173036.07808065499</v>
      </c>
      <c r="K20" s="22">
        <f t="shared" si="1"/>
        <v>2.0550941990222782E-2</v>
      </c>
      <c r="L20" s="22">
        <f t="shared" si="2"/>
        <v>-6.2806549831293523E-3</v>
      </c>
      <c r="M20" s="34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VLOOKUP(C21,RA!B24:D52,3,0)</f>
        <v>186495.75510000001</v>
      </c>
      <c r="F21" s="25">
        <f>VLOOKUP(C21,RA!B25:I56,8,0)</f>
        <v>16622.487000000001</v>
      </c>
      <c r="G21" s="16">
        <f t="shared" si="0"/>
        <v>169873.26810000002</v>
      </c>
      <c r="H21" s="27">
        <f>RA!J25</f>
        <v>8.9130645311937204</v>
      </c>
      <c r="I21" s="20">
        <f>VLOOKUP(B21,RMS!B:D,3,FALSE)</f>
        <v>186495.76101083099</v>
      </c>
      <c r="J21" s="21">
        <f>VLOOKUP(B21,RMS!B:E,4,FALSE)</f>
        <v>169873.26837709401</v>
      </c>
      <c r="K21" s="22">
        <f t="shared" si="1"/>
        <v>-5.9108309797011316E-3</v>
      </c>
      <c r="L21" s="22">
        <f t="shared" si="2"/>
        <v>-2.7709399000741541E-4</v>
      </c>
      <c r="M21" s="34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VLOOKUP(C22,RA!B26:D53,3,0)</f>
        <v>433446.73190000001</v>
      </c>
      <c r="F22" s="25">
        <f>VLOOKUP(C22,RA!B26:I57,8,0)</f>
        <v>102487.8826</v>
      </c>
      <c r="G22" s="16">
        <f t="shared" si="0"/>
        <v>330958.8493</v>
      </c>
      <c r="H22" s="27">
        <f>RA!J26</f>
        <v>23.644862230417001</v>
      </c>
      <c r="I22" s="20">
        <f>VLOOKUP(B22,RMS!B:D,3,FALSE)</f>
        <v>433446.70213288697</v>
      </c>
      <c r="J22" s="21">
        <f>VLOOKUP(B22,RMS!B:E,4,FALSE)</f>
        <v>330958.83942590101</v>
      </c>
      <c r="K22" s="22">
        <f t="shared" si="1"/>
        <v>2.9767113039270043E-2</v>
      </c>
      <c r="L22" s="22">
        <f t="shared" si="2"/>
        <v>9.8740989924408495E-3</v>
      </c>
      <c r="M22" s="34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VLOOKUP(C23,RA!B26:D54,3,0)</f>
        <v>220149.024</v>
      </c>
      <c r="F23" s="25">
        <f>VLOOKUP(C23,RA!B27:I58,8,0)</f>
        <v>62280.167699999998</v>
      </c>
      <c r="G23" s="16">
        <f t="shared" si="0"/>
        <v>157868.85630000001</v>
      </c>
      <c r="H23" s="27">
        <f>RA!J27</f>
        <v>28.290004002016399</v>
      </c>
      <c r="I23" s="20">
        <f>VLOOKUP(B23,RMS!B:D,3,FALSE)</f>
        <v>220148.954216807</v>
      </c>
      <c r="J23" s="21">
        <f>VLOOKUP(B23,RMS!B:E,4,FALSE)</f>
        <v>157868.87602836301</v>
      </c>
      <c r="K23" s="22">
        <f t="shared" si="1"/>
        <v>6.9783193001057953E-2</v>
      </c>
      <c r="L23" s="22">
        <f t="shared" si="2"/>
        <v>-1.9728362996829674E-2</v>
      </c>
      <c r="M23" s="34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VLOOKUP(C24,RA!B28:D55,3,0)</f>
        <v>721946.43149999995</v>
      </c>
      <c r="F24" s="25">
        <f>VLOOKUP(C24,RA!B28:I59,8,0)</f>
        <v>26587.641800000001</v>
      </c>
      <c r="G24" s="16">
        <f t="shared" si="0"/>
        <v>695358.78969999996</v>
      </c>
      <c r="H24" s="27">
        <f>RA!J28</f>
        <v>3.6827721060631098</v>
      </c>
      <c r="I24" s="20">
        <f>VLOOKUP(B24,RMS!B:D,3,FALSE)</f>
        <v>721946.42738761101</v>
      </c>
      <c r="J24" s="21">
        <f>VLOOKUP(B24,RMS!B:E,4,FALSE)</f>
        <v>695358.80412389396</v>
      </c>
      <c r="K24" s="22">
        <f t="shared" si="1"/>
        <v>4.11238893866539E-3</v>
      </c>
      <c r="L24" s="22">
        <f t="shared" si="2"/>
        <v>-1.4423893997445703E-2</v>
      </c>
      <c r="M24" s="34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VLOOKUP(C25,RA!B28:D56,3,0)</f>
        <v>707702.17330000002</v>
      </c>
      <c r="F25" s="25">
        <f>VLOOKUP(C25,RA!B29:I60,8,0)</f>
        <v>70239.927899999995</v>
      </c>
      <c r="G25" s="16">
        <f t="shared" si="0"/>
        <v>637462.24540000001</v>
      </c>
      <c r="H25" s="27">
        <f>RA!J29</f>
        <v>9.9250688425150297</v>
      </c>
      <c r="I25" s="20">
        <f>VLOOKUP(B25,RMS!B:D,3,FALSE)</f>
        <v>707702.171454867</v>
      </c>
      <c r="J25" s="21">
        <f>VLOOKUP(B25,RMS!B:E,4,FALSE)</f>
        <v>637462.22575032106</v>
      </c>
      <c r="K25" s="22">
        <f t="shared" si="1"/>
        <v>1.8451330251991749E-3</v>
      </c>
      <c r="L25" s="22">
        <f t="shared" si="2"/>
        <v>1.9649678957648575E-2</v>
      </c>
      <c r="M25" s="34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VLOOKUP(C26,RA!B30:D57,3,0)</f>
        <v>950481.38520000002</v>
      </c>
      <c r="F26" s="25">
        <f>VLOOKUP(C26,RA!B30:I61,8,0)</f>
        <v>119552.71369999999</v>
      </c>
      <c r="G26" s="16">
        <f t="shared" si="0"/>
        <v>830928.67150000005</v>
      </c>
      <c r="H26" s="27">
        <f>RA!J30</f>
        <v>12.5781225767871</v>
      </c>
      <c r="I26" s="20">
        <f>VLOOKUP(B26,RMS!B:D,3,FALSE)</f>
        <v>950481.395133288</v>
      </c>
      <c r="J26" s="21">
        <f>VLOOKUP(B26,RMS!B:E,4,FALSE)</f>
        <v>830928.64165344601</v>
      </c>
      <c r="K26" s="22">
        <f t="shared" si="1"/>
        <v>-9.9332879763096571E-3</v>
      </c>
      <c r="L26" s="22">
        <f t="shared" si="2"/>
        <v>2.9846554039977491E-2</v>
      </c>
      <c r="M26" s="34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VLOOKUP(C27,RA!B30:D58,3,0)</f>
        <v>590927.6237</v>
      </c>
      <c r="F27" s="25">
        <f>VLOOKUP(C27,RA!B31:I62,8,0)</f>
        <v>29846.7889</v>
      </c>
      <c r="G27" s="16">
        <f t="shared" si="0"/>
        <v>561080.83479999995</v>
      </c>
      <c r="H27" s="27">
        <f>RA!J31</f>
        <v>5.0508366342935602</v>
      </c>
      <c r="I27" s="20">
        <f>VLOOKUP(B27,RMS!B:D,3,FALSE)</f>
        <v>590927.55285044201</v>
      </c>
      <c r="J27" s="21">
        <f>VLOOKUP(B27,RMS!B:E,4,FALSE)</f>
        <v>561080.81176460197</v>
      </c>
      <c r="K27" s="22">
        <f t="shared" si="1"/>
        <v>7.0849557989276946E-2</v>
      </c>
      <c r="L27" s="22">
        <f t="shared" si="2"/>
        <v>2.3035397985950112E-2</v>
      </c>
      <c r="M27" s="34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VLOOKUP(C28,RA!B32:D59,3,0)</f>
        <v>105391.5178</v>
      </c>
      <c r="F28" s="25">
        <f>VLOOKUP(C28,RA!B32:I63,8,0)</f>
        <v>32265.709800000001</v>
      </c>
      <c r="G28" s="16">
        <f t="shared" si="0"/>
        <v>73125.808000000005</v>
      </c>
      <c r="H28" s="27">
        <f>RA!J32</f>
        <v>30.615091682454199</v>
      </c>
      <c r="I28" s="20">
        <f>VLOOKUP(B28,RMS!B:D,3,FALSE)</f>
        <v>105391.458891498</v>
      </c>
      <c r="J28" s="21">
        <f>VLOOKUP(B28,RMS!B:E,4,FALSE)</f>
        <v>73125.811399297003</v>
      </c>
      <c r="K28" s="22">
        <f t="shared" si="1"/>
        <v>5.8908502003760077E-2</v>
      </c>
      <c r="L28" s="22">
        <f t="shared" si="2"/>
        <v>-3.3992969983955845E-3</v>
      </c>
      <c r="M28" s="34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2"/>
      <c r="B30" s="12">
        <v>42</v>
      </c>
      <c r="C30" s="39" t="s">
        <v>32</v>
      </c>
      <c r="D30" s="39"/>
      <c r="E30" s="15">
        <f>VLOOKUP(C30,RA!B34:D62,3,0)</f>
        <v>105840.6669</v>
      </c>
      <c r="F30" s="25">
        <f>VLOOKUP(C30,RA!B34:I66,8,0)</f>
        <v>13735.065500000001</v>
      </c>
      <c r="G30" s="16">
        <f t="shared" si="0"/>
        <v>92105.6014</v>
      </c>
      <c r="H30" s="27">
        <f>RA!J34</f>
        <v>0</v>
      </c>
      <c r="I30" s="20">
        <f>VLOOKUP(B30,RMS!B:D,3,FALSE)</f>
        <v>105840.66680000001</v>
      </c>
      <c r="J30" s="21">
        <f>VLOOKUP(B30,RMS!B:E,4,FALSE)</f>
        <v>92105.600900000005</v>
      </c>
      <c r="K30" s="22">
        <f t="shared" si="1"/>
        <v>9.9999990197829902E-5</v>
      </c>
      <c r="L30" s="22">
        <f t="shared" si="2"/>
        <v>4.999999946448952E-4</v>
      </c>
      <c r="M30" s="34"/>
    </row>
    <row r="31" spans="1:13" x14ac:dyDescent="0.15">
      <c r="A31" s="42"/>
      <c r="B31" s="12">
        <v>71</v>
      </c>
      <c r="C31" s="39" t="s">
        <v>36</v>
      </c>
      <c r="D31" s="39"/>
      <c r="E31" s="15">
        <f>VLOOKUP(C31,RA!B34:D63,3,0)</f>
        <v>102985.99</v>
      </c>
      <c r="F31" s="25">
        <f>VLOOKUP(C31,RA!B34:I67,8,0)</f>
        <v>-9710.92</v>
      </c>
      <c r="G31" s="16">
        <f t="shared" si="0"/>
        <v>112696.91</v>
      </c>
      <c r="H31" s="27">
        <f>RA!J35</f>
        <v>12.9771154153603</v>
      </c>
      <c r="I31" s="20">
        <f>VLOOKUP(B31,RMS!B:D,3,FALSE)</f>
        <v>102985.99</v>
      </c>
      <c r="J31" s="21">
        <f>VLOOKUP(B31,RMS!B:E,4,FALSE)</f>
        <v>112696.91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2"/>
      <c r="B32" s="12">
        <v>72</v>
      </c>
      <c r="C32" s="39" t="s">
        <v>37</v>
      </c>
      <c r="D32" s="39"/>
      <c r="E32" s="15">
        <f>VLOOKUP(C32,RA!B34:D64,3,0)</f>
        <v>21928.36</v>
      </c>
      <c r="F32" s="25">
        <f>VLOOKUP(C32,RA!B34:I68,8,0)</f>
        <v>542.85</v>
      </c>
      <c r="G32" s="16">
        <f t="shared" si="0"/>
        <v>21385.510000000002</v>
      </c>
      <c r="H32" s="27">
        <f>RA!J34</f>
        <v>0</v>
      </c>
      <c r="I32" s="20">
        <f>VLOOKUP(B32,RMS!B:D,3,FALSE)</f>
        <v>21928.36</v>
      </c>
      <c r="J32" s="21">
        <f>VLOOKUP(B32,RMS!B:E,4,FALSE)</f>
        <v>21385.51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2"/>
      <c r="B33" s="12">
        <v>73</v>
      </c>
      <c r="C33" s="39" t="s">
        <v>38</v>
      </c>
      <c r="D33" s="39"/>
      <c r="E33" s="15">
        <f>VLOOKUP(C33,RA!B35:D65,3,0)</f>
        <v>134585.85</v>
      </c>
      <c r="F33" s="25">
        <f>VLOOKUP(C33,RA!B35:I69,8,0)</f>
        <v>-5541.52</v>
      </c>
      <c r="G33" s="16">
        <f t="shared" si="0"/>
        <v>140127.37</v>
      </c>
      <c r="H33" s="27">
        <f>RA!J35</f>
        <v>12.9771154153603</v>
      </c>
      <c r="I33" s="20">
        <f>VLOOKUP(B33,RMS!B:D,3,FALSE)</f>
        <v>134585.85</v>
      </c>
      <c r="J33" s="21">
        <f>VLOOKUP(B33,RMS!B:E,4,FALSE)</f>
        <v>140127.37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2"/>
      <c r="B34" s="12">
        <v>75</v>
      </c>
      <c r="C34" s="39" t="s">
        <v>33</v>
      </c>
      <c r="D34" s="39"/>
      <c r="E34" s="15">
        <f>VLOOKUP(C34,RA!B8:D66,3,0)</f>
        <v>124846.1535</v>
      </c>
      <c r="F34" s="25">
        <f>VLOOKUP(C34,RA!B8:I70,8,0)</f>
        <v>6661.5032000000001</v>
      </c>
      <c r="G34" s="16">
        <f t="shared" si="0"/>
        <v>118184.65029999999</v>
      </c>
      <c r="H34" s="27">
        <f>RA!J36</f>
        <v>-4.9686204508024296</v>
      </c>
      <c r="I34" s="20">
        <f>VLOOKUP(B34,RMS!B:D,3,FALSE)</f>
        <v>124846.153846154</v>
      </c>
      <c r="J34" s="21">
        <f>VLOOKUP(B34,RMS!B:E,4,FALSE)</f>
        <v>118184.64957265</v>
      </c>
      <c r="K34" s="22">
        <f t="shared" si="1"/>
        <v>-3.4615400363691151E-4</v>
      </c>
      <c r="L34" s="22">
        <f t="shared" si="2"/>
        <v>7.273499941220507E-4</v>
      </c>
      <c r="M34" s="34"/>
    </row>
    <row r="35" spans="1:13" x14ac:dyDescent="0.15">
      <c r="A35" s="42"/>
      <c r="B35" s="12">
        <v>76</v>
      </c>
      <c r="C35" s="39" t="s">
        <v>34</v>
      </c>
      <c r="D35" s="39"/>
      <c r="E35" s="15">
        <f>VLOOKUP(C35,RA!B8:D67,3,0)</f>
        <v>308513.2574</v>
      </c>
      <c r="F35" s="25">
        <f>VLOOKUP(C35,RA!B8:I71,8,0)</f>
        <v>19689.166000000001</v>
      </c>
      <c r="G35" s="16">
        <f t="shared" si="0"/>
        <v>288824.09139999998</v>
      </c>
      <c r="H35" s="27">
        <f>RA!J37</f>
        <v>-9.4293602459907397</v>
      </c>
      <c r="I35" s="20">
        <f>VLOOKUP(B35,RMS!B:D,3,FALSE)</f>
        <v>308513.252544444</v>
      </c>
      <c r="J35" s="21">
        <f>VLOOKUP(B35,RMS!B:E,4,FALSE)</f>
        <v>288824.09474700899</v>
      </c>
      <c r="K35" s="22">
        <f t="shared" si="1"/>
        <v>4.855556006077677E-3</v>
      </c>
      <c r="L35" s="22">
        <f t="shared" si="2"/>
        <v>-3.3470090129412711E-3</v>
      </c>
      <c r="M35" s="34"/>
    </row>
    <row r="36" spans="1:13" x14ac:dyDescent="0.15">
      <c r="A36" s="42"/>
      <c r="B36" s="12">
        <v>77</v>
      </c>
      <c r="C36" s="39" t="s">
        <v>39</v>
      </c>
      <c r="D36" s="39"/>
      <c r="E36" s="15">
        <f>VLOOKUP(C36,RA!B9:D68,3,0)</f>
        <v>52687.25</v>
      </c>
      <c r="F36" s="25">
        <f>VLOOKUP(C36,RA!B9:I72,8,0)</f>
        <v>-1791.11</v>
      </c>
      <c r="G36" s="16">
        <f t="shared" si="0"/>
        <v>54478.36</v>
      </c>
      <c r="H36" s="27">
        <f>RA!J38</f>
        <v>2.47556132788772</v>
      </c>
      <c r="I36" s="20">
        <f>VLOOKUP(B36,RMS!B:D,3,FALSE)</f>
        <v>52687.25</v>
      </c>
      <c r="J36" s="21">
        <f>VLOOKUP(B36,RMS!B:E,4,FALSE)</f>
        <v>54478.36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2"/>
      <c r="B37" s="12">
        <v>78</v>
      </c>
      <c r="C37" s="39" t="s">
        <v>40</v>
      </c>
      <c r="D37" s="39"/>
      <c r="E37" s="15">
        <f>VLOOKUP(C37,RA!B10:D69,3,0)</f>
        <v>33898.480000000003</v>
      </c>
      <c r="F37" s="25">
        <f>VLOOKUP(C37,RA!B10:I73,8,0)</f>
        <v>4636.05</v>
      </c>
      <c r="G37" s="16">
        <f t="shared" si="0"/>
        <v>29262.430000000004</v>
      </c>
      <c r="H37" s="27">
        <f>RA!J39</f>
        <v>-4.11746108524782</v>
      </c>
      <c r="I37" s="20">
        <f>VLOOKUP(B37,RMS!B:D,3,FALSE)</f>
        <v>33898.480000000003</v>
      </c>
      <c r="J37" s="21">
        <f>VLOOKUP(B37,RMS!B:E,4,FALSE)</f>
        <v>29262.43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2"/>
      <c r="B38" s="12">
        <v>99</v>
      </c>
      <c r="C38" s="39" t="s">
        <v>35</v>
      </c>
      <c r="D38" s="39"/>
      <c r="E38" s="15">
        <f>VLOOKUP(C38,RA!B8:D70,3,0)</f>
        <v>14925.604600000001</v>
      </c>
      <c r="F38" s="25">
        <f>VLOOKUP(C38,RA!B8:I74,8,0)</f>
        <v>2636.7028</v>
      </c>
      <c r="G38" s="16">
        <f t="shared" si="0"/>
        <v>12288.9018</v>
      </c>
      <c r="H38" s="27">
        <f>RA!J40</f>
        <v>98.002496878901397</v>
      </c>
      <c r="I38" s="20">
        <f>VLOOKUP(B38,RMS!B:D,3,FALSE)</f>
        <v>14925.604719764</v>
      </c>
      <c r="J38" s="21">
        <f>VLOOKUP(B38,RMS!B:E,4,FALSE)</f>
        <v>12288.9018531125</v>
      </c>
      <c r="K38" s="22">
        <f t="shared" si="1"/>
        <v>-1.1976399946433958E-4</v>
      </c>
      <c r="L38" s="22">
        <f t="shared" si="2"/>
        <v>-5.311250060913153E-5</v>
      </c>
      <c r="M38" s="34"/>
    </row>
  </sheetData>
  <mergeCells count="38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46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47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13724662.660399999</v>
      </c>
      <c r="E7" s="66">
        <v>14601598.600500001</v>
      </c>
      <c r="F7" s="67">
        <v>93.994247040389297</v>
      </c>
      <c r="G7" s="66">
        <v>12168802.296</v>
      </c>
      <c r="H7" s="67">
        <v>12.7856491259738</v>
      </c>
      <c r="I7" s="66">
        <v>1476218.6932999999</v>
      </c>
      <c r="J7" s="67">
        <v>10.7559561194852</v>
      </c>
      <c r="K7" s="66">
        <v>1518056.4006000001</v>
      </c>
      <c r="L7" s="67">
        <v>12.4749861463276</v>
      </c>
      <c r="M7" s="67">
        <v>-2.7560048021578E-2</v>
      </c>
      <c r="N7" s="66">
        <v>258647561.28439999</v>
      </c>
      <c r="O7" s="66">
        <v>2533980618.6882</v>
      </c>
      <c r="P7" s="66">
        <v>831595</v>
      </c>
      <c r="Q7" s="66">
        <v>832354</v>
      </c>
      <c r="R7" s="67">
        <v>-9.1187163154137996E-2</v>
      </c>
      <c r="S7" s="66">
        <v>16.5040225835894</v>
      </c>
      <c r="T7" s="66">
        <v>16.105144486480501</v>
      </c>
      <c r="U7" s="68">
        <v>2.41685380087563</v>
      </c>
      <c r="V7" s="56"/>
      <c r="W7" s="56"/>
    </row>
    <row r="8" spans="1:23" ht="14.25" thickBot="1" x14ac:dyDescent="0.2">
      <c r="A8" s="51">
        <v>42109</v>
      </c>
      <c r="B8" s="54" t="s">
        <v>6</v>
      </c>
      <c r="C8" s="55"/>
      <c r="D8" s="69">
        <v>541532.25589999999</v>
      </c>
      <c r="E8" s="69">
        <v>578594.80330000003</v>
      </c>
      <c r="F8" s="70">
        <v>93.594386401568997</v>
      </c>
      <c r="G8" s="69">
        <v>468124.75929999998</v>
      </c>
      <c r="H8" s="70">
        <v>15.6811822364979</v>
      </c>
      <c r="I8" s="69">
        <v>110722.6308</v>
      </c>
      <c r="J8" s="70">
        <v>20.446174644940498</v>
      </c>
      <c r="K8" s="69">
        <v>101827.5389</v>
      </c>
      <c r="L8" s="70">
        <v>21.752222431529901</v>
      </c>
      <c r="M8" s="70">
        <v>8.7354481863058997E-2</v>
      </c>
      <c r="N8" s="69">
        <v>9559550.0435000006</v>
      </c>
      <c r="O8" s="69">
        <v>104770561.62980001</v>
      </c>
      <c r="P8" s="69">
        <v>28278</v>
      </c>
      <c r="Q8" s="69">
        <v>29169</v>
      </c>
      <c r="R8" s="70">
        <v>-3.05461277383524</v>
      </c>
      <c r="S8" s="69">
        <v>19.1503025638305</v>
      </c>
      <c r="T8" s="69">
        <v>18.417495985464001</v>
      </c>
      <c r="U8" s="71">
        <v>3.8266057464312899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63296.332399999999</v>
      </c>
      <c r="E9" s="69">
        <v>74952.069499999998</v>
      </c>
      <c r="F9" s="70">
        <v>84.449079021093596</v>
      </c>
      <c r="G9" s="69">
        <v>60468.517999999996</v>
      </c>
      <c r="H9" s="70">
        <v>4.67650687255143</v>
      </c>
      <c r="I9" s="69">
        <v>14581.1363</v>
      </c>
      <c r="J9" s="70">
        <v>23.036305180930199</v>
      </c>
      <c r="K9" s="69">
        <v>13936.221600000001</v>
      </c>
      <c r="L9" s="70">
        <v>23.047069881884699</v>
      </c>
      <c r="M9" s="70">
        <v>4.6276151349372997E-2</v>
      </c>
      <c r="N9" s="69">
        <v>1420587.9095999999</v>
      </c>
      <c r="O9" s="69">
        <v>16098198.306399999</v>
      </c>
      <c r="P9" s="69">
        <v>3846</v>
      </c>
      <c r="Q9" s="69">
        <v>3477</v>
      </c>
      <c r="R9" s="70">
        <v>10.612597066436599</v>
      </c>
      <c r="S9" s="69">
        <v>16.457704732189299</v>
      </c>
      <c r="T9" s="69">
        <v>16.811155191256798</v>
      </c>
      <c r="U9" s="71">
        <v>-2.14762911851395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96877.067200000005</v>
      </c>
      <c r="E10" s="69">
        <v>119706.0144</v>
      </c>
      <c r="F10" s="70">
        <v>80.929156054167294</v>
      </c>
      <c r="G10" s="69">
        <v>104655.56110000001</v>
      </c>
      <c r="H10" s="70">
        <v>-7.4324706859748604</v>
      </c>
      <c r="I10" s="69">
        <v>21761.882000000001</v>
      </c>
      <c r="J10" s="70">
        <v>22.463398850703399</v>
      </c>
      <c r="K10" s="69">
        <v>27614.744699999999</v>
      </c>
      <c r="L10" s="70">
        <v>26.386313741716702</v>
      </c>
      <c r="M10" s="70">
        <v>-0.21194701466858001</v>
      </c>
      <c r="N10" s="69">
        <v>2201111.5554</v>
      </c>
      <c r="O10" s="69">
        <v>25655970.863499999</v>
      </c>
      <c r="P10" s="69">
        <v>78037</v>
      </c>
      <c r="Q10" s="69">
        <v>79099</v>
      </c>
      <c r="R10" s="70">
        <v>-1.3426212720767601</v>
      </c>
      <c r="S10" s="69">
        <v>1.2414248010559099</v>
      </c>
      <c r="T10" s="69">
        <v>1.2378451952616301</v>
      </c>
      <c r="U10" s="71">
        <v>0.288346566882689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40441.397599999997</v>
      </c>
      <c r="E11" s="69">
        <v>58024.251799999998</v>
      </c>
      <c r="F11" s="70">
        <v>69.697404697943895</v>
      </c>
      <c r="G11" s="69">
        <v>46197.588100000001</v>
      </c>
      <c r="H11" s="70">
        <v>-12.4599372753834</v>
      </c>
      <c r="I11" s="69">
        <v>8626.7648000000008</v>
      </c>
      <c r="J11" s="70">
        <v>21.331519957163898</v>
      </c>
      <c r="K11" s="69">
        <v>9001.4233999999997</v>
      </c>
      <c r="L11" s="70">
        <v>19.484617639594902</v>
      </c>
      <c r="M11" s="70">
        <v>-4.1622150558987998E-2</v>
      </c>
      <c r="N11" s="69">
        <v>710511.33409999998</v>
      </c>
      <c r="O11" s="69">
        <v>7927113.9168999996</v>
      </c>
      <c r="P11" s="69">
        <v>2290</v>
      </c>
      <c r="Q11" s="69">
        <v>2288</v>
      </c>
      <c r="R11" s="70">
        <v>8.7412587412582995E-2</v>
      </c>
      <c r="S11" s="69">
        <v>17.6599989519651</v>
      </c>
      <c r="T11" s="69">
        <v>17.4412449737762</v>
      </c>
      <c r="U11" s="71">
        <v>1.2386975717487101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114100.9742</v>
      </c>
      <c r="E12" s="69">
        <v>151980.62950000001</v>
      </c>
      <c r="F12" s="70">
        <v>75.075997892218197</v>
      </c>
      <c r="G12" s="69">
        <v>101718.03750000001</v>
      </c>
      <c r="H12" s="70">
        <v>12.173786483051201</v>
      </c>
      <c r="I12" s="69">
        <v>16352.9609</v>
      </c>
      <c r="J12" s="70">
        <v>14.332008131092699</v>
      </c>
      <c r="K12" s="69">
        <v>24626.389500000001</v>
      </c>
      <c r="L12" s="70">
        <v>24.2104449763888</v>
      </c>
      <c r="M12" s="70">
        <v>-0.33595783904904097</v>
      </c>
      <c r="N12" s="69">
        <v>1831605.4077999999</v>
      </c>
      <c r="O12" s="69">
        <v>28224276.9366</v>
      </c>
      <c r="P12" s="69">
        <v>1112</v>
      </c>
      <c r="Q12" s="69">
        <v>1116</v>
      </c>
      <c r="R12" s="70">
        <v>-0.35842293906810402</v>
      </c>
      <c r="S12" s="69">
        <v>102.608789748201</v>
      </c>
      <c r="T12" s="69">
        <v>83.945860215053798</v>
      </c>
      <c r="U12" s="71">
        <v>18.188431594355499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203251.44260000001</v>
      </c>
      <c r="E13" s="69">
        <v>287553.19549999997</v>
      </c>
      <c r="F13" s="70">
        <v>70.683075612004501</v>
      </c>
      <c r="G13" s="69">
        <v>239331.48939999999</v>
      </c>
      <c r="H13" s="70">
        <v>-15.0753446153083</v>
      </c>
      <c r="I13" s="69">
        <v>47105.912499999999</v>
      </c>
      <c r="J13" s="70">
        <v>23.176176216719298</v>
      </c>
      <c r="K13" s="69">
        <v>65756.106799999994</v>
      </c>
      <c r="L13" s="70">
        <v>27.474908113783702</v>
      </c>
      <c r="M13" s="70">
        <v>-0.283626802248578</v>
      </c>
      <c r="N13" s="69">
        <v>4182108.1973000001</v>
      </c>
      <c r="O13" s="69">
        <v>46254295.827299997</v>
      </c>
      <c r="P13" s="69">
        <v>10768</v>
      </c>
      <c r="Q13" s="69">
        <v>11302</v>
      </c>
      <c r="R13" s="70">
        <v>-4.7248274641656396</v>
      </c>
      <c r="S13" s="69">
        <v>18.8755054420505</v>
      </c>
      <c r="T13" s="69">
        <v>18.312571659883201</v>
      </c>
      <c r="U13" s="71">
        <v>2.98235077145655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123245.84390000001</v>
      </c>
      <c r="E14" s="69">
        <v>129033.7632</v>
      </c>
      <c r="F14" s="70">
        <v>95.514414865953498</v>
      </c>
      <c r="G14" s="69">
        <v>104913.72070000001</v>
      </c>
      <c r="H14" s="70">
        <v>17.473523079426901</v>
      </c>
      <c r="I14" s="69">
        <v>22419.374</v>
      </c>
      <c r="J14" s="70">
        <v>18.190774869609999</v>
      </c>
      <c r="K14" s="69">
        <v>22419.477800000001</v>
      </c>
      <c r="L14" s="70">
        <v>21.3694430532193</v>
      </c>
      <c r="M14" s="70">
        <v>-4.6299026639999998E-6</v>
      </c>
      <c r="N14" s="69">
        <v>2384563.7968000001</v>
      </c>
      <c r="O14" s="69">
        <v>22071091.696800001</v>
      </c>
      <c r="P14" s="69">
        <v>2656</v>
      </c>
      <c r="Q14" s="69">
        <v>2574</v>
      </c>
      <c r="R14" s="70">
        <v>3.1857031857031899</v>
      </c>
      <c r="S14" s="69">
        <v>46.402802673192802</v>
      </c>
      <c r="T14" s="69">
        <v>51.5355204739705</v>
      </c>
      <c r="U14" s="71">
        <v>-11.0612236871264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82856.772800000006</v>
      </c>
      <c r="E15" s="69">
        <v>113456.3029</v>
      </c>
      <c r="F15" s="70">
        <v>73.029678107023898</v>
      </c>
      <c r="G15" s="69">
        <v>112995.5331</v>
      </c>
      <c r="H15" s="70">
        <v>-26.6725236592561</v>
      </c>
      <c r="I15" s="69">
        <v>17862.580300000001</v>
      </c>
      <c r="J15" s="70">
        <v>21.5583828531637</v>
      </c>
      <c r="K15" s="69">
        <v>22497.6463</v>
      </c>
      <c r="L15" s="70">
        <v>19.910208556731</v>
      </c>
      <c r="M15" s="70">
        <v>-0.20602448532582701</v>
      </c>
      <c r="N15" s="69">
        <v>1823127.2915000001</v>
      </c>
      <c r="O15" s="69">
        <v>17589522.820599999</v>
      </c>
      <c r="P15" s="69">
        <v>3740</v>
      </c>
      <c r="Q15" s="69">
        <v>4119</v>
      </c>
      <c r="R15" s="70">
        <v>-9.2012624423403704</v>
      </c>
      <c r="S15" s="69">
        <v>22.154217326203199</v>
      </c>
      <c r="T15" s="69">
        <v>20.0199639475601</v>
      </c>
      <c r="U15" s="71">
        <v>9.6336212072759704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650650.60800000001</v>
      </c>
      <c r="E16" s="69">
        <v>738096.94579999999</v>
      </c>
      <c r="F16" s="70">
        <v>88.152459064138299</v>
      </c>
      <c r="G16" s="69">
        <v>602046.14289999998</v>
      </c>
      <c r="H16" s="70">
        <v>8.0732126055781599</v>
      </c>
      <c r="I16" s="69">
        <v>40995.033199999998</v>
      </c>
      <c r="J16" s="70">
        <v>6.3006216694413704</v>
      </c>
      <c r="K16" s="69">
        <v>44355.494899999998</v>
      </c>
      <c r="L16" s="70">
        <v>7.3674576979006501</v>
      </c>
      <c r="M16" s="70">
        <v>-7.5762015677566005E-2</v>
      </c>
      <c r="N16" s="69">
        <v>14350899.7311</v>
      </c>
      <c r="O16" s="69">
        <v>125555385.97130001</v>
      </c>
      <c r="P16" s="69">
        <v>40548</v>
      </c>
      <c r="Q16" s="69">
        <v>41506</v>
      </c>
      <c r="R16" s="70">
        <v>-2.3081000337300699</v>
      </c>
      <c r="S16" s="69">
        <v>16.046429121041701</v>
      </c>
      <c r="T16" s="69">
        <v>15.719955406447299</v>
      </c>
      <c r="U16" s="71">
        <v>2.0345567984739898</v>
      </c>
      <c r="V16" s="56"/>
      <c r="W16" s="56"/>
    </row>
    <row r="17" spans="1:21" ht="12" thickBot="1" x14ac:dyDescent="0.2">
      <c r="A17" s="52"/>
      <c r="B17" s="54" t="s">
        <v>15</v>
      </c>
      <c r="C17" s="55"/>
      <c r="D17" s="69">
        <v>679835.09069999994</v>
      </c>
      <c r="E17" s="69">
        <v>432213.83750000002</v>
      </c>
      <c r="F17" s="70">
        <v>157.29137563764399</v>
      </c>
      <c r="G17" s="69">
        <v>412073.21179999999</v>
      </c>
      <c r="H17" s="70">
        <v>64.979200596509102</v>
      </c>
      <c r="I17" s="69">
        <v>10156.8747</v>
      </c>
      <c r="J17" s="70">
        <v>1.49402036448896</v>
      </c>
      <c r="K17" s="69">
        <v>58336.324000000001</v>
      </c>
      <c r="L17" s="70">
        <v>14.156786301438499</v>
      </c>
      <c r="M17" s="70">
        <v>-0.82589107431589304</v>
      </c>
      <c r="N17" s="69">
        <v>10833008.303200001</v>
      </c>
      <c r="O17" s="69">
        <v>146691373.54910001</v>
      </c>
      <c r="P17" s="69">
        <v>12228</v>
      </c>
      <c r="Q17" s="69">
        <v>12242</v>
      </c>
      <c r="R17" s="70">
        <v>-0.11436039862767799</v>
      </c>
      <c r="S17" s="69">
        <v>55.596589033366101</v>
      </c>
      <c r="T17" s="69">
        <v>33.985488923378497</v>
      </c>
      <c r="U17" s="71">
        <v>38.871269777031998</v>
      </c>
    </row>
    <row r="18" spans="1:21" ht="12" thickBot="1" x14ac:dyDescent="0.2">
      <c r="A18" s="52"/>
      <c r="B18" s="54" t="s">
        <v>16</v>
      </c>
      <c r="C18" s="55"/>
      <c r="D18" s="69">
        <v>1337667.4620999999</v>
      </c>
      <c r="E18" s="69">
        <v>1524025.8802</v>
      </c>
      <c r="F18" s="70">
        <v>87.771964996057406</v>
      </c>
      <c r="G18" s="69">
        <v>1245923.0308000001</v>
      </c>
      <c r="H18" s="70">
        <v>7.3635713468665402</v>
      </c>
      <c r="I18" s="69">
        <v>182875.61230000001</v>
      </c>
      <c r="J18" s="70">
        <v>13.671231264974001</v>
      </c>
      <c r="K18" s="69">
        <v>162592.75510000001</v>
      </c>
      <c r="L18" s="70">
        <v>13.049983913982199</v>
      </c>
      <c r="M18" s="70">
        <v>0.12474637746021</v>
      </c>
      <c r="N18" s="69">
        <v>26607666.727299999</v>
      </c>
      <c r="O18" s="69">
        <v>330523782.16500002</v>
      </c>
      <c r="P18" s="69">
        <v>71328</v>
      </c>
      <c r="Q18" s="69">
        <v>68736</v>
      </c>
      <c r="R18" s="70">
        <v>3.7709497206703801</v>
      </c>
      <c r="S18" s="69">
        <v>18.753749749046701</v>
      </c>
      <c r="T18" s="69">
        <v>18.279685477769998</v>
      </c>
      <c r="U18" s="71">
        <v>2.5278372465258099</v>
      </c>
    </row>
    <row r="19" spans="1:21" ht="12" thickBot="1" x14ac:dyDescent="0.2">
      <c r="A19" s="52"/>
      <c r="B19" s="54" t="s">
        <v>17</v>
      </c>
      <c r="C19" s="55"/>
      <c r="D19" s="69">
        <v>552253.21219999995</v>
      </c>
      <c r="E19" s="69">
        <v>494203.59509999998</v>
      </c>
      <c r="F19" s="70">
        <v>111.746093649573</v>
      </c>
      <c r="G19" s="69">
        <v>429008.49859999999</v>
      </c>
      <c r="H19" s="70">
        <v>28.727802363400599</v>
      </c>
      <c r="I19" s="69">
        <v>39871.6976</v>
      </c>
      <c r="J19" s="70">
        <v>7.2198217627678298</v>
      </c>
      <c r="K19" s="69">
        <v>56693.801800000001</v>
      </c>
      <c r="L19" s="70">
        <v>13.215076620862099</v>
      </c>
      <c r="M19" s="70">
        <v>-0.29671857709143801</v>
      </c>
      <c r="N19" s="69">
        <v>9252520.0406999998</v>
      </c>
      <c r="O19" s="69">
        <v>93408695.423700005</v>
      </c>
      <c r="P19" s="69">
        <v>10644</v>
      </c>
      <c r="Q19" s="69">
        <v>9875</v>
      </c>
      <c r="R19" s="70">
        <v>7.7873417721519003</v>
      </c>
      <c r="S19" s="69">
        <v>51.883992127019901</v>
      </c>
      <c r="T19" s="69">
        <v>40.163801772151899</v>
      </c>
      <c r="U19" s="71">
        <v>22.589222367807</v>
      </c>
    </row>
    <row r="20" spans="1:21" ht="12" thickBot="1" x14ac:dyDescent="0.2">
      <c r="A20" s="52"/>
      <c r="B20" s="54" t="s">
        <v>18</v>
      </c>
      <c r="C20" s="55"/>
      <c r="D20" s="69">
        <v>765569.33050000004</v>
      </c>
      <c r="E20" s="69">
        <v>828138.51130000001</v>
      </c>
      <c r="F20" s="70">
        <v>92.444599551133095</v>
      </c>
      <c r="G20" s="69">
        <v>718917.50170000002</v>
      </c>
      <c r="H20" s="70">
        <v>6.4891769486323403</v>
      </c>
      <c r="I20" s="69">
        <v>59632.957999999999</v>
      </c>
      <c r="J20" s="70">
        <v>7.7893608879359402</v>
      </c>
      <c r="K20" s="69">
        <v>45066.956200000001</v>
      </c>
      <c r="L20" s="70">
        <v>6.2687243102903603</v>
      </c>
      <c r="M20" s="70">
        <v>0.32320802264431597</v>
      </c>
      <c r="N20" s="69">
        <v>13437202.8004</v>
      </c>
      <c r="O20" s="69">
        <v>136707113.54899999</v>
      </c>
      <c r="P20" s="69">
        <v>37881</v>
      </c>
      <c r="Q20" s="69">
        <v>37045</v>
      </c>
      <c r="R20" s="70">
        <v>2.2567148063166398</v>
      </c>
      <c r="S20" s="69">
        <v>20.209850069955898</v>
      </c>
      <c r="T20" s="69">
        <v>21.940358266972598</v>
      </c>
      <c r="U20" s="71">
        <v>-8.5626968583466798</v>
      </c>
    </row>
    <row r="21" spans="1:21" ht="12" thickBot="1" x14ac:dyDescent="0.2">
      <c r="A21" s="52"/>
      <c r="B21" s="54" t="s">
        <v>19</v>
      </c>
      <c r="C21" s="55"/>
      <c r="D21" s="69">
        <v>318653.21179999999</v>
      </c>
      <c r="E21" s="69">
        <v>299442.99719999998</v>
      </c>
      <c r="F21" s="70">
        <v>106.415316029972</v>
      </c>
      <c r="G21" s="69">
        <v>267375.3627</v>
      </c>
      <c r="H21" s="70">
        <v>19.178225167116299</v>
      </c>
      <c r="I21" s="69">
        <v>30423.852500000001</v>
      </c>
      <c r="J21" s="70">
        <v>9.5476371721290807</v>
      </c>
      <c r="K21" s="69">
        <v>30864.080000000002</v>
      </c>
      <c r="L21" s="70">
        <v>11.5433522701305</v>
      </c>
      <c r="M21" s="70">
        <v>-1.4263425315124E-2</v>
      </c>
      <c r="N21" s="69">
        <v>5732098.7290000003</v>
      </c>
      <c r="O21" s="69">
        <v>57586659.877700001</v>
      </c>
      <c r="P21" s="69">
        <v>28965</v>
      </c>
      <c r="Q21" s="69">
        <v>26728</v>
      </c>
      <c r="R21" s="70">
        <v>8.3695001496557904</v>
      </c>
      <c r="S21" s="69">
        <v>11.0013192404626</v>
      </c>
      <c r="T21" s="69">
        <v>10.759715874738101</v>
      </c>
      <c r="U21" s="71">
        <v>2.1961308497976502</v>
      </c>
    </row>
    <row r="22" spans="1:21" ht="12" thickBot="1" x14ac:dyDescent="0.2">
      <c r="A22" s="52"/>
      <c r="B22" s="54" t="s">
        <v>20</v>
      </c>
      <c r="C22" s="55"/>
      <c r="D22" s="69">
        <v>994769.50670000003</v>
      </c>
      <c r="E22" s="69">
        <v>1088436.0721</v>
      </c>
      <c r="F22" s="70">
        <v>91.394389822152604</v>
      </c>
      <c r="G22" s="69">
        <v>905184.20209999999</v>
      </c>
      <c r="H22" s="70">
        <v>9.8969142846466998</v>
      </c>
      <c r="I22" s="69">
        <v>115006.2211</v>
      </c>
      <c r="J22" s="70">
        <v>11.5610923259516</v>
      </c>
      <c r="K22" s="69">
        <v>127701.8588</v>
      </c>
      <c r="L22" s="70">
        <v>14.107831146824701</v>
      </c>
      <c r="M22" s="70">
        <v>-9.9416232616341998E-2</v>
      </c>
      <c r="N22" s="69">
        <v>17754657.2313</v>
      </c>
      <c r="O22" s="69">
        <v>159791489.26769999</v>
      </c>
      <c r="P22" s="69">
        <v>66159</v>
      </c>
      <c r="Q22" s="69">
        <v>64994</v>
      </c>
      <c r="R22" s="70">
        <v>1.79247315136781</v>
      </c>
      <c r="S22" s="69">
        <v>15.0360420607929</v>
      </c>
      <c r="T22" s="69">
        <v>15.157628407237601</v>
      </c>
      <c r="U22" s="71">
        <v>-0.80863265713850496</v>
      </c>
    </row>
    <row r="23" spans="1:21" ht="12" thickBot="1" x14ac:dyDescent="0.2">
      <c r="A23" s="52"/>
      <c r="B23" s="54" t="s">
        <v>21</v>
      </c>
      <c r="C23" s="55"/>
      <c r="D23" s="69">
        <v>2122485.9736000001</v>
      </c>
      <c r="E23" s="69">
        <v>2463017.3648000001</v>
      </c>
      <c r="F23" s="70">
        <v>86.174218823355702</v>
      </c>
      <c r="G23" s="69">
        <v>2085805.4913000001</v>
      </c>
      <c r="H23" s="70">
        <v>1.75857636069117</v>
      </c>
      <c r="I23" s="69">
        <v>219758.48389999999</v>
      </c>
      <c r="J23" s="70">
        <v>10.353825025626101</v>
      </c>
      <c r="K23" s="69">
        <v>122128.72840000001</v>
      </c>
      <c r="L23" s="70">
        <v>5.8552309364130597</v>
      </c>
      <c r="M23" s="70">
        <v>0.79940040954360803</v>
      </c>
      <c r="N23" s="69">
        <v>39743926.012500003</v>
      </c>
      <c r="O23" s="69">
        <v>352969059.03579998</v>
      </c>
      <c r="P23" s="69">
        <v>73606</v>
      </c>
      <c r="Q23" s="69">
        <v>74782</v>
      </c>
      <c r="R23" s="70">
        <v>-1.5725709395309</v>
      </c>
      <c r="S23" s="69">
        <v>28.835773898866901</v>
      </c>
      <c r="T23" s="69">
        <v>28.975444482629499</v>
      </c>
      <c r="U23" s="71">
        <v>-0.48436565029405299</v>
      </c>
    </row>
    <row r="24" spans="1:21" ht="12" thickBot="1" x14ac:dyDescent="0.2">
      <c r="A24" s="52"/>
      <c r="B24" s="54" t="s">
        <v>22</v>
      </c>
      <c r="C24" s="55"/>
      <c r="D24" s="69">
        <v>201301.5533</v>
      </c>
      <c r="E24" s="69">
        <v>230952.6894</v>
      </c>
      <c r="F24" s="70">
        <v>87.1613808970869</v>
      </c>
      <c r="G24" s="69">
        <v>179267.4754</v>
      </c>
      <c r="H24" s="70">
        <v>12.2911743197339</v>
      </c>
      <c r="I24" s="69">
        <v>28265.481500000002</v>
      </c>
      <c r="J24" s="70">
        <v>14.041362839300101</v>
      </c>
      <c r="K24" s="69">
        <v>31299.968499999999</v>
      </c>
      <c r="L24" s="70">
        <v>17.4599259738334</v>
      </c>
      <c r="M24" s="70">
        <v>-9.6948564021718003E-2</v>
      </c>
      <c r="N24" s="69">
        <v>3398313.8136999998</v>
      </c>
      <c r="O24" s="69">
        <v>35631342.568700001</v>
      </c>
      <c r="P24" s="69">
        <v>22993</v>
      </c>
      <c r="Q24" s="69">
        <v>21834</v>
      </c>
      <c r="R24" s="70">
        <v>5.3082348630576304</v>
      </c>
      <c r="S24" s="69">
        <v>8.7549059844300405</v>
      </c>
      <c r="T24" s="69">
        <v>8.71073618668132</v>
      </c>
      <c r="U24" s="71">
        <v>0.50451481520502095</v>
      </c>
    </row>
    <row r="25" spans="1:21" ht="12" thickBot="1" x14ac:dyDescent="0.2">
      <c r="A25" s="52"/>
      <c r="B25" s="54" t="s">
        <v>23</v>
      </c>
      <c r="C25" s="55"/>
      <c r="D25" s="69">
        <v>186495.75510000001</v>
      </c>
      <c r="E25" s="69">
        <v>185852.67600000001</v>
      </c>
      <c r="F25" s="70">
        <v>100.34601551822701</v>
      </c>
      <c r="G25" s="69">
        <v>144115.34760000001</v>
      </c>
      <c r="H25" s="70">
        <v>29.407282573143501</v>
      </c>
      <c r="I25" s="69">
        <v>16622.487000000001</v>
      </c>
      <c r="J25" s="70">
        <v>8.9130645311937204</v>
      </c>
      <c r="K25" s="69">
        <v>13207.808499999999</v>
      </c>
      <c r="L25" s="70">
        <v>9.1647480438093201</v>
      </c>
      <c r="M25" s="70">
        <v>0.25853482809051997</v>
      </c>
      <c r="N25" s="69">
        <v>3213325.6952999998</v>
      </c>
      <c r="O25" s="69">
        <v>43365320.625500001</v>
      </c>
      <c r="P25" s="69">
        <v>15526</v>
      </c>
      <c r="Q25" s="69">
        <v>14819</v>
      </c>
      <c r="R25" s="70">
        <v>4.7709022201228199</v>
      </c>
      <c r="S25" s="69">
        <v>12.011835314955601</v>
      </c>
      <c r="T25" s="69">
        <v>11.2643466495715</v>
      </c>
      <c r="U25" s="71">
        <v>6.2229346788778299</v>
      </c>
    </row>
    <row r="26" spans="1:21" ht="12" thickBot="1" x14ac:dyDescent="0.2">
      <c r="A26" s="52"/>
      <c r="B26" s="54" t="s">
        <v>24</v>
      </c>
      <c r="C26" s="55"/>
      <c r="D26" s="69">
        <v>433446.73190000001</v>
      </c>
      <c r="E26" s="69">
        <v>492359.67330000002</v>
      </c>
      <c r="F26" s="70">
        <v>88.034572164462404</v>
      </c>
      <c r="G26" s="69">
        <v>398091.0993</v>
      </c>
      <c r="H26" s="70">
        <v>8.8812919108638901</v>
      </c>
      <c r="I26" s="69">
        <v>102487.8826</v>
      </c>
      <c r="J26" s="70">
        <v>23.644862230417001</v>
      </c>
      <c r="K26" s="69">
        <v>93232.156900000002</v>
      </c>
      <c r="L26" s="70">
        <v>23.419804427664602</v>
      </c>
      <c r="M26" s="70">
        <v>9.9276108241575997E-2</v>
      </c>
      <c r="N26" s="69">
        <v>8159243.2618000004</v>
      </c>
      <c r="O26" s="69">
        <v>83408821.232700005</v>
      </c>
      <c r="P26" s="69">
        <v>31799</v>
      </c>
      <c r="Q26" s="69">
        <v>36584</v>
      </c>
      <c r="R26" s="70">
        <v>-13.0794883008966</v>
      </c>
      <c r="S26" s="69">
        <v>13.630829016635699</v>
      </c>
      <c r="T26" s="69">
        <v>13.2681689181063</v>
      </c>
      <c r="U26" s="71">
        <v>2.6605872473850201</v>
      </c>
    </row>
    <row r="27" spans="1:21" ht="12" thickBot="1" x14ac:dyDescent="0.2">
      <c r="A27" s="52"/>
      <c r="B27" s="54" t="s">
        <v>25</v>
      </c>
      <c r="C27" s="55"/>
      <c r="D27" s="69">
        <v>220149.024</v>
      </c>
      <c r="E27" s="69">
        <v>240119.50760000001</v>
      </c>
      <c r="F27" s="70">
        <v>91.683106549898696</v>
      </c>
      <c r="G27" s="69">
        <v>191741.15100000001</v>
      </c>
      <c r="H27" s="70">
        <v>14.815741353299799</v>
      </c>
      <c r="I27" s="69">
        <v>62280.167699999998</v>
      </c>
      <c r="J27" s="70">
        <v>28.290004002016399</v>
      </c>
      <c r="K27" s="69">
        <v>63155.315600000002</v>
      </c>
      <c r="L27" s="70">
        <v>32.937799356383302</v>
      </c>
      <c r="M27" s="70">
        <v>-1.3857074288771001E-2</v>
      </c>
      <c r="N27" s="69">
        <v>3791695.0274</v>
      </c>
      <c r="O27" s="69">
        <v>30582973.445999999</v>
      </c>
      <c r="P27" s="69">
        <v>30027</v>
      </c>
      <c r="Q27" s="69">
        <v>28319</v>
      </c>
      <c r="R27" s="70">
        <v>6.0312864154807597</v>
      </c>
      <c r="S27" s="69">
        <v>7.3317022679588399</v>
      </c>
      <c r="T27" s="69">
        <v>7.3085290123238797</v>
      </c>
      <c r="U27" s="71">
        <v>0.31606923996665898</v>
      </c>
    </row>
    <row r="28" spans="1:21" ht="12" thickBot="1" x14ac:dyDescent="0.2">
      <c r="A28" s="52"/>
      <c r="B28" s="54" t="s">
        <v>26</v>
      </c>
      <c r="C28" s="55"/>
      <c r="D28" s="69">
        <v>721946.43149999995</v>
      </c>
      <c r="E28" s="69">
        <v>746974.02839999995</v>
      </c>
      <c r="F28" s="70">
        <v>96.649468930853203</v>
      </c>
      <c r="G28" s="69">
        <v>629193.9889</v>
      </c>
      <c r="H28" s="70">
        <v>14.741469918070299</v>
      </c>
      <c r="I28" s="69">
        <v>26587.641800000001</v>
      </c>
      <c r="J28" s="70">
        <v>3.6827721060631098</v>
      </c>
      <c r="K28" s="69">
        <v>49993.8848</v>
      </c>
      <c r="L28" s="70">
        <v>7.9457028646129899</v>
      </c>
      <c r="M28" s="70">
        <v>-0.468182120546071</v>
      </c>
      <c r="N28" s="69">
        <v>11120941.2433</v>
      </c>
      <c r="O28" s="69">
        <v>107060096.3997</v>
      </c>
      <c r="P28" s="69">
        <v>38890</v>
      </c>
      <c r="Q28" s="69">
        <v>37795</v>
      </c>
      <c r="R28" s="70">
        <v>2.8972086254795499</v>
      </c>
      <c r="S28" s="69">
        <v>18.563806415531001</v>
      </c>
      <c r="T28" s="69">
        <v>19.002916568329098</v>
      </c>
      <c r="U28" s="71">
        <v>-2.3654101048521299</v>
      </c>
    </row>
    <row r="29" spans="1:21" ht="12" thickBot="1" x14ac:dyDescent="0.2">
      <c r="A29" s="52"/>
      <c r="B29" s="54" t="s">
        <v>27</v>
      </c>
      <c r="C29" s="55"/>
      <c r="D29" s="69">
        <v>707702.17330000002</v>
      </c>
      <c r="E29" s="69">
        <v>715356.70250000001</v>
      </c>
      <c r="F29" s="70">
        <v>98.929970296881393</v>
      </c>
      <c r="G29" s="69">
        <v>621752.14190000005</v>
      </c>
      <c r="H29" s="70">
        <v>13.8238416255949</v>
      </c>
      <c r="I29" s="69">
        <v>70239.927899999995</v>
      </c>
      <c r="J29" s="70">
        <v>9.9250688425150297</v>
      </c>
      <c r="K29" s="69">
        <v>82436.400299999994</v>
      </c>
      <c r="L29" s="70">
        <v>13.2587239744899</v>
      </c>
      <c r="M29" s="70">
        <v>-0.14795008461814199</v>
      </c>
      <c r="N29" s="69">
        <v>11131408.2204</v>
      </c>
      <c r="O29" s="69">
        <v>76870488.443900004</v>
      </c>
      <c r="P29" s="69">
        <v>102162</v>
      </c>
      <c r="Q29" s="69">
        <v>103698</v>
      </c>
      <c r="R29" s="70">
        <v>-1.4812243244807</v>
      </c>
      <c r="S29" s="69">
        <v>6.9272544909066003</v>
      </c>
      <c r="T29" s="69">
        <v>6.8843360084090301</v>
      </c>
      <c r="U29" s="71">
        <v>0.61955977731011302</v>
      </c>
    </row>
    <row r="30" spans="1:21" ht="12" thickBot="1" x14ac:dyDescent="0.2">
      <c r="A30" s="52"/>
      <c r="B30" s="54" t="s">
        <v>28</v>
      </c>
      <c r="C30" s="55"/>
      <c r="D30" s="69">
        <v>950481.38520000002</v>
      </c>
      <c r="E30" s="69">
        <v>1184674.3426999999</v>
      </c>
      <c r="F30" s="70">
        <v>80.231448503708705</v>
      </c>
      <c r="G30" s="69">
        <v>974908.81969999999</v>
      </c>
      <c r="H30" s="70">
        <v>-2.5056122179217502</v>
      </c>
      <c r="I30" s="69">
        <v>119552.71369999999</v>
      </c>
      <c r="J30" s="70">
        <v>12.5781225767871</v>
      </c>
      <c r="K30" s="69">
        <v>139602.21479999999</v>
      </c>
      <c r="L30" s="70">
        <v>14.3195150129997</v>
      </c>
      <c r="M30" s="70">
        <v>-0.14361878949215601</v>
      </c>
      <c r="N30" s="69">
        <v>19931147.670699999</v>
      </c>
      <c r="O30" s="69">
        <v>135047232.06349999</v>
      </c>
      <c r="P30" s="69">
        <v>61683</v>
      </c>
      <c r="Q30" s="69">
        <v>65118</v>
      </c>
      <c r="R30" s="70">
        <v>-5.2750391596793502</v>
      </c>
      <c r="S30" s="69">
        <v>15.4091303146734</v>
      </c>
      <c r="T30" s="69">
        <v>15.946021691391</v>
      </c>
      <c r="U30" s="71">
        <v>-3.4842419121236601</v>
      </c>
    </row>
    <row r="31" spans="1:21" ht="12" thickBot="1" x14ac:dyDescent="0.2">
      <c r="A31" s="52"/>
      <c r="B31" s="54" t="s">
        <v>29</v>
      </c>
      <c r="C31" s="55"/>
      <c r="D31" s="69">
        <v>590927.6237</v>
      </c>
      <c r="E31" s="69">
        <v>568586.01690000005</v>
      </c>
      <c r="F31" s="70">
        <v>103.929327513506</v>
      </c>
      <c r="G31" s="69">
        <v>499919.91369999998</v>
      </c>
      <c r="H31" s="70">
        <v>18.204457855346298</v>
      </c>
      <c r="I31" s="69">
        <v>29846.7889</v>
      </c>
      <c r="J31" s="70">
        <v>5.0508366342935602</v>
      </c>
      <c r="K31" s="69">
        <v>37844.184800000003</v>
      </c>
      <c r="L31" s="70">
        <v>7.5700494745064599</v>
      </c>
      <c r="M31" s="70">
        <v>-0.21132430100595001</v>
      </c>
      <c r="N31" s="69">
        <v>11410037.9374</v>
      </c>
      <c r="O31" s="69">
        <v>141514636.60949999</v>
      </c>
      <c r="P31" s="69">
        <v>25430</v>
      </c>
      <c r="Q31" s="69">
        <v>24688</v>
      </c>
      <c r="R31" s="70">
        <v>3.0055087491899002</v>
      </c>
      <c r="S31" s="69">
        <v>23.237421301612301</v>
      </c>
      <c r="T31" s="69">
        <v>23.828160620544399</v>
      </c>
      <c r="U31" s="71">
        <v>-2.54218964860415</v>
      </c>
    </row>
    <row r="32" spans="1:21" ht="12" thickBot="1" x14ac:dyDescent="0.2">
      <c r="A32" s="52"/>
      <c r="B32" s="54" t="s">
        <v>30</v>
      </c>
      <c r="C32" s="55"/>
      <c r="D32" s="69">
        <v>105391.5178</v>
      </c>
      <c r="E32" s="69">
        <v>140923.91459999999</v>
      </c>
      <c r="F32" s="70">
        <v>74.786112846172699</v>
      </c>
      <c r="G32" s="69">
        <v>108795.28</v>
      </c>
      <c r="H32" s="70">
        <v>-3.1285936301648301</v>
      </c>
      <c r="I32" s="69">
        <v>32265.709800000001</v>
      </c>
      <c r="J32" s="70">
        <v>30.615091682454199</v>
      </c>
      <c r="K32" s="69">
        <v>33813.186699999998</v>
      </c>
      <c r="L32" s="70">
        <v>31.079644907389401</v>
      </c>
      <c r="M32" s="70">
        <v>-4.5765485333567002E-2</v>
      </c>
      <c r="N32" s="69">
        <v>1735217.8171999999</v>
      </c>
      <c r="O32" s="69">
        <v>14968127.2312</v>
      </c>
      <c r="P32" s="69">
        <v>22154</v>
      </c>
      <c r="Q32" s="69">
        <v>21112</v>
      </c>
      <c r="R32" s="70">
        <v>4.9355816597195901</v>
      </c>
      <c r="S32" s="69">
        <v>4.7572229755348898</v>
      </c>
      <c r="T32" s="69">
        <v>4.8700499857900699</v>
      </c>
      <c r="U32" s="71">
        <v>-2.3716990108603002</v>
      </c>
    </row>
    <row r="33" spans="1:21" ht="12" thickBot="1" x14ac:dyDescent="0.2">
      <c r="A33" s="52"/>
      <c r="B33" s="54" t="s">
        <v>31</v>
      </c>
      <c r="C33" s="55"/>
      <c r="D33" s="72"/>
      <c r="E33" s="72"/>
      <c r="F33" s="72"/>
      <c r="G33" s="69">
        <v>30.769300000000001</v>
      </c>
      <c r="H33" s="72"/>
      <c r="I33" s="72"/>
      <c r="J33" s="72"/>
      <c r="K33" s="69">
        <v>5.9908999999999999</v>
      </c>
      <c r="L33" s="70">
        <v>19.4703811916423</v>
      </c>
      <c r="M33" s="72"/>
      <c r="N33" s="72"/>
      <c r="O33" s="69">
        <v>138.37620000000001</v>
      </c>
      <c r="P33" s="72"/>
      <c r="Q33" s="72"/>
      <c r="R33" s="72"/>
      <c r="S33" s="72"/>
      <c r="T33" s="72"/>
      <c r="U33" s="73"/>
    </row>
    <row r="34" spans="1:21" ht="12" thickBot="1" x14ac:dyDescent="0.2">
      <c r="A34" s="52"/>
      <c r="B34" s="54" t="s">
        <v>72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69">
        <v>1</v>
      </c>
      <c r="O34" s="69">
        <v>1</v>
      </c>
      <c r="P34" s="72"/>
      <c r="Q34" s="69">
        <v>1</v>
      </c>
      <c r="R34" s="72"/>
      <c r="S34" s="72"/>
      <c r="T34" s="69">
        <v>1</v>
      </c>
      <c r="U34" s="73"/>
    </row>
    <row r="35" spans="1:21" ht="12" customHeight="1" thickBot="1" x14ac:dyDescent="0.2">
      <c r="A35" s="52"/>
      <c r="B35" s="54" t="s">
        <v>32</v>
      </c>
      <c r="C35" s="55"/>
      <c r="D35" s="69">
        <v>105840.6669</v>
      </c>
      <c r="E35" s="69">
        <v>94278.986999999994</v>
      </c>
      <c r="F35" s="70">
        <v>112.26326275652499</v>
      </c>
      <c r="G35" s="69">
        <v>74047.963499999998</v>
      </c>
      <c r="H35" s="70">
        <v>42.9352839663173</v>
      </c>
      <c r="I35" s="69">
        <v>13735.065500000001</v>
      </c>
      <c r="J35" s="70">
        <v>12.9771154153603</v>
      </c>
      <c r="K35" s="69">
        <v>9169.2695000000003</v>
      </c>
      <c r="L35" s="70">
        <v>12.3828786999659</v>
      </c>
      <c r="M35" s="70">
        <v>0.497945447017344</v>
      </c>
      <c r="N35" s="69">
        <v>1751294.7577</v>
      </c>
      <c r="O35" s="69">
        <v>24257096.4573</v>
      </c>
      <c r="P35" s="69">
        <v>6827</v>
      </c>
      <c r="Q35" s="69">
        <v>7157</v>
      </c>
      <c r="R35" s="70">
        <v>-4.6108704764566202</v>
      </c>
      <c r="S35" s="69">
        <v>15.5032469459499</v>
      </c>
      <c r="T35" s="69">
        <v>14.9221822132178</v>
      </c>
      <c r="U35" s="71">
        <v>3.7480195907210998</v>
      </c>
    </row>
    <row r="36" spans="1:21" ht="12" customHeight="1" thickBot="1" x14ac:dyDescent="0.2">
      <c r="A36" s="52"/>
      <c r="B36" s="54" t="s">
        <v>70</v>
      </c>
      <c r="C36" s="55"/>
      <c r="D36" s="69">
        <v>19114.36</v>
      </c>
      <c r="E36" s="72"/>
      <c r="F36" s="72"/>
      <c r="G36" s="72"/>
      <c r="H36" s="72"/>
      <c r="I36" s="69">
        <v>-949.72</v>
      </c>
      <c r="J36" s="70">
        <v>-4.9686204508024296</v>
      </c>
      <c r="K36" s="72"/>
      <c r="L36" s="72"/>
      <c r="M36" s="72"/>
      <c r="N36" s="69">
        <v>340191.32</v>
      </c>
      <c r="O36" s="69">
        <v>963702.51</v>
      </c>
      <c r="P36" s="69">
        <v>8</v>
      </c>
      <c r="Q36" s="69">
        <v>3</v>
      </c>
      <c r="R36" s="70">
        <v>166.666666666667</v>
      </c>
      <c r="S36" s="69">
        <v>2389.2950000000001</v>
      </c>
      <c r="T36" s="69">
        <v>5007.4066666666704</v>
      </c>
      <c r="U36" s="71">
        <v>-109.576744046535</v>
      </c>
    </row>
    <row r="37" spans="1:21" ht="12" customHeight="1" thickBot="1" x14ac:dyDescent="0.2">
      <c r="A37" s="52"/>
      <c r="B37" s="54" t="s">
        <v>36</v>
      </c>
      <c r="C37" s="55"/>
      <c r="D37" s="69">
        <v>102985.99</v>
      </c>
      <c r="E37" s="69">
        <v>100944.42</v>
      </c>
      <c r="F37" s="70">
        <v>102.022469394544</v>
      </c>
      <c r="G37" s="72"/>
      <c r="H37" s="72"/>
      <c r="I37" s="69">
        <v>-9710.92</v>
      </c>
      <c r="J37" s="70">
        <v>-9.4293602459907397</v>
      </c>
      <c r="K37" s="72"/>
      <c r="L37" s="72"/>
      <c r="M37" s="72"/>
      <c r="N37" s="69">
        <v>4047488.05</v>
      </c>
      <c r="O37" s="69">
        <v>18721204.899999999</v>
      </c>
      <c r="P37" s="69">
        <v>62</v>
      </c>
      <c r="Q37" s="69">
        <v>66</v>
      </c>
      <c r="R37" s="70">
        <v>-6.0606060606060597</v>
      </c>
      <c r="S37" s="69">
        <v>1661.06435483871</v>
      </c>
      <c r="T37" s="69">
        <v>1930.0278787878799</v>
      </c>
      <c r="U37" s="71">
        <v>-16.1922398229589</v>
      </c>
    </row>
    <row r="38" spans="1:21" ht="12" customHeight="1" thickBot="1" x14ac:dyDescent="0.2">
      <c r="A38" s="52"/>
      <c r="B38" s="54" t="s">
        <v>37</v>
      </c>
      <c r="C38" s="55"/>
      <c r="D38" s="69">
        <v>21928.36</v>
      </c>
      <c r="E38" s="69">
        <v>74103.521900000007</v>
      </c>
      <c r="F38" s="70">
        <v>29.591522019144399</v>
      </c>
      <c r="G38" s="72"/>
      <c r="H38" s="72"/>
      <c r="I38" s="69">
        <v>542.85</v>
      </c>
      <c r="J38" s="70">
        <v>2.47556132788772</v>
      </c>
      <c r="K38" s="72"/>
      <c r="L38" s="72"/>
      <c r="M38" s="72"/>
      <c r="N38" s="69">
        <v>2631383.63</v>
      </c>
      <c r="O38" s="69">
        <v>25871233.899999999</v>
      </c>
      <c r="P38" s="69">
        <v>10</v>
      </c>
      <c r="Q38" s="69">
        <v>18</v>
      </c>
      <c r="R38" s="70">
        <v>-44.4444444444444</v>
      </c>
      <c r="S38" s="69">
        <v>2192.8359999999998</v>
      </c>
      <c r="T38" s="69">
        <v>2505.1994444444399</v>
      </c>
      <c r="U38" s="71">
        <v>-14.244724386340099</v>
      </c>
    </row>
    <row r="39" spans="1:21" ht="12" thickBot="1" x14ac:dyDescent="0.2">
      <c r="A39" s="52"/>
      <c r="B39" s="54" t="s">
        <v>38</v>
      </c>
      <c r="C39" s="55"/>
      <c r="D39" s="69">
        <v>134585.85</v>
      </c>
      <c r="E39" s="69">
        <v>61904.761400000003</v>
      </c>
      <c r="F39" s="70">
        <v>217.407913311172</v>
      </c>
      <c r="G39" s="72"/>
      <c r="H39" s="72"/>
      <c r="I39" s="69">
        <v>-5541.52</v>
      </c>
      <c r="J39" s="70">
        <v>-4.11746108524782</v>
      </c>
      <c r="K39" s="72"/>
      <c r="L39" s="72"/>
      <c r="M39" s="72"/>
      <c r="N39" s="69">
        <v>3367314.17</v>
      </c>
      <c r="O39" s="69">
        <v>13613362.75</v>
      </c>
      <c r="P39" s="69">
        <v>77</v>
      </c>
      <c r="Q39" s="69">
        <v>84</v>
      </c>
      <c r="R39" s="70">
        <v>-8.3333333333333393</v>
      </c>
      <c r="S39" s="69">
        <v>1747.8681818181799</v>
      </c>
      <c r="T39" s="69">
        <v>1428.07321428571</v>
      </c>
      <c r="U39" s="71">
        <v>18.2962863480819</v>
      </c>
    </row>
    <row r="40" spans="1:21" ht="12" customHeight="1" thickBot="1" x14ac:dyDescent="0.2">
      <c r="A40" s="52"/>
      <c r="B40" s="54" t="s">
        <v>71</v>
      </c>
      <c r="C40" s="55"/>
      <c r="D40" s="69">
        <v>8.01</v>
      </c>
      <c r="E40" s="72"/>
      <c r="F40" s="72"/>
      <c r="G40" s="72"/>
      <c r="H40" s="72"/>
      <c r="I40" s="69">
        <v>7.85</v>
      </c>
      <c r="J40" s="70">
        <v>98.002496878901397</v>
      </c>
      <c r="K40" s="72"/>
      <c r="L40" s="72"/>
      <c r="M40" s="72"/>
      <c r="N40" s="69">
        <v>253.27</v>
      </c>
      <c r="O40" s="69">
        <v>1408.31</v>
      </c>
      <c r="P40" s="69">
        <v>8</v>
      </c>
      <c r="Q40" s="69">
        <v>77</v>
      </c>
      <c r="R40" s="70">
        <v>-89.610389610389603</v>
      </c>
      <c r="S40" s="69">
        <v>1.00125</v>
      </c>
      <c r="T40" s="69">
        <v>0.37961038961039001</v>
      </c>
      <c r="U40" s="71">
        <v>62.086353097589097</v>
      </c>
    </row>
    <row r="41" spans="1:21" ht="12" customHeight="1" thickBot="1" x14ac:dyDescent="0.2">
      <c r="A41" s="52"/>
      <c r="B41" s="54" t="s">
        <v>33</v>
      </c>
      <c r="C41" s="55"/>
      <c r="D41" s="69">
        <v>124846.1535</v>
      </c>
      <c r="E41" s="69">
        <v>83071.394100000005</v>
      </c>
      <c r="F41" s="70">
        <v>150.28777938854901</v>
      </c>
      <c r="G41" s="69">
        <v>149944.01620000001</v>
      </c>
      <c r="H41" s="70">
        <v>-16.738155570358799</v>
      </c>
      <c r="I41" s="69">
        <v>6661.5032000000001</v>
      </c>
      <c r="J41" s="70">
        <v>5.3357696759155697</v>
      </c>
      <c r="K41" s="69">
        <v>7228.3002999999999</v>
      </c>
      <c r="L41" s="70">
        <v>4.8206660613643102</v>
      </c>
      <c r="M41" s="70">
        <v>-7.8413607138043004E-2</v>
      </c>
      <c r="N41" s="69">
        <v>2300380.7645999999</v>
      </c>
      <c r="O41" s="69">
        <v>28617346.1976</v>
      </c>
      <c r="P41" s="69">
        <v>198</v>
      </c>
      <c r="Q41" s="69">
        <v>196</v>
      </c>
      <c r="R41" s="70">
        <v>1.0204081632652999</v>
      </c>
      <c r="S41" s="69">
        <v>630.53612878787897</v>
      </c>
      <c r="T41" s="69">
        <v>523.70050714285696</v>
      </c>
      <c r="U41" s="71">
        <v>16.943616196965401</v>
      </c>
    </row>
    <row r="42" spans="1:21" ht="12" thickBot="1" x14ac:dyDescent="0.2">
      <c r="A42" s="52"/>
      <c r="B42" s="54" t="s">
        <v>34</v>
      </c>
      <c r="C42" s="55"/>
      <c r="D42" s="69">
        <v>308513.2574</v>
      </c>
      <c r="E42" s="69">
        <v>249721.54749999999</v>
      </c>
      <c r="F42" s="70">
        <v>123.542906284449</v>
      </c>
      <c r="G42" s="69">
        <v>266359.75349999999</v>
      </c>
      <c r="H42" s="70">
        <v>15.8257782364257</v>
      </c>
      <c r="I42" s="69">
        <v>19689.166000000001</v>
      </c>
      <c r="J42" s="70">
        <v>6.3819513514364798</v>
      </c>
      <c r="K42" s="69">
        <v>17554.4751</v>
      </c>
      <c r="L42" s="70">
        <v>6.5905133449524698</v>
      </c>
      <c r="M42" s="70">
        <v>0.121603801186855</v>
      </c>
      <c r="N42" s="69">
        <v>5297831.4305999996</v>
      </c>
      <c r="O42" s="69">
        <v>64944231.287699997</v>
      </c>
      <c r="P42" s="69">
        <v>1567</v>
      </c>
      <c r="Q42" s="69">
        <v>1626</v>
      </c>
      <c r="R42" s="70">
        <v>-3.6285362853628498</v>
      </c>
      <c r="S42" s="69">
        <v>196.88146611359301</v>
      </c>
      <c r="T42" s="69">
        <v>181.703993849939</v>
      </c>
      <c r="U42" s="71">
        <v>7.708939070424</v>
      </c>
    </row>
    <row r="43" spans="1:21" ht="12" thickBot="1" x14ac:dyDescent="0.2">
      <c r="A43" s="52"/>
      <c r="B43" s="54" t="s">
        <v>39</v>
      </c>
      <c r="C43" s="55"/>
      <c r="D43" s="69">
        <v>52687.25</v>
      </c>
      <c r="E43" s="69">
        <v>42293.686099999999</v>
      </c>
      <c r="F43" s="70">
        <v>124.57474119286999</v>
      </c>
      <c r="G43" s="72"/>
      <c r="H43" s="72"/>
      <c r="I43" s="69">
        <v>-1791.11</v>
      </c>
      <c r="J43" s="70">
        <v>-3.3995131649497701</v>
      </c>
      <c r="K43" s="72"/>
      <c r="L43" s="72"/>
      <c r="M43" s="72"/>
      <c r="N43" s="69">
        <v>2238161.0099999998</v>
      </c>
      <c r="O43" s="69">
        <v>10436152.789999999</v>
      </c>
      <c r="P43" s="69">
        <v>34</v>
      </c>
      <c r="Q43" s="69">
        <v>51</v>
      </c>
      <c r="R43" s="70">
        <v>-33.3333333333333</v>
      </c>
      <c r="S43" s="69">
        <v>1549.625</v>
      </c>
      <c r="T43" s="69">
        <v>1397.8847058823501</v>
      </c>
      <c r="U43" s="71">
        <v>9.7920654427779095</v>
      </c>
    </row>
    <row r="44" spans="1:21" ht="12" thickBot="1" x14ac:dyDescent="0.2">
      <c r="A44" s="52"/>
      <c r="B44" s="54" t="s">
        <v>40</v>
      </c>
      <c r="C44" s="55"/>
      <c r="D44" s="69">
        <v>33898.480000000003</v>
      </c>
      <c r="E44" s="69">
        <v>8604.4969999999994</v>
      </c>
      <c r="F44" s="70">
        <v>393.96236642304598</v>
      </c>
      <c r="G44" s="72"/>
      <c r="H44" s="72"/>
      <c r="I44" s="69">
        <v>4636.05</v>
      </c>
      <c r="J44" s="70">
        <v>13.676276930410999</v>
      </c>
      <c r="K44" s="72"/>
      <c r="L44" s="72"/>
      <c r="M44" s="72"/>
      <c r="N44" s="69">
        <v>746162.87</v>
      </c>
      <c r="O44" s="69">
        <v>3190923.63</v>
      </c>
      <c r="P44" s="69">
        <v>36</v>
      </c>
      <c r="Q44" s="69">
        <v>45</v>
      </c>
      <c r="R44" s="70">
        <v>-20</v>
      </c>
      <c r="S44" s="69">
        <v>941.62444444444395</v>
      </c>
      <c r="T44" s="69">
        <v>970.61755555555601</v>
      </c>
      <c r="U44" s="71">
        <v>-3.0790525120890502</v>
      </c>
    </row>
    <row r="45" spans="1:21" ht="12" thickBot="1" x14ac:dyDescent="0.2">
      <c r="A45" s="53"/>
      <c r="B45" s="54" t="s">
        <v>35</v>
      </c>
      <c r="C45" s="55"/>
      <c r="D45" s="74">
        <v>14925.604600000001</v>
      </c>
      <c r="E45" s="75"/>
      <c r="F45" s="75"/>
      <c r="G45" s="74">
        <v>25895.926899999999</v>
      </c>
      <c r="H45" s="76">
        <v>-42.3631188887856</v>
      </c>
      <c r="I45" s="74">
        <v>2636.7028</v>
      </c>
      <c r="J45" s="76">
        <v>17.665634797802401</v>
      </c>
      <c r="K45" s="74">
        <v>4093.6957000000002</v>
      </c>
      <c r="L45" s="76">
        <v>15.808260950875599</v>
      </c>
      <c r="M45" s="76">
        <v>-0.35591138344748002</v>
      </c>
      <c r="N45" s="74">
        <v>210623.21280000001</v>
      </c>
      <c r="O45" s="74">
        <v>3090187.1214999999</v>
      </c>
      <c r="P45" s="74">
        <v>18</v>
      </c>
      <c r="Q45" s="74">
        <v>11</v>
      </c>
      <c r="R45" s="76">
        <v>63.636363636363697</v>
      </c>
      <c r="S45" s="74">
        <v>829.20025555555605</v>
      </c>
      <c r="T45" s="74">
        <v>3958.44216363636</v>
      </c>
      <c r="U45" s="77">
        <v>-377.38072161883798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B32" sqref="B32:E3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70721</v>
      </c>
      <c r="D2" s="32">
        <v>541532.63964017096</v>
      </c>
      <c r="E2" s="32">
        <v>430809.635288889</v>
      </c>
      <c r="F2" s="32">
        <v>110723.004351282</v>
      </c>
      <c r="G2" s="32">
        <v>430809.635288889</v>
      </c>
      <c r="H2" s="32">
        <v>0.204462291367799</v>
      </c>
    </row>
    <row r="3" spans="1:8" ht="14.25" x14ac:dyDescent="0.2">
      <c r="A3" s="32">
        <v>2</v>
      </c>
      <c r="B3" s="33">
        <v>13</v>
      </c>
      <c r="C3" s="32">
        <v>13689.335999999999</v>
      </c>
      <c r="D3" s="32">
        <v>63296.354633673698</v>
      </c>
      <c r="E3" s="32">
        <v>48715.1816642841</v>
      </c>
      <c r="F3" s="32">
        <v>14581.1729693896</v>
      </c>
      <c r="G3" s="32">
        <v>48715.1816642841</v>
      </c>
      <c r="H3" s="32">
        <v>0.23036355021988</v>
      </c>
    </row>
    <row r="4" spans="1:8" ht="14.25" x14ac:dyDescent="0.2">
      <c r="A4" s="32">
        <v>3</v>
      </c>
      <c r="B4" s="33">
        <v>14</v>
      </c>
      <c r="C4" s="32">
        <v>95455</v>
      </c>
      <c r="D4" s="32">
        <v>96878.905805982897</v>
      </c>
      <c r="E4" s="32">
        <v>75115.185422222203</v>
      </c>
      <c r="F4" s="32">
        <v>21763.720383760701</v>
      </c>
      <c r="G4" s="32">
        <v>75115.185422222203</v>
      </c>
      <c r="H4" s="32">
        <v>0.224648701414386</v>
      </c>
    </row>
    <row r="5" spans="1:8" ht="14.25" x14ac:dyDescent="0.2">
      <c r="A5" s="32">
        <v>4</v>
      </c>
      <c r="B5" s="33">
        <v>15</v>
      </c>
      <c r="C5" s="32">
        <v>3021</v>
      </c>
      <c r="D5" s="32">
        <v>40441.410663247902</v>
      </c>
      <c r="E5" s="32">
        <v>31814.632759829099</v>
      </c>
      <c r="F5" s="32">
        <v>8626.7779034188006</v>
      </c>
      <c r="G5" s="32">
        <v>31814.632759829099</v>
      </c>
      <c r="H5" s="32">
        <v>0.21331545467721799</v>
      </c>
    </row>
    <row r="6" spans="1:8" ht="14.25" x14ac:dyDescent="0.2">
      <c r="A6" s="32">
        <v>5</v>
      </c>
      <c r="B6" s="33">
        <v>16</v>
      </c>
      <c r="C6" s="32">
        <v>1775</v>
      </c>
      <c r="D6" s="32">
        <v>114100.983815385</v>
      </c>
      <c r="E6" s="32">
        <v>97748.013605982895</v>
      </c>
      <c r="F6" s="32">
        <v>16352.970209401699</v>
      </c>
      <c r="G6" s="32">
        <v>97748.013605982895</v>
      </c>
      <c r="H6" s="32">
        <v>0.14332015082237001</v>
      </c>
    </row>
    <row r="7" spans="1:8" ht="14.25" x14ac:dyDescent="0.2">
      <c r="A7" s="32">
        <v>6</v>
      </c>
      <c r="B7" s="33">
        <v>17</v>
      </c>
      <c r="C7" s="32">
        <v>21557</v>
      </c>
      <c r="D7" s="32">
        <v>203251.534544444</v>
      </c>
      <c r="E7" s="32">
        <v>156145.52883760701</v>
      </c>
      <c r="F7" s="32">
        <v>47106.005706837597</v>
      </c>
      <c r="G7" s="32">
        <v>156145.52883760701</v>
      </c>
      <c r="H7" s="32">
        <v>0.23176211590440399</v>
      </c>
    </row>
    <row r="8" spans="1:8" ht="14.25" x14ac:dyDescent="0.2">
      <c r="A8" s="32">
        <v>7</v>
      </c>
      <c r="B8" s="33">
        <v>18</v>
      </c>
      <c r="C8" s="32">
        <v>60879</v>
      </c>
      <c r="D8" s="32">
        <v>123245.853304274</v>
      </c>
      <c r="E8" s="32">
        <v>100826.47055812</v>
      </c>
      <c r="F8" s="32">
        <v>22419.382746153799</v>
      </c>
      <c r="G8" s="32">
        <v>100826.47055812</v>
      </c>
      <c r="H8" s="32">
        <v>0.18190780578072799</v>
      </c>
    </row>
    <row r="9" spans="1:8" ht="14.25" x14ac:dyDescent="0.2">
      <c r="A9" s="32">
        <v>8</v>
      </c>
      <c r="B9" s="33">
        <v>19</v>
      </c>
      <c r="C9" s="32">
        <v>11418</v>
      </c>
      <c r="D9" s="32">
        <v>82856.809253846193</v>
      </c>
      <c r="E9" s="32">
        <v>64994.1931059829</v>
      </c>
      <c r="F9" s="32">
        <v>17862.616147863198</v>
      </c>
      <c r="G9" s="32">
        <v>64994.1931059829</v>
      </c>
      <c r="H9" s="32">
        <v>0.215584166331315</v>
      </c>
    </row>
    <row r="10" spans="1:8" ht="14.25" x14ac:dyDescent="0.2">
      <c r="A10" s="32">
        <v>9</v>
      </c>
      <c r="B10" s="33">
        <v>21</v>
      </c>
      <c r="C10" s="32">
        <v>179058</v>
      </c>
      <c r="D10" s="32">
        <v>650650.15147521405</v>
      </c>
      <c r="E10" s="32">
        <v>609655.57458034204</v>
      </c>
      <c r="F10" s="32">
        <v>40994.576894871803</v>
      </c>
      <c r="G10" s="32">
        <v>609655.57458034204</v>
      </c>
      <c r="H10" s="35">
        <v>6.3005559595929003E-2</v>
      </c>
    </row>
    <row r="11" spans="1:8" ht="14.25" x14ac:dyDescent="0.2">
      <c r="A11" s="32">
        <v>10</v>
      </c>
      <c r="B11" s="33">
        <v>22</v>
      </c>
      <c r="C11" s="32">
        <v>62346</v>
      </c>
      <c r="D11" s="32">
        <v>679835.18432906002</v>
      </c>
      <c r="E11" s="32">
        <v>669678.21618803404</v>
      </c>
      <c r="F11" s="32">
        <v>10156.9681410256</v>
      </c>
      <c r="G11" s="32">
        <v>669678.21618803404</v>
      </c>
      <c r="H11" s="32">
        <v>1.4940339033864099E-2</v>
      </c>
    </row>
    <row r="12" spans="1:8" ht="14.25" x14ac:dyDescent="0.2">
      <c r="A12" s="32">
        <v>11</v>
      </c>
      <c r="B12" s="33">
        <v>23</v>
      </c>
      <c r="C12" s="32">
        <v>186916.14199999999</v>
      </c>
      <c r="D12" s="32">
        <v>1337667.33788873</v>
      </c>
      <c r="E12" s="32">
        <v>1154791.83312076</v>
      </c>
      <c r="F12" s="32">
        <v>182875.504767968</v>
      </c>
      <c r="G12" s="32">
        <v>1154791.83312076</v>
      </c>
      <c r="H12" s="32">
        <v>0.13671224495666001</v>
      </c>
    </row>
    <row r="13" spans="1:8" ht="14.25" x14ac:dyDescent="0.2">
      <c r="A13" s="32">
        <v>12</v>
      </c>
      <c r="B13" s="33">
        <v>24</v>
      </c>
      <c r="C13" s="32">
        <v>22700.46</v>
      </c>
      <c r="D13" s="32">
        <v>552253.26761880296</v>
      </c>
      <c r="E13" s="32">
        <v>512381.51412905997</v>
      </c>
      <c r="F13" s="32">
        <v>39871.753489743598</v>
      </c>
      <c r="G13" s="32">
        <v>512381.51412905997</v>
      </c>
      <c r="H13" s="32">
        <v>7.2198311585664199E-2</v>
      </c>
    </row>
    <row r="14" spans="1:8" ht="14.25" x14ac:dyDescent="0.2">
      <c r="A14" s="32">
        <v>13</v>
      </c>
      <c r="B14" s="33">
        <v>25</v>
      </c>
      <c r="C14" s="32">
        <v>80415</v>
      </c>
      <c r="D14" s="32">
        <v>765569.39780000004</v>
      </c>
      <c r="E14" s="32">
        <v>705936.37250000006</v>
      </c>
      <c r="F14" s="32">
        <v>59633.025300000001</v>
      </c>
      <c r="G14" s="32">
        <v>705936.37250000006</v>
      </c>
      <c r="H14" s="32">
        <v>7.7893689940279898E-2</v>
      </c>
    </row>
    <row r="15" spans="1:8" ht="14.25" x14ac:dyDescent="0.2">
      <c r="A15" s="32">
        <v>14</v>
      </c>
      <c r="B15" s="33">
        <v>26</v>
      </c>
      <c r="C15" s="32">
        <v>87194</v>
      </c>
      <c r="D15" s="32">
        <v>318652.64870000002</v>
      </c>
      <c r="E15" s="32">
        <v>288229.35930000001</v>
      </c>
      <c r="F15" s="32">
        <v>30423.289400000001</v>
      </c>
      <c r="G15" s="32">
        <v>288229.35930000001</v>
      </c>
      <c r="H15" s="32">
        <v>9.5474773312311106E-2</v>
      </c>
    </row>
    <row r="16" spans="1:8" ht="14.25" x14ac:dyDescent="0.2">
      <c r="A16" s="32">
        <v>15</v>
      </c>
      <c r="B16" s="33">
        <v>27</v>
      </c>
      <c r="C16" s="32">
        <v>148820.55600000001</v>
      </c>
      <c r="D16" s="32">
        <v>994770.41559999995</v>
      </c>
      <c r="E16" s="32">
        <v>879763.28469999996</v>
      </c>
      <c r="F16" s="32">
        <v>115007.1309</v>
      </c>
      <c r="G16" s="32">
        <v>879763.28469999996</v>
      </c>
      <c r="H16" s="32">
        <v>0.115611732211229</v>
      </c>
    </row>
    <row r="17" spans="1:8" ht="14.25" x14ac:dyDescent="0.2">
      <c r="A17" s="32">
        <v>16</v>
      </c>
      <c r="B17" s="33">
        <v>29</v>
      </c>
      <c r="C17" s="32">
        <v>173369</v>
      </c>
      <c r="D17" s="32">
        <v>2122486.7902735001</v>
      </c>
      <c r="E17" s="32">
        <v>1902727.5202854699</v>
      </c>
      <c r="F17" s="32">
        <v>219759.26998803401</v>
      </c>
      <c r="G17" s="32">
        <v>1902727.5202854699</v>
      </c>
      <c r="H17" s="32">
        <v>0.103538580779443</v>
      </c>
    </row>
    <row r="18" spans="1:8" ht="14.25" x14ac:dyDescent="0.2">
      <c r="A18" s="32">
        <v>17</v>
      </c>
      <c r="B18" s="33">
        <v>31</v>
      </c>
      <c r="C18" s="32">
        <v>27781.405999999999</v>
      </c>
      <c r="D18" s="32">
        <v>201301.53274905801</v>
      </c>
      <c r="E18" s="32">
        <v>173036.07808065499</v>
      </c>
      <c r="F18" s="32">
        <v>28265.454668403101</v>
      </c>
      <c r="G18" s="32">
        <v>173036.07808065499</v>
      </c>
      <c r="H18" s="32">
        <v>0.14041350943730099</v>
      </c>
    </row>
    <row r="19" spans="1:8" ht="14.25" x14ac:dyDescent="0.2">
      <c r="A19" s="32">
        <v>18</v>
      </c>
      <c r="B19" s="33">
        <v>32</v>
      </c>
      <c r="C19" s="32">
        <v>11337.34</v>
      </c>
      <c r="D19" s="32">
        <v>186495.76101083099</v>
      </c>
      <c r="E19" s="32">
        <v>169873.26837709401</v>
      </c>
      <c r="F19" s="32">
        <v>16622.492633737598</v>
      </c>
      <c r="G19" s="32">
        <v>169873.26837709401</v>
      </c>
      <c r="H19" s="32">
        <v>8.9130672695408697E-2</v>
      </c>
    </row>
    <row r="20" spans="1:8" ht="14.25" x14ac:dyDescent="0.2">
      <c r="A20" s="32">
        <v>19</v>
      </c>
      <c r="B20" s="33">
        <v>33</v>
      </c>
      <c r="C20" s="32">
        <v>28366.968000000001</v>
      </c>
      <c r="D20" s="32">
        <v>433446.70213288697</v>
      </c>
      <c r="E20" s="32">
        <v>330958.83942590101</v>
      </c>
      <c r="F20" s="32">
        <v>102487.86270698599</v>
      </c>
      <c r="G20" s="32">
        <v>330958.83942590101</v>
      </c>
      <c r="H20" s="32">
        <v>0.23644859264741899</v>
      </c>
    </row>
    <row r="21" spans="1:8" ht="14.25" x14ac:dyDescent="0.2">
      <c r="A21" s="32">
        <v>20</v>
      </c>
      <c r="B21" s="33">
        <v>34</v>
      </c>
      <c r="C21" s="32">
        <v>40516.656000000003</v>
      </c>
      <c r="D21" s="32">
        <v>220148.954216807</v>
      </c>
      <c r="E21" s="32">
        <v>157868.87602836301</v>
      </c>
      <c r="F21" s="32">
        <v>62280.078188444</v>
      </c>
      <c r="G21" s="32">
        <v>157868.87602836301</v>
      </c>
      <c r="H21" s="32">
        <v>0.282899723098887</v>
      </c>
    </row>
    <row r="22" spans="1:8" ht="14.25" x14ac:dyDescent="0.2">
      <c r="A22" s="32">
        <v>21</v>
      </c>
      <c r="B22" s="33">
        <v>35</v>
      </c>
      <c r="C22" s="32">
        <v>33978.663999999997</v>
      </c>
      <c r="D22" s="32">
        <v>721946.42738761101</v>
      </c>
      <c r="E22" s="32">
        <v>695358.80412389396</v>
      </c>
      <c r="F22" s="32">
        <v>26587.6232637168</v>
      </c>
      <c r="G22" s="32">
        <v>695358.80412389396</v>
      </c>
      <c r="H22" s="32">
        <v>3.6827695594983501E-2</v>
      </c>
    </row>
    <row r="23" spans="1:8" ht="14.25" x14ac:dyDescent="0.2">
      <c r="A23" s="32">
        <v>22</v>
      </c>
      <c r="B23" s="33">
        <v>36</v>
      </c>
      <c r="C23" s="32">
        <v>139352.02799999999</v>
      </c>
      <c r="D23" s="32">
        <v>707702.171454867</v>
      </c>
      <c r="E23" s="32">
        <v>637462.22575032106</v>
      </c>
      <c r="F23" s="32">
        <v>70239.945704546</v>
      </c>
      <c r="G23" s="32">
        <v>637462.22575032106</v>
      </c>
      <c r="H23" s="32">
        <v>9.9250713842165203E-2</v>
      </c>
    </row>
    <row r="24" spans="1:8" ht="14.25" x14ac:dyDescent="0.2">
      <c r="A24" s="32">
        <v>23</v>
      </c>
      <c r="B24" s="33">
        <v>37</v>
      </c>
      <c r="C24" s="32">
        <v>96900.532999999996</v>
      </c>
      <c r="D24" s="32">
        <v>950481.395133288</v>
      </c>
      <c r="E24" s="32">
        <v>830928.64165344601</v>
      </c>
      <c r="F24" s="32">
        <v>119552.75347984199</v>
      </c>
      <c r="G24" s="32">
        <v>830928.64165344601</v>
      </c>
      <c r="H24" s="32">
        <v>0.12578126630566699</v>
      </c>
    </row>
    <row r="25" spans="1:8" ht="14.25" x14ac:dyDescent="0.2">
      <c r="A25" s="32">
        <v>24</v>
      </c>
      <c r="B25" s="33">
        <v>38</v>
      </c>
      <c r="C25" s="32">
        <v>125061.041</v>
      </c>
      <c r="D25" s="32">
        <v>590927.55285044201</v>
      </c>
      <c r="E25" s="32">
        <v>561080.81176460197</v>
      </c>
      <c r="F25" s="32">
        <v>29846.741085840698</v>
      </c>
      <c r="G25" s="32">
        <v>561080.81176460197</v>
      </c>
      <c r="H25" s="32">
        <v>5.0508291484920198E-2</v>
      </c>
    </row>
    <row r="26" spans="1:8" ht="14.25" x14ac:dyDescent="0.2">
      <c r="A26" s="32">
        <v>25</v>
      </c>
      <c r="B26" s="33">
        <v>39</v>
      </c>
      <c r="C26" s="32">
        <v>73035.907999999996</v>
      </c>
      <c r="D26" s="32">
        <v>105391.458891498</v>
      </c>
      <c r="E26" s="32">
        <v>73125.811399297003</v>
      </c>
      <c r="F26" s="32">
        <v>32265.647492201399</v>
      </c>
      <c r="G26" s="32">
        <v>73125.811399297003</v>
      </c>
      <c r="H26" s="32">
        <v>0.30615049674394601</v>
      </c>
    </row>
    <row r="27" spans="1:8" ht="14.25" x14ac:dyDescent="0.2">
      <c r="A27" s="32">
        <v>26</v>
      </c>
      <c r="B27" s="33">
        <v>42</v>
      </c>
      <c r="C27" s="32">
        <v>13308.172</v>
      </c>
      <c r="D27" s="32">
        <v>105840.66680000001</v>
      </c>
      <c r="E27" s="32">
        <v>92105.600900000005</v>
      </c>
      <c r="F27" s="32">
        <v>13735.0659</v>
      </c>
      <c r="G27" s="32">
        <v>92105.600900000005</v>
      </c>
      <c r="H27" s="32">
        <v>0.12977115805547801</v>
      </c>
    </row>
    <row r="28" spans="1:8" ht="14.25" x14ac:dyDescent="0.2">
      <c r="A28" s="32">
        <v>27</v>
      </c>
      <c r="B28" s="33">
        <v>75</v>
      </c>
      <c r="C28" s="32">
        <v>193</v>
      </c>
      <c r="D28" s="32">
        <v>124846.153846154</v>
      </c>
      <c r="E28" s="32">
        <v>118184.64957265</v>
      </c>
      <c r="F28" s="32">
        <v>6661.5042735042698</v>
      </c>
      <c r="G28" s="32">
        <v>118184.64957265</v>
      </c>
      <c r="H28" s="32">
        <v>5.3357705209830901E-2</v>
      </c>
    </row>
    <row r="29" spans="1:8" ht="14.25" x14ac:dyDescent="0.2">
      <c r="A29" s="32">
        <v>28</v>
      </c>
      <c r="B29" s="33">
        <v>76</v>
      </c>
      <c r="C29" s="32">
        <v>1603</v>
      </c>
      <c r="D29" s="32">
        <v>308513.252544444</v>
      </c>
      <c r="E29" s="32">
        <v>288824.09474700899</v>
      </c>
      <c r="F29" s="32">
        <v>19689.157797435899</v>
      </c>
      <c r="G29" s="32">
        <v>288824.09474700899</v>
      </c>
      <c r="H29" s="32">
        <v>6.3819487931395996E-2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14925.604719764</v>
      </c>
      <c r="E30" s="32">
        <v>12288.9018531125</v>
      </c>
      <c r="F30" s="32">
        <v>2636.7028666515398</v>
      </c>
      <c r="G30" s="32">
        <v>12288.9018531125</v>
      </c>
      <c r="H30" s="32">
        <v>0.176656351026106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8</v>
      </c>
      <c r="D32" s="38">
        <v>19114.36</v>
      </c>
      <c r="E32" s="38">
        <v>20064.080000000002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48</v>
      </c>
      <c r="D33" s="38">
        <v>102985.99</v>
      </c>
      <c r="E33" s="38">
        <v>112696.91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6</v>
      </c>
      <c r="D34" s="38">
        <v>21928.36</v>
      </c>
      <c r="E34" s="38">
        <v>21385.51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77</v>
      </c>
      <c r="D35" s="38">
        <v>134585.85</v>
      </c>
      <c r="E35" s="38">
        <v>140127.37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97</v>
      </c>
      <c r="D36" s="38">
        <v>8.01</v>
      </c>
      <c r="E36" s="38">
        <v>0.16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34</v>
      </c>
      <c r="D37" s="38">
        <v>52687.25</v>
      </c>
      <c r="E37" s="38">
        <v>54478.36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32</v>
      </c>
      <c r="D38" s="38">
        <v>33898.480000000003</v>
      </c>
      <c r="E38" s="38">
        <v>29262.43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2015-04-16T02:03:21Z</dcterms:modified>
</cp:coreProperties>
</file>