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3" i="2" l="1"/>
  <c r="H30" i="2"/>
  <c r="J40" i="2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2" i="2" l="1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<sst xmlns="http://schemas.openxmlformats.org/spreadsheetml/2006/main" count="119" uniqueCount="78">
  <si>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</si>
  <si>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</si>
  <si>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</si>
  <si>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</si>
  <si>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</si>
  <si>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</si>
  <si>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</si>
  <si>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</si>
  <si>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</si>
  <si>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</si>
  <si>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</si>
  <si>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</si>
  <si>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</si>
  <si>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</si>
  <si>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</si>
  <si>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</si>
  <si>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</si>
  <si>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</si>
  <si>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</si>
  <si>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</si>
  <si>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</si>
  <si>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</si>
  <si>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</si>
  <si>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</si>
  <si>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</si>
  <si>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</si>
  <si>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</si>
  <si>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</si>
  <si>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</si>
  <si>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</si>
  <si>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</si>
  <si>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</si>
  <si>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</si>
  <si>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</si>
  <si>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</si>
  <si>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</si>
  <si>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</si>
  <si>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</si>
  <si>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</si>
  <si>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</si>
  <si>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2" type="noConversion"/>
  </si>
  <si>
    <t>COST</t>
    <phoneticPr fontId="42" type="noConversion"/>
  </si>
  <si>
    <t>成本</t>
    <phoneticPr fontId="42" type="noConversion"/>
  </si>
  <si>
    <t>销售金额差异</t>
    <phoneticPr fontId="42" type="noConversion"/>
  </si>
  <si>
    <t>销售成本差异</t>
    <phoneticPr fontId="42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</si>
  <si>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</si>
  <si>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</si>
  <si>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</si>
  <si>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</si>
  <si>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</si>
  <si>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</si>
  <si>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</si>
  <si>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</si>
  <si>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</si>
  <si>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</si>
  <si>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</si>
  <si>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</si>
  <si>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</si>
  <si>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</si>
  <si>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</si>
  <si>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</si>
  <si>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</si>
  <si>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</si>
  <si>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</si>
  <si>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</si>
  <si>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2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</si>
  <si>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</si>
  <si>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2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</si>
  <si>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</si>
  <si>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2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</si>
  <si>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</si>
  <si>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2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</si>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</sst>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7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7">
    <xf numFmtId="0" fontId="0" fillId="0" borderId="0"/>
    <xf numFmtId="0" fontId="57" fillId="0" borderId="0" applyNumberFormat="0" applyFill="0" applyBorder="0" applyAlignment="0" applyProtection="0"/>
    <xf numFmtId="0" fontId="58" fillId="0" borderId="1" applyNumberFormat="0" applyFill="0" applyAlignment="0" applyProtection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0" fillId="0" borderId="0" applyNumberFormat="0" applyFill="0" applyBorder="0" applyAlignment="0" applyProtection="0"/>
    <xf numFmtId="0" fontId="63" fillId="2" borderId="0" applyNumberFormat="0" applyBorder="0" applyAlignment="0" applyProtection="0"/>
    <xf numFmtId="0" fontId="61" fillId="3" borderId="0" applyNumberFormat="0" applyBorder="0" applyAlignment="0" applyProtection="0"/>
    <xf numFmtId="0" fontId="70" fillId="4" borderId="0" applyNumberFormat="0" applyBorder="0" applyAlignment="0" applyProtection="0"/>
    <xf numFmtId="0" fontId="72" fillId="5" borderId="4" applyNumberFormat="0" applyAlignment="0" applyProtection="0"/>
    <xf numFmtId="0" fontId="71" fillId="6" borderId="5" applyNumberFormat="0" applyAlignment="0" applyProtection="0"/>
    <xf numFmtId="0" fontId="65" fillId="6" borderId="4" applyNumberFormat="0" applyAlignment="0" applyProtection="0"/>
    <xf numFmtId="0" fontId="69" fillId="0" borderId="6" applyNumberFormat="0" applyFill="0" applyAlignment="0" applyProtection="0"/>
    <xf numFmtId="0" fontId="66" fillId="7" borderId="7" applyNumberFormat="0" applyAlignment="0" applyProtection="0"/>
    <xf numFmtId="0" fontId="68" fillId="0" borderId="0" applyNumberFormat="0" applyFill="0" applyBorder="0" applyAlignment="0" applyProtection="0"/>
    <xf numFmtId="0" fontId="38" fillId="8" borderId="8" applyNumberFormat="0" applyFont="0" applyAlignment="0" applyProtection="0">
      <alignment vertical="center"/>
    </xf>
    <xf numFmtId="0" fontId="67" fillId="0" borderId="0" applyNumberFormat="0" applyFill="0" applyBorder="0" applyAlignment="0" applyProtection="0"/>
    <xf numFmtId="0" fontId="64" fillId="0" borderId="9" applyNumberFormat="0" applyFill="0" applyAlignment="0" applyProtection="0"/>
    <xf numFmtId="0" fontId="55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5" fillId="28" borderId="0" applyNumberFormat="0" applyBorder="0" applyAlignment="0" applyProtection="0"/>
    <xf numFmtId="0" fontId="55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5" fillId="32" borderId="0" applyNumberFormat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5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3" fillId="0" borderId="0"/>
    <xf numFmtId="43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1" applyNumberFormat="0" applyFill="0" applyAlignment="0" applyProtection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0" fillId="0" borderId="0" applyNumberFormat="0" applyFill="0" applyBorder="0" applyAlignment="0" applyProtection="0"/>
    <xf numFmtId="0" fontId="63" fillId="2" borderId="0" applyNumberFormat="0" applyBorder="0" applyAlignment="0" applyProtection="0"/>
    <xf numFmtId="0" fontId="61" fillId="3" borderId="0" applyNumberFormat="0" applyBorder="0" applyAlignment="0" applyProtection="0"/>
    <xf numFmtId="0" fontId="70" fillId="4" borderId="0" applyNumberFormat="0" applyBorder="0" applyAlignment="0" applyProtection="0"/>
    <xf numFmtId="0" fontId="72" fillId="5" borderId="4" applyNumberFormat="0" applyAlignment="0" applyProtection="0"/>
    <xf numFmtId="0" fontId="71" fillId="6" borderId="5" applyNumberFormat="0" applyAlignment="0" applyProtection="0"/>
    <xf numFmtId="0" fontId="65" fillId="6" borderId="4" applyNumberFormat="0" applyAlignment="0" applyProtection="0"/>
    <xf numFmtId="0" fontId="69" fillId="0" borderId="6" applyNumberFormat="0" applyFill="0" applyAlignment="0" applyProtection="0"/>
    <xf numFmtId="0" fontId="66" fillId="7" borderId="7" applyNumberFormat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4" fillId="0" borderId="9" applyNumberFormat="0" applyFill="0" applyAlignment="0" applyProtection="0"/>
    <xf numFmtId="0" fontId="55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5" fillId="28" borderId="0" applyNumberFormat="0" applyBorder="0" applyAlignment="0" applyProtection="0"/>
    <xf numFmtId="0" fontId="55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5" fillId="32" borderId="0" applyNumberFormat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56" fillId="38" borderId="21">
      <alignment vertical="center"/>
    </xf>
    <xf numFmtId="0" fontId="75" fillId="0" borderId="0"/>
    <xf numFmtId="180" fontId="77" fillId="0" borderId="0" applyFont="0" applyFill="0" applyBorder="0" applyAlignment="0" applyProtection="0"/>
    <xf numFmtId="181" fontId="77" fillId="0" borderId="0" applyFont="0" applyFill="0" applyBorder="0" applyAlignment="0" applyProtection="0"/>
    <xf numFmtId="178" fontId="77" fillId="0" borderId="0" applyFont="0" applyFill="0" applyBorder="0" applyAlignment="0" applyProtection="0"/>
    <xf numFmtId="179" fontId="77" fillId="0" borderId="0" applyFont="0" applyFill="0" applyBorder="0" applyAlignment="0" applyProtection="0"/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1" fillId="0" borderId="2" applyNumberFormat="0" applyFill="0" applyAlignment="0" applyProtection="0">
      <alignment vertical="center"/>
    </xf>
    <xf numFmtId="0" fontId="82" fillId="0" borderId="3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6" fillId="5" borderId="4" applyNumberFormat="0" applyAlignment="0" applyProtection="0">
      <alignment vertical="center"/>
    </xf>
    <xf numFmtId="0" fontId="87" fillId="6" borderId="5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9" fillId="0" borderId="6" applyNumberFormat="0" applyFill="0" applyAlignment="0" applyProtection="0">
      <alignment vertical="center"/>
    </xf>
    <xf numFmtId="0" fontId="90" fillId="7" borderId="7" applyNumberFormat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0" borderId="9" applyNumberFormat="0" applyFill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4" fillId="20" borderId="0" applyNumberFormat="0" applyBorder="0" applyAlignment="0" applyProtection="0">
      <alignment vertical="center"/>
    </xf>
    <xf numFmtId="0" fontId="9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4" fillId="24" borderId="0" applyNumberFormat="0" applyBorder="0" applyAlignment="0" applyProtection="0">
      <alignment vertical="center"/>
    </xf>
    <xf numFmtId="0" fontId="9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4" fillId="32" borderId="0" applyNumberFormat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4" fillId="20" borderId="0" applyNumberFormat="0" applyBorder="0" applyAlignment="0" applyProtection="0">
      <alignment vertical="center"/>
    </xf>
    <xf numFmtId="0" fontId="94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4" fillId="24" borderId="0" applyNumberFormat="0" applyBorder="0" applyAlignment="0" applyProtection="0">
      <alignment vertical="center"/>
    </xf>
    <xf numFmtId="0" fontId="94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94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39" fillId="0" borderId="0" xfId="0" applyFont="1"/>
    <xf numFmtId="177" fontId="39" fillId="0" borderId="0" xfId="0" applyNumberFormat="1" applyFont="1"/>
    <xf numFmtId="0" fontId="0" fillId="0" borderId="0" xfId="0" applyAlignment="1"/>
    <xf numFmtId="0" fontId="39" fillId="0" borderId="0" xfId="0" applyNumberFormat="1" applyFont="1"/>
    <xf numFmtId="0" fontId="40" fillId="0" borderId="18" xfId="0" applyFont="1" applyBorder="1" applyAlignment="1">
      <alignment wrapText="1"/>
    </xf>
    <xf numFmtId="0" fontId="40" fillId="0" borderId="18" xfId="0" applyNumberFormat="1" applyFont="1" applyBorder="1" applyAlignment="1">
      <alignment wrapText="1"/>
    </xf>
    <xf numFmtId="0" fontId="39" fillId="0" borderId="18" xfId="0" applyFont="1" applyBorder="1" applyAlignment="1">
      <alignment wrapText="1"/>
    </xf>
    <xf numFmtId="0" fontId="39" fillId="0" borderId="18" xfId="0" applyFont="1" applyBorder="1" applyAlignment="1">
      <alignment horizontal="right" vertical="center" wrapText="1"/>
    </xf>
    <xf numFmtId="49" fontId="40" fillId="36" borderId="18" xfId="0" applyNumberFormat="1" applyFont="1" applyFill="1" applyBorder="1" applyAlignment="1">
      <alignment vertical="center" wrapText="1"/>
    </xf>
    <xf numFmtId="49" fontId="43" fillId="37" borderId="18" xfId="0" applyNumberFormat="1" applyFont="1" applyFill="1" applyBorder="1" applyAlignment="1">
      <alignment horizontal="center" vertical="center" wrapText="1"/>
    </xf>
    <xf numFmtId="0" fontId="40" fillId="33" borderId="18" xfId="0" applyFont="1" applyFill="1" applyBorder="1" applyAlignment="1">
      <alignment vertical="center" wrapText="1"/>
    </xf>
    <xf numFmtId="0" fontId="40" fillId="33" borderId="18" xfId="0" applyNumberFormat="1" applyFont="1" applyFill="1" applyBorder="1" applyAlignment="1">
      <alignment vertical="center" wrapText="1"/>
    </xf>
    <xf numFmtId="0" fontId="40" fillId="36" borderId="18" xfId="0" applyFont="1" applyFill="1" applyBorder="1" applyAlignment="1">
      <alignment vertical="center" wrapText="1"/>
    </xf>
    <xf numFmtId="0" fontId="40" fillId="37" borderId="18" xfId="0" applyFont="1" applyFill="1" applyBorder="1" applyAlignment="1">
      <alignment vertical="center" wrapText="1"/>
    </xf>
    <xf numFmtId="4" fontId="40" fillId="36" borderId="18" xfId="0" applyNumberFormat="1" applyFont="1" applyFill="1" applyBorder="1" applyAlignment="1">
      <alignment horizontal="right" vertical="top" wrapText="1"/>
    </xf>
    <xf numFmtId="4" fontId="40" fillId="37" borderId="18" xfId="0" applyNumberFormat="1" applyFont="1" applyFill="1" applyBorder="1" applyAlignment="1">
      <alignment horizontal="right" vertical="top" wrapText="1"/>
    </xf>
    <xf numFmtId="177" fontId="39" fillId="36" borderId="18" xfId="0" applyNumberFormat="1" applyFont="1" applyFill="1" applyBorder="1" applyAlignment="1">
      <alignment horizontal="center" vertical="center"/>
    </xf>
    <xf numFmtId="177" fontId="39" fillId="37" borderId="18" xfId="0" applyNumberFormat="1" applyFont="1" applyFill="1" applyBorder="1" applyAlignment="1">
      <alignment horizontal="center" vertical="center"/>
    </xf>
    <xf numFmtId="177" fontId="44" fillId="0" borderId="18" xfId="0" applyNumberFormat="1" applyFont="1" applyBorder="1"/>
    <xf numFmtId="177" fontId="39" fillId="36" borderId="18" xfId="0" applyNumberFormat="1" applyFont="1" applyFill="1" applyBorder="1"/>
    <xf numFmtId="177" fontId="39" fillId="37" borderId="18" xfId="0" applyNumberFormat="1" applyFont="1" applyFill="1" applyBorder="1"/>
    <xf numFmtId="177" fontId="39" fillId="0" borderId="18" xfId="0" applyNumberFormat="1" applyFont="1" applyBorder="1"/>
    <xf numFmtId="49" fontId="40" fillId="0" borderId="18" xfId="0" applyNumberFormat="1" applyFont="1" applyFill="1" applyBorder="1" applyAlignment="1">
      <alignment vertical="center" wrapText="1"/>
    </xf>
    <xf numFmtId="0" fontId="40" fillId="0" borderId="18" xfId="0" applyFont="1" applyFill="1" applyBorder="1" applyAlignment="1">
      <alignment vertical="center" wrapText="1"/>
    </xf>
    <xf numFmtId="4" fontId="40" fillId="0" borderId="18" xfId="0" applyNumberFormat="1" applyFont="1" applyFill="1" applyBorder="1" applyAlignment="1">
      <alignment horizontal="right" vertical="top" wrapText="1"/>
    </xf>
    <xf numFmtId="0" fontId="39" fillId="0" borderId="0" xfId="0" applyFont="1" applyFill="1"/>
    <xf numFmtId="176" fontId="40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0" fillId="0" borderId="0" xfId="0" applyNumberFormat="1" applyFont="1" applyAlignment="1"/>
    <xf numFmtId="1" fontId="50" fillId="0" borderId="0" xfId="0" applyNumberFormat="1" applyFont="1" applyAlignment="1"/>
    <xf numFmtId="0" fontId="39" fillId="0" borderId="0" xfId="0" applyFont="1"/>
    <xf numFmtId="1" fontId="74" fillId="0" borderId="0" xfId="0" applyNumberFormat="1" applyFont="1" applyAlignment="1"/>
    <xf numFmtId="0" fontId="74" fillId="0" borderId="0" xfId="0" applyNumberFormat="1" applyFont="1" applyAlignment="1"/>
    <xf numFmtId="0" fontId="39" fillId="0" borderId="0" xfId="0" applyFont="1"/>
    <xf numFmtId="0" fontId="39" fillId="0" borderId="0" xfId="0" applyFont="1"/>
    <xf numFmtId="0" fontId="75" fillId="0" borderId="0" xfId="110"/>
    <xf numFmtId="0" fontId="76" fillId="0" borderId="0" xfId="110" applyNumberFormat="1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39" fillId="0" borderId="0" xfId="0" applyFont="1" applyAlignment="1">
      <alignment vertical="center"/>
    </xf>
    <xf numFmtId="49" fontId="40" fillId="33" borderId="18" xfId="0" applyNumberFormat="1" applyFont="1" applyFill="1" applyBorder="1" applyAlignment="1">
      <alignment horizontal="left" vertical="top" wrapText="1"/>
    </xf>
    <xf numFmtId="49" fontId="40" fillId="33" borderId="22" xfId="0" applyNumberFormat="1" applyFont="1" applyFill="1" applyBorder="1" applyAlignment="1">
      <alignment horizontal="left" vertical="top" wrapText="1"/>
    </xf>
    <xf numFmtId="49" fontId="40" fillId="33" borderId="23" xfId="0" applyNumberFormat="1" applyFont="1" applyFill="1" applyBorder="1" applyAlignment="1">
      <alignment horizontal="left" vertical="top" wrapText="1"/>
    </xf>
    <xf numFmtId="0" fontId="40" fillId="33" borderId="18" xfId="0" applyFont="1" applyFill="1" applyBorder="1" applyAlignment="1">
      <alignment vertical="center" wrapText="1"/>
    </xf>
    <xf numFmtId="49" fontId="41" fillId="33" borderId="18" xfId="0" applyNumberFormat="1" applyFont="1" applyFill="1" applyBorder="1" applyAlignment="1">
      <alignment horizontal="left" vertical="top" wrapText="1"/>
    </xf>
    <xf numFmtId="14" fontId="40" fillId="33" borderId="18" xfId="0" applyNumberFormat="1" applyFont="1" applyFill="1" applyBorder="1" applyAlignment="1">
      <alignment vertical="center" wrapText="1"/>
    </xf>
    <xf numFmtId="49" fontId="40" fillId="33" borderId="13" xfId="0" applyNumberFormat="1" applyFont="1" applyFill="1" applyBorder="1" applyAlignment="1">
      <alignment horizontal="left" vertical="top" wrapText="1"/>
    </xf>
    <xf numFmtId="49" fontId="40" fillId="33" borderId="15" xfId="0" applyNumberFormat="1" applyFont="1" applyFill="1" applyBorder="1" applyAlignment="1">
      <alignment horizontal="left" vertical="top" wrapText="1"/>
    </xf>
    <xf numFmtId="0" fontId="39" fillId="0" borderId="19" xfId="453" applyFont="1" applyBorder="1" applyAlignment="1">
      <alignment wrapText="1"/>
    </xf>
    <xf numFmtId="49" fontId="40" fillId="33" borderId="15" xfId="453" applyNumberFormat="1" applyFont="1" applyFill="1" applyBorder="1" applyAlignment="1">
      <alignment horizontal="left" vertical="top" wrapText="1"/>
    </xf>
    <xf numFmtId="0" fontId="39" fillId="0" borderId="0" xfId="453" applyFont="1" applyAlignment="1">
      <alignment wrapText="1"/>
    </xf>
    <xf numFmtId="14" fontId="40" fillId="33" borderId="12" xfId="453" applyNumberFormat="1" applyFont="1" applyFill="1" applyBorder="1" applyAlignment="1">
      <alignment vertical="center" wrapText="1"/>
    </xf>
    <xf numFmtId="14" fontId="40" fillId="33" borderId="16" xfId="453" applyNumberFormat="1" applyFont="1" applyFill="1" applyBorder="1" applyAlignment="1">
      <alignment vertical="center" wrapText="1"/>
    </xf>
    <xf numFmtId="14" fontId="40" fillId="33" borderId="17" xfId="453" applyNumberFormat="1" applyFont="1" applyFill="1" applyBorder="1" applyAlignment="1">
      <alignment vertical="center" wrapText="1"/>
    </xf>
    <xf numFmtId="49" fontId="41" fillId="33" borderId="15" xfId="453" applyNumberFormat="1" applyFont="1" applyFill="1" applyBorder="1" applyAlignment="1">
      <alignment horizontal="left" vertical="top" wrapText="1"/>
    </xf>
    <xf numFmtId="49" fontId="41" fillId="33" borderId="14" xfId="453" applyNumberFormat="1" applyFont="1" applyFill="1" applyBorder="1" applyAlignment="1">
      <alignment horizontal="left" vertical="top" wrapText="1"/>
    </xf>
    <xf numFmtId="49" fontId="41" fillId="33" borderId="13" xfId="453" applyNumberFormat="1" applyFont="1" applyFill="1" applyBorder="1" applyAlignment="1">
      <alignment horizontal="left" vertical="top" wrapText="1"/>
    </xf>
    <xf numFmtId="0" fontId="40" fillId="33" borderId="15" xfId="453" applyFont="1" applyFill="1" applyBorder="1" applyAlignment="1">
      <alignment vertical="center" wrapText="1"/>
    </xf>
    <xf numFmtId="0" fontId="40" fillId="33" borderId="13" xfId="453" applyFont="1" applyFill="1" applyBorder="1" applyAlignment="1">
      <alignment vertical="center" wrapText="1"/>
    </xf>
    <xf numFmtId="0" fontId="39" fillId="0" borderId="0" xfId="453" applyFont="1" applyAlignment="1">
      <alignment horizontal="right" vertical="center" wrapText="1"/>
    </xf>
    <xf numFmtId="49" fontId="40" fillId="33" borderId="13" xfId="453" applyNumberFormat="1" applyFont="1" applyFill="1" applyBorder="1" applyAlignment="1">
      <alignment horizontal="left" vertical="top" wrapText="1"/>
    </xf>
    <xf numFmtId="0" fontId="1" fillId="0" borderId="0" xfId="453">
      <alignment vertical="center"/>
    </xf>
    <xf numFmtId="0" fontId="45" fillId="0" borderId="0" xfId="453" applyFont="1" applyAlignment="1">
      <alignment horizontal="left" wrapText="1"/>
    </xf>
    <xf numFmtId="0" fontId="51" fillId="0" borderId="19" xfId="453" applyFont="1" applyBorder="1" applyAlignment="1">
      <alignment horizontal="left" vertical="center" wrapText="1"/>
    </xf>
    <xf numFmtId="0" fontId="40" fillId="0" borderId="10" xfId="453" applyFont="1" applyBorder="1" applyAlignment="1">
      <alignment wrapText="1"/>
    </xf>
    <xf numFmtId="0" fontId="39" fillId="0" borderId="11" xfId="453" applyFont="1" applyBorder="1" applyAlignment="1">
      <alignment wrapText="1"/>
    </xf>
    <xf numFmtId="0" fontId="39" fillId="0" borderId="11" xfId="453" applyFont="1" applyBorder="1" applyAlignment="1">
      <alignment horizontal="right" vertical="center" wrapText="1"/>
    </xf>
    <xf numFmtId="49" fontId="40" fillId="33" borderId="10" xfId="453" applyNumberFormat="1" applyFont="1" applyFill="1" applyBorder="1" applyAlignment="1">
      <alignment vertical="center" wrapText="1"/>
    </xf>
    <xf numFmtId="49" fontId="40" fillId="33" borderId="12" xfId="453" applyNumberFormat="1" applyFont="1" applyFill="1" applyBorder="1" applyAlignment="1">
      <alignment vertical="center" wrapText="1"/>
    </xf>
    <xf numFmtId="0" fontId="40" fillId="33" borderId="10" xfId="453" applyFont="1" applyFill="1" applyBorder="1" applyAlignment="1">
      <alignment vertical="center" wrapText="1"/>
    </xf>
    <xf numFmtId="0" fontId="40" fillId="33" borderId="12" xfId="453" applyFont="1" applyFill="1" applyBorder="1" applyAlignment="1">
      <alignment vertical="center" wrapText="1"/>
    </xf>
    <xf numFmtId="4" fontId="41" fillId="34" borderId="10" xfId="453" applyNumberFormat="1" applyFont="1" applyFill="1" applyBorder="1" applyAlignment="1">
      <alignment horizontal="right" vertical="top" wrapText="1"/>
    </xf>
    <xf numFmtId="176" fontId="41" fillId="34" borderId="10" xfId="453" applyNumberFormat="1" applyFont="1" applyFill="1" applyBorder="1" applyAlignment="1">
      <alignment horizontal="right" vertical="top" wrapText="1"/>
    </xf>
    <xf numFmtId="176" fontId="41" fillId="34" borderId="12" xfId="453" applyNumberFormat="1" applyFont="1" applyFill="1" applyBorder="1" applyAlignment="1">
      <alignment horizontal="right" vertical="top" wrapText="1"/>
    </xf>
    <xf numFmtId="4" fontId="40" fillId="35" borderId="10" xfId="453" applyNumberFormat="1" applyFont="1" applyFill="1" applyBorder="1" applyAlignment="1">
      <alignment horizontal="right" vertical="top" wrapText="1"/>
    </xf>
    <xf numFmtId="176" fontId="40" fillId="35" borderId="10" xfId="453" applyNumberFormat="1" applyFont="1" applyFill="1" applyBorder="1" applyAlignment="1">
      <alignment horizontal="right" vertical="top" wrapText="1"/>
    </xf>
    <xf numFmtId="176" fontId="40" fillId="35" borderId="12" xfId="453" applyNumberFormat="1" applyFont="1" applyFill="1" applyBorder="1" applyAlignment="1">
      <alignment horizontal="right" vertical="top" wrapText="1"/>
    </xf>
    <xf numFmtId="0" fontId="40" fillId="35" borderId="10" xfId="453" applyFont="1" applyFill="1" applyBorder="1" applyAlignment="1">
      <alignment horizontal="right" vertical="top" wrapText="1"/>
    </xf>
    <xf numFmtId="0" fontId="40" fillId="35" borderId="12" xfId="453" applyFont="1" applyFill="1" applyBorder="1" applyAlignment="1">
      <alignment horizontal="right" vertical="top" wrapText="1"/>
    </xf>
    <xf numFmtId="4" fontId="40" fillId="35" borderId="13" xfId="453" applyNumberFormat="1" applyFont="1" applyFill="1" applyBorder="1" applyAlignment="1">
      <alignment horizontal="right" vertical="top" wrapText="1"/>
    </xf>
    <xf numFmtId="0" fontId="40" fillId="35" borderId="13" xfId="453" applyFont="1" applyFill="1" applyBorder="1" applyAlignment="1">
      <alignment horizontal="right" vertical="top" wrapText="1"/>
    </xf>
    <xf numFmtId="176" fontId="40" fillId="35" borderId="13" xfId="453" applyNumberFormat="1" applyFont="1" applyFill="1" applyBorder="1" applyAlignment="1">
      <alignment horizontal="right" vertical="top" wrapText="1"/>
    </xf>
    <xf numFmtId="176" fontId="40" fillId="35" borderId="20" xfId="453" applyNumberFormat="1" applyFont="1" applyFill="1" applyBorder="1" applyAlignment="1">
      <alignment horizontal="right" vertical="top" wrapText="1"/>
    </xf>
  </cellXfs>
  <cellStyles count="467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492" Type="http://schemas.openxmlformats.org/officeDocument/2006/relationships/image" Target="cid:12de1e3b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7" sqref="O7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6" t="s">
        <v>5</v>
      </c>
      <c r="B3" s="46"/>
      <c r="C3" s="46"/>
      <c r="D3" s="46"/>
      <c r="E3" s="15">
        <f>SUM(E4:E41)</f>
        <v>30360586.398099996</v>
      </c>
      <c r="F3" s="25">
        <f>RA!I7</f>
        <v>490889.10749999998</v>
      </c>
      <c r="G3" s="16">
        <f>SUM(G4:G41)</f>
        <v>29870223.517799996</v>
      </c>
      <c r="H3" s="27">
        <f>RA!J7</f>
        <v>1.6162847502551301</v>
      </c>
      <c r="I3" s="20">
        <f>SUM(I4:I41)</f>
        <v>30360597.4273156</v>
      </c>
      <c r="J3" s="21">
        <f>SUM(J4:J41)</f>
        <v>29870222.941398107</v>
      </c>
      <c r="K3" s="22">
        <f>E3-I3</f>
        <v>-11.029215604066849</v>
      </c>
      <c r="L3" s="22">
        <f>G3-J3</f>
        <v>0.57640188932418823</v>
      </c>
    </row>
    <row r="4" spans="1:13" x14ac:dyDescent="0.2">
      <c r="A4" s="47">
        <f>RA!A8</f>
        <v>42511</v>
      </c>
      <c r="B4" s="12">
        <v>12</v>
      </c>
      <c r="C4" s="42" t="s">
        <v>6</v>
      </c>
      <c r="D4" s="42"/>
      <c r="E4" s="15">
        <f>VLOOKUP(C4,RA!B8:D35,3,0)</f>
        <v>976419.66799999995</v>
      </c>
      <c r="F4" s="25">
        <f>VLOOKUP(C4,RA!B8:I38,8,0)</f>
        <v>113543.6593</v>
      </c>
      <c r="G4" s="16">
        <f t="shared" ref="G4:G41" si="0">E4-F4</f>
        <v>862876.00869999989</v>
      </c>
      <c r="H4" s="27">
        <f>RA!J8</f>
        <v>11.628571506816501</v>
      </c>
      <c r="I4" s="20">
        <f>VLOOKUP(B4,RMS!B:D,3,FALSE)</f>
        <v>976420.59971367498</v>
      </c>
      <c r="J4" s="21">
        <f>VLOOKUP(B4,RMS!B:E,4,FALSE)</f>
        <v>862876.02305812004</v>
      </c>
      <c r="K4" s="22">
        <f t="shared" ref="K4:K41" si="1">E4-I4</f>
        <v>-0.93171367503236979</v>
      </c>
      <c r="L4" s="22">
        <f t="shared" ref="L4:L41" si="2">G4-J4</f>
        <v>-1.4358120155520737E-2</v>
      </c>
    </row>
    <row r="5" spans="1:13" x14ac:dyDescent="0.2">
      <c r="A5" s="47"/>
      <c r="B5" s="12">
        <v>13</v>
      </c>
      <c r="C5" s="42" t="s">
        <v>7</v>
      </c>
      <c r="D5" s="42"/>
      <c r="E5" s="15">
        <f>VLOOKUP(C5,RA!B8:D36,3,0)</f>
        <v>134302.769</v>
      </c>
      <c r="F5" s="25">
        <f>VLOOKUP(C5,RA!B9:I39,8,0)</f>
        <v>29262.341400000001</v>
      </c>
      <c r="G5" s="16">
        <f t="shared" si="0"/>
        <v>105040.4276</v>
      </c>
      <c r="H5" s="27">
        <f>RA!J9</f>
        <v>21.788338109395202</v>
      </c>
      <c r="I5" s="20">
        <f>VLOOKUP(B5,RMS!B:D,3,FALSE)</f>
        <v>134302.831580342</v>
      </c>
      <c r="J5" s="21">
        <f>VLOOKUP(B5,RMS!B:E,4,FALSE)</f>
        <v>105040.435368376</v>
      </c>
      <c r="K5" s="22">
        <f t="shared" si="1"/>
        <v>-6.2580341997090727E-2</v>
      </c>
      <c r="L5" s="22">
        <f t="shared" si="2"/>
        <v>-7.7683760027866811E-3</v>
      </c>
      <c r="M5" s="32"/>
    </row>
    <row r="6" spans="1:13" x14ac:dyDescent="0.2">
      <c r="A6" s="47"/>
      <c r="B6" s="12">
        <v>14</v>
      </c>
      <c r="C6" s="42" t="s">
        <v>8</v>
      </c>
      <c r="D6" s="42"/>
      <c r="E6" s="15">
        <f>VLOOKUP(C6,RA!B10:D37,3,0)</f>
        <v>281762.96710000001</v>
      </c>
      <c r="F6" s="25">
        <f>VLOOKUP(C6,RA!B10:I40,8,0)</f>
        <v>65081.5723</v>
      </c>
      <c r="G6" s="16">
        <f t="shared" si="0"/>
        <v>216681.39480000001</v>
      </c>
      <c r="H6" s="27">
        <f>RA!J10</f>
        <v>23.097986570002998</v>
      </c>
      <c r="I6" s="20">
        <f>VLOOKUP(B6,RMS!B:D,3,FALSE)</f>
        <v>281765.59294698603</v>
      </c>
      <c r="J6" s="21">
        <f>VLOOKUP(B6,RMS!B:E,4,FALSE)</f>
        <v>216681.39278252001</v>
      </c>
      <c r="K6" s="22">
        <f>E6-I6</f>
        <v>-2.6258469860185869</v>
      </c>
      <c r="L6" s="22">
        <f t="shared" si="2"/>
        <v>2.0174800010863692E-3</v>
      </c>
      <c r="M6" s="32"/>
    </row>
    <row r="7" spans="1:13" x14ac:dyDescent="0.2">
      <c r="A7" s="47"/>
      <c r="B7" s="12">
        <v>15</v>
      </c>
      <c r="C7" s="42" t="s">
        <v>9</v>
      </c>
      <c r="D7" s="42"/>
      <c r="E7" s="15">
        <f>VLOOKUP(C7,RA!B10:D38,3,0)</f>
        <v>67166.869500000001</v>
      </c>
      <c r="F7" s="25">
        <f>VLOOKUP(C7,RA!B11:I41,8,0)</f>
        <v>10986.632600000001</v>
      </c>
      <c r="G7" s="16">
        <f t="shared" si="0"/>
        <v>56180.236900000004</v>
      </c>
      <c r="H7" s="27">
        <f>RA!J11</f>
        <v>16.357219983283599</v>
      </c>
      <c r="I7" s="20">
        <f>VLOOKUP(B7,RMS!B:D,3,FALSE)</f>
        <v>67166.887026427707</v>
      </c>
      <c r="J7" s="21">
        <f>VLOOKUP(B7,RMS!B:E,4,FALSE)</f>
        <v>56180.236591740402</v>
      </c>
      <c r="K7" s="22">
        <f t="shared" si="1"/>
        <v>-1.7526427705888636E-2</v>
      </c>
      <c r="L7" s="22">
        <f t="shared" si="2"/>
        <v>3.0825960129732266E-4</v>
      </c>
      <c r="M7" s="32"/>
    </row>
    <row r="8" spans="1:13" x14ac:dyDescent="0.2">
      <c r="A8" s="47"/>
      <c r="B8" s="12">
        <v>16</v>
      </c>
      <c r="C8" s="42" t="s">
        <v>10</v>
      </c>
      <c r="D8" s="42"/>
      <c r="E8" s="15">
        <f>VLOOKUP(C8,RA!B12:D38,3,0)</f>
        <v>400554.45750000002</v>
      </c>
      <c r="F8" s="25">
        <f>VLOOKUP(C8,RA!B12:I42,8,0)</f>
        <v>30900.739699999998</v>
      </c>
      <c r="G8" s="16">
        <f t="shared" si="0"/>
        <v>369653.71780000004</v>
      </c>
      <c r="H8" s="27">
        <f>RA!J12</f>
        <v>7.7144915307801796</v>
      </c>
      <c r="I8" s="20">
        <f>VLOOKUP(B8,RMS!B:D,3,FALSE)</f>
        <v>400554.45841794898</v>
      </c>
      <c r="J8" s="21">
        <f>VLOOKUP(B8,RMS!B:E,4,FALSE)</f>
        <v>369653.716655556</v>
      </c>
      <c r="K8" s="22">
        <f t="shared" si="1"/>
        <v>-9.1794895706698298E-4</v>
      </c>
      <c r="L8" s="22">
        <f t="shared" si="2"/>
        <v>1.1444440460763872E-3</v>
      </c>
      <c r="M8" s="32"/>
    </row>
    <row r="9" spans="1:13" x14ac:dyDescent="0.2">
      <c r="A9" s="47"/>
      <c r="B9" s="12">
        <v>17</v>
      </c>
      <c r="C9" s="42" t="s">
        <v>11</v>
      </c>
      <c r="D9" s="42"/>
      <c r="E9" s="15">
        <f>VLOOKUP(C9,RA!B12:D39,3,0)</f>
        <v>358537.4645</v>
      </c>
      <c r="F9" s="25">
        <f>VLOOKUP(C9,RA!B13:I43,8,0)</f>
        <v>67973.215200000006</v>
      </c>
      <c r="G9" s="16">
        <f t="shared" si="0"/>
        <v>290564.24930000002</v>
      </c>
      <c r="H9" s="27">
        <f>RA!J13</f>
        <v>18.958469317785902</v>
      </c>
      <c r="I9" s="20">
        <f>VLOOKUP(B9,RMS!B:D,3,FALSE)</f>
        <v>358537.909435043</v>
      </c>
      <c r="J9" s="21">
        <f>VLOOKUP(B9,RMS!B:E,4,FALSE)</f>
        <v>290564.24495470099</v>
      </c>
      <c r="K9" s="22">
        <f t="shared" si="1"/>
        <v>-0.44493504299316555</v>
      </c>
      <c r="L9" s="22">
        <f t="shared" si="2"/>
        <v>4.3452990357764065E-3</v>
      </c>
      <c r="M9" s="32"/>
    </row>
    <row r="10" spans="1:13" x14ac:dyDescent="0.2">
      <c r="A10" s="47"/>
      <c r="B10" s="12">
        <v>18</v>
      </c>
      <c r="C10" s="42" t="s">
        <v>12</v>
      </c>
      <c r="D10" s="42"/>
      <c r="E10" s="15">
        <f>VLOOKUP(C10,RA!B14:D40,3,0)</f>
        <v>162168.34330000001</v>
      </c>
      <c r="F10" s="25">
        <f>VLOOKUP(C10,RA!B14:I43,8,0)</f>
        <v>33450.069000000003</v>
      </c>
      <c r="G10" s="16">
        <f t="shared" si="0"/>
        <v>128718.2743</v>
      </c>
      <c r="H10" s="27">
        <f>RA!J14</f>
        <v>20.626756319585599</v>
      </c>
      <c r="I10" s="20">
        <f>VLOOKUP(B10,RMS!B:D,3,FALSE)</f>
        <v>162168.369842735</v>
      </c>
      <c r="J10" s="21">
        <f>VLOOKUP(B10,RMS!B:E,4,FALSE)</f>
        <v>128718.280909402</v>
      </c>
      <c r="K10" s="22">
        <f t="shared" si="1"/>
        <v>-2.6542734995018691E-2</v>
      </c>
      <c r="L10" s="22">
        <f t="shared" si="2"/>
        <v>-6.6094020003220066E-3</v>
      </c>
      <c r="M10" s="32"/>
    </row>
    <row r="11" spans="1:13" x14ac:dyDescent="0.2">
      <c r="A11" s="47"/>
      <c r="B11" s="12">
        <v>19</v>
      </c>
      <c r="C11" s="42" t="s">
        <v>13</v>
      </c>
      <c r="D11" s="42"/>
      <c r="E11" s="15">
        <f>VLOOKUP(C11,RA!B14:D41,3,0)</f>
        <v>175645.66190000001</v>
      </c>
      <c r="F11" s="25">
        <f>VLOOKUP(C11,RA!B15:I44,8,0)</f>
        <v>-7288.3604999999998</v>
      </c>
      <c r="G11" s="16">
        <f t="shared" si="0"/>
        <v>182934.02240000002</v>
      </c>
      <c r="H11" s="27">
        <f>RA!J15</f>
        <v>-4.1494679806834398</v>
      </c>
      <c r="I11" s="20">
        <f>VLOOKUP(B11,RMS!B:D,3,FALSE)</f>
        <v>175646.032889744</v>
      </c>
      <c r="J11" s="21">
        <f>VLOOKUP(B11,RMS!B:E,4,FALSE)</f>
        <v>182934.02268717901</v>
      </c>
      <c r="K11" s="22">
        <f t="shared" si="1"/>
        <v>-0.37098974399850704</v>
      </c>
      <c r="L11" s="22">
        <f t="shared" si="2"/>
        <v>-2.8717899112962186E-4</v>
      </c>
      <c r="M11" s="32"/>
    </row>
    <row r="12" spans="1:13" x14ac:dyDescent="0.2">
      <c r="A12" s="47"/>
      <c r="B12" s="12">
        <v>21</v>
      </c>
      <c r="C12" s="42" t="s">
        <v>14</v>
      </c>
      <c r="D12" s="42"/>
      <c r="E12" s="15">
        <f>VLOOKUP(C12,RA!B16:D42,3,0)</f>
        <v>1710282.1054</v>
      </c>
      <c r="F12" s="25">
        <f>VLOOKUP(C12,RA!B16:I45,8,0)</f>
        <v>-134955.48730000001</v>
      </c>
      <c r="G12" s="16">
        <f t="shared" si="0"/>
        <v>1845237.5926999999</v>
      </c>
      <c r="H12" s="27">
        <f>RA!J16</f>
        <v>-7.8908319787650898</v>
      </c>
      <c r="I12" s="20">
        <f>VLOOKUP(B12,RMS!B:D,3,FALSE)</f>
        <v>1710281.36008376</v>
      </c>
      <c r="J12" s="21">
        <f>VLOOKUP(B12,RMS!B:E,4,FALSE)</f>
        <v>1845237.5934333301</v>
      </c>
      <c r="K12" s="22">
        <f t="shared" si="1"/>
        <v>0.74531624000519514</v>
      </c>
      <c r="L12" s="22">
        <f t="shared" si="2"/>
        <v>-7.3333014734089375E-4</v>
      </c>
      <c r="M12" s="32"/>
    </row>
    <row r="13" spans="1:13" x14ac:dyDescent="0.2">
      <c r="A13" s="47"/>
      <c r="B13" s="12">
        <v>22</v>
      </c>
      <c r="C13" s="42" t="s">
        <v>15</v>
      </c>
      <c r="D13" s="42"/>
      <c r="E13" s="15">
        <f>VLOOKUP(C13,RA!B16:D43,3,0)</f>
        <v>551572.24349999998</v>
      </c>
      <c r="F13" s="25">
        <f>VLOOKUP(C13,RA!B17:I46,8,0)</f>
        <v>56937.981299999999</v>
      </c>
      <c r="G13" s="16">
        <f t="shared" si="0"/>
        <v>494634.2622</v>
      </c>
      <c r="H13" s="27">
        <f>RA!J17</f>
        <v>10.3228510808847</v>
      </c>
      <c r="I13" s="20">
        <f>VLOOKUP(B13,RMS!B:D,3,FALSE)</f>
        <v>551572.38518546999</v>
      </c>
      <c r="J13" s="21">
        <f>VLOOKUP(B13,RMS!B:E,4,FALSE)</f>
        <v>494634.261379487</v>
      </c>
      <c r="K13" s="22">
        <f t="shared" si="1"/>
        <v>-0.14168547000735998</v>
      </c>
      <c r="L13" s="22">
        <f t="shared" si="2"/>
        <v>8.2051299978047609E-4</v>
      </c>
      <c r="M13" s="32"/>
    </row>
    <row r="14" spans="1:13" x14ac:dyDescent="0.2">
      <c r="A14" s="47"/>
      <c r="B14" s="12">
        <v>23</v>
      </c>
      <c r="C14" s="42" t="s">
        <v>16</v>
      </c>
      <c r="D14" s="42"/>
      <c r="E14" s="15">
        <f>VLOOKUP(C14,RA!B18:D43,3,0)</f>
        <v>2357500.8418999999</v>
      </c>
      <c r="F14" s="25">
        <f>VLOOKUP(C14,RA!B18:I47,8,0)</f>
        <v>213530.7482</v>
      </c>
      <c r="G14" s="16">
        <f t="shared" si="0"/>
        <v>2143970.0937000001</v>
      </c>
      <c r="H14" s="27">
        <f>RA!J18</f>
        <v>9.0575046424122299</v>
      </c>
      <c r="I14" s="20">
        <f>VLOOKUP(B14,RMS!B:D,3,FALSE)</f>
        <v>2357501.3445119699</v>
      </c>
      <c r="J14" s="21">
        <f>VLOOKUP(B14,RMS!B:E,4,FALSE)</f>
        <v>2143970.0588265001</v>
      </c>
      <c r="K14" s="22">
        <f t="shared" si="1"/>
        <v>-0.50261197006329894</v>
      </c>
      <c r="L14" s="22">
        <f t="shared" si="2"/>
        <v>3.4873500000685453E-2</v>
      </c>
      <c r="M14" s="32"/>
    </row>
    <row r="15" spans="1:13" x14ac:dyDescent="0.2">
      <c r="A15" s="47"/>
      <c r="B15" s="12">
        <v>24</v>
      </c>
      <c r="C15" s="42" t="s">
        <v>17</v>
      </c>
      <c r="D15" s="42"/>
      <c r="E15" s="15">
        <f>VLOOKUP(C15,RA!B18:D44,3,0)</f>
        <v>1101060.2645</v>
      </c>
      <c r="F15" s="25">
        <f>VLOOKUP(C15,RA!B19:I48,8,0)</f>
        <v>-91927.695999999996</v>
      </c>
      <c r="G15" s="16">
        <f t="shared" si="0"/>
        <v>1192987.9605</v>
      </c>
      <c r="H15" s="27">
        <f>RA!J19</f>
        <v>-8.3490158498949292</v>
      </c>
      <c r="I15" s="20">
        <f>VLOOKUP(B15,RMS!B:D,3,FALSE)</f>
        <v>1101060.2469367499</v>
      </c>
      <c r="J15" s="21">
        <f>VLOOKUP(B15,RMS!B:E,4,FALSE)</f>
        <v>1192987.9577282099</v>
      </c>
      <c r="K15" s="22">
        <f t="shared" si="1"/>
        <v>1.7563250148668885E-2</v>
      </c>
      <c r="L15" s="22">
        <f t="shared" si="2"/>
        <v>2.7717901393771172E-3</v>
      </c>
      <c r="M15" s="32"/>
    </row>
    <row r="16" spans="1:13" x14ac:dyDescent="0.2">
      <c r="A16" s="47"/>
      <c r="B16" s="12">
        <v>25</v>
      </c>
      <c r="C16" s="42" t="s">
        <v>18</v>
      </c>
      <c r="D16" s="42"/>
      <c r="E16" s="15">
        <f>VLOOKUP(C16,RA!B20:D45,3,0)</f>
        <v>2091273.8644999999</v>
      </c>
      <c r="F16" s="25">
        <f>VLOOKUP(C16,RA!B20:I49,8,0)</f>
        <v>84099.542199999996</v>
      </c>
      <c r="G16" s="16">
        <f t="shared" si="0"/>
        <v>2007174.3222999999</v>
      </c>
      <c r="H16" s="27">
        <f>RA!J20</f>
        <v>4.0214504483422697</v>
      </c>
      <c r="I16" s="20">
        <f>VLOOKUP(B16,RMS!B:D,3,FALSE)</f>
        <v>2091274.4099000001</v>
      </c>
      <c r="J16" s="21">
        <f>VLOOKUP(B16,RMS!B:E,4,FALSE)</f>
        <v>2007174.3223000001</v>
      </c>
      <c r="K16" s="22">
        <f t="shared" si="1"/>
        <v>-0.54540000017732382</v>
      </c>
      <c r="L16" s="22">
        <f t="shared" si="2"/>
        <v>0</v>
      </c>
      <c r="M16" s="32"/>
    </row>
    <row r="17" spans="1:13" x14ac:dyDescent="0.2">
      <c r="A17" s="47"/>
      <c r="B17" s="12">
        <v>26</v>
      </c>
      <c r="C17" s="42" t="s">
        <v>19</v>
      </c>
      <c r="D17" s="42"/>
      <c r="E17" s="15">
        <f>VLOOKUP(C17,RA!B20:D46,3,0)</f>
        <v>458048.6361</v>
      </c>
      <c r="F17" s="25">
        <f>VLOOKUP(C17,RA!B21:I50,8,0)</f>
        <v>39070.655299999999</v>
      </c>
      <c r="G17" s="16">
        <f t="shared" si="0"/>
        <v>418977.98080000002</v>
      </c>
      <c r="H17" s="27">
        <f>RA!J21</f>
        <v>8.5298049640890508</v>
      </c>
      <c r="I17" s="20">
        <f>VLOOKUP(B17,RMS!B:D,3,FALSE)</f>
        <v>458047.83554478502</v>
      </c>
      <c r="J17" s="21">
        <f>VLOOKUP(B17,RMS!B:E,4,FALSE)</f>
        <v>418977.98075858899</v>
      </c>
      <c r="K17" s="22">
        <f t="shared" si="1"/>
        <v>0.80055521498434246</v>
      </c>
      <c r="L17" s="22">
        <f t="shared" si="2"/>
        <v>4.1411025449633598E-5</v>
      </c>
      <c r="M17" s="32"/>
    </row>
    <row r="18" spans="1:13" x14ac:dyDescent="0.2">
      <c r="A18" s="47"/>
      <c r="B18" s="12">
        <v>27</v>
      </c>
      <c r="C18" s="42" t="s">
        <v>20</v>
      </c>
      <c r="D18" s="42"/>
      <c r="E18" s="15">
        <f>VLOOKUP(C18,RA!B22:D47,3,0)</f>
        <v>1774858.6880999999</v>
      </c>
      <c r="F18" s="25">
        <f>VLOOKUP(C18,RA!B22:I51,8,0)</f>
        <v>6916.9638999999997</v>
      </c>
      <c r="G18" s="16">
        <f t="shared" si="0"/>
        <v>1767941.7241999998</v>
      </c>
      <c r="H18" s="27">
        <f>RA!J22</f>
        <v>0.38971913349364501</v>
      </c>
      <c r="I18" s="20">
        <f>VLOOKUP(B18,RMS!B:D,3,FALSE)</f>
        <v>1774861.4557888899</v>
      </c>
      <c r="J18" s="21">
        <f>VLOOKUP(B18,RMS!B:E,4,FALSE)</f>
        <v>1767941.7324888899</v>
      </c>
      <c r="K18" s="22">
        <f t="shared" si="1"/>
        <v>-2.7676888899877667</v>
      </c>
      <c r="L18" s="22">
        <f t="shared" si="2"/>
        <v>-8.2888901233673096E-3</v>
      </c>
      <c r="M18" s="32"/>
    </row>
    <row r="19" spans="1:13" x14ac:dyDescent="0.2">
      <c r="A19" s="47"/>
      <c r="B19" s="12">
        <v>29</v>
      </c>
      <c r="C19" s="42" t="s">
        <v>21</v>
      </c>
      <c r="D19" s="42"/>
      <c r="E19" s="15">
        <f>VLOOKUP(C19,RA!B22:D48,3,0)</f>
        <v>5969610.9099000003</v>
      </c>
      <c r="F19" s="25">
        <f>VLOOKUP(C19,RA!B23:I52,8,0)</f>
        <v>-503738.37670000002</v>
      </c>
      <c r="G19" s="16">
        <f t="shared" si="0"/>
        <v>6473349.2866000002</v>
      </c>
      <c r="H19" s="27">
        <f>RA!J23</f>
        <v>-8.4383787202043692</v>
      </c>
      <c r="I19" s="20">
        <f>VLOOKUP(B19,RMS!B:D,3,FALSE)</f>
        <v>5969614.2974136798</v>
      </c>
      <c r="J19" s="21">
        <f>VLOOKUP(B19,RMS!B:E,4,FALSE)</f>
        <v>6473349.3141794903</v>
      </c>
      <c r="K19" s="22">
        <f t="shared" si="1"/>
        <v>-3.3875136794522405</v>
      </c>
      <c r="L19" s="22">
        <f t="shared" si="2"/>
        <v>-2.7579490095376968E-2</v>
      </c>
      <c r="M19" s="32"/>
    </row>
    <row r="20" spans="1:13" x14ac:dyDescent="0.2">
      <c r="A20" s="47"/>
      <c r="B20" s="12">
        <v>31</v>
      </c>
      <c r="C20" s="42" t="s">
        <v>22</v>
      </c>
      <c r="D20" s="42"/>
      <c r="E20" s="15">
        <f>VLOOKUP(C20,RA!B24:D49,3,0)</f>
        <v>361487.40909999999</v>
      </c>
      <c r="F20" s="25">
        <f>VLOOKUP(C20,RA!B24:I53,8,0)</f>
        <v>46355.014300000003</v>
      </c>
      <c r="G20" s="16">
        <f t="shared" si="0"/>
        <v>315132.39480000001</v>
      </c>
      <c r="H20" s="27">
        <f>RA!J24</f>
        <v>12.823410479333299</v>
      </c>
      <c r="I20" s="20">
        <f>VLOOKUP(B20,RMS!B:D,3,FALSE)</f>
        <v>361487.54073550401</v>
      </c>
      <c r="J20" s="21">
        <f>VLOOKUP(B20,RMS!B:E,4,FALSE)</f>
        <v>315132.38106389903</v>
      </c>
      <c r="K20" s="22">
        <f t="shared" si="1"/>
        <v>-0.13163550401804969</v>
      </c>
      <c r="L20" s="22">
        <f t="shared" si="2"/>
        <v>1.3736100983805954E-2</v>
      </c>
      <c r="M20" s="32"/>
    </row>
    <row r="21" spans="1:13" x14ac:dyDescent="0.2">
      <c r="A21" s="47"/>
      <c r="B21" s="12">
        <v>32</v>
      </c>
      <c r="C21" s="42" t="s">
        <v>23</v>
      </c>
      <c r="D21" s="42"/>
      <c r="E21" s="15">
        <f>VLOOKUP(C21,RA!B24:D50,3,0)</f>
        <v>357230.01640000002</v>
      </c>
      <c r="F21" s="25">
        <f>VLOOKUP(C21,RA!B25:I54,8,0)</f>
        <v>25826.649300000001</v>
      </c>
      <c r="G21" s="16">
        <f t="shared" si="0"/>
        <v>331403.36710000003</v>
      </c>
      <c r="H21" s="27">
        <f>RA!J25</f>
        <v>7.2296974258403903</v>
      </c>
      <c r="I21" s="20">
        <f>VLOOKUP(B21,RMS!B:D,3,FALSE)</f>
        <v>357229.98482825002</v>
      </c>
      <c r="J21" s="21">
        <f>VLOOKUP(B21,RMS!B:E,4,FALSE)</f>
        <v>331403.491092421</v>
      </c>
      <c r="K21" s="22">
        <f t="shared" si="1"/>
        <v>3.1571750005241483E-2</v>
      </c>
      <c r="L21" s="22">
        <f t="shared" si="2"/>
        <v>-0.12399242096580565</v>
      </c>
      <c r="M21" s="32"/>
    </row>
    <row r="22" spans="1:13" x14ac:dyDescent="0.2">
      <c r="A22" s="47"/>
      <c r="B22" s="12">
        <v>33</v>
      </c>
      <c r="C22" s="42" t="s">
        <v>24</v>
      </c>
      <c r="D22" s="42"/>
      <c r="E22" s="15">
        <f>VLOOKUP(C22,RA!B26:D51,3,0)</f>
        <v>1014499.6568</v>
      </c>
      <c r="F22" s="25">
        <f>VLOOKUP(C22,RA!B26:I55,8,0)</f>
        <v>164846.74479999999</v>
      </c>
      <c r="G22" s="16">
        <f t="shared" si="0"/>
        <v>849652.91200000001</v>
      </c>
      <c r="H22" s="27">
        <f>RA!J26</f>
        <v>16.2490685625237</v>
      </c>
      <c r="I22" s="20">
        <f>VLOOKUP(B22,RMS!B:D,3,FALSE)</f>
        <v>1014499.60502403</v>
      </c>
      <c r="J22" s="21">
        <f>VLOOKUP(B22,RMS!B:E,4,FALSE)</f>
        <v>849652.28278530901</v>
      </c>
      <c r="K22" s="22">
        <f t="shared" si="1"/>
        <v>5.1775970030575991E-2</v>
      </c>
      <c r="L22" s="22">
        <f t="shared" si="2"/>
        <v>0.6292146909981966</v>
      </c>
      <c r="M22" s="32"/>
    </row>
    <row r="23" spans="1:13" x14ac:dyDescent="0.2">
      <c r="A23" s="47"/>
      <c r="B23" s="12">
        <v>34</v>
      </c>
      <c r="C23" s="42" t="s">
        <v>25</v>
      </c>
      <c r="D23" s="42"/>
      <c r="E23" s="15">
        <f>VLOOKUP(C23,RA!B26:D52,3,0)</f>
        <v>297120.51500000001</v>
      </c>
      <c r="F23" s="25">
        <f>VLOOKUP(C23,RA!B27:I56,8,0)</f>
        <v>74777.282699999996</v>
      </c>
      <c r="G23" s="16">
        <f t="shared" si="0"/>
        <v>222343.23230000003</v>
      </c>
      <c r="H23" s="27">
        <f>RA!J27</f>
        <v>25.167324006556701</v>
      </c>
      <c r="I23" s="20">
        <f>VLOOKUP(B23,RMS!B:D,3,FALSE)</f>
        <v>297120.17558910098</v>
      </c>
      <c r="J23" s="21">
        <f>VLOOKUP(B23,RMS!B:E,4,FALSE)</f>
        <v>222343.24578500999</v>
      </c>
      <c r="K23" s="22">
        <f t="shared" si="1"/>
        <v>0.33941089903237298</v>
      </c>
      <c r="L23" s="22">
        <f t="shared" si="2"/>
        <v>-1.348500995663926E-2</v>
      </c>
      <c r="M23" s="32"/>
    </row>
    <row r="24" spans="1:13" x14ac:dyDescent="0.2">
      <c r="A24" s="47"/>
      <c r="B24" s="12">
        <v>35</v>
      </c>
      <c r="C24" s="42" t="s">
        <v>26</v>
      </c>
      <c r="D24" s="42"/>
      <c r="E24" s="15">
        <f>VLOOKUP(C24,RA!B28:D53,3,0)</f>
        <v>1276278.4738</v>
      </c>
      <c r="F24" s="25">
        <f>VLOOKUP(C24,RA!B28:I57,8,0)</f>
        <v>14615.7744</v>
      </c>
      <c r="G24" s="16">
        <f t="shared" si="0"/>
        <v>1261662.6994</v>
      </c>
      <c r="H24" s="27">
        <f>RA!J28</f>
        <v>1.1451869400008701</v>
      </c>
      <c r="I24" s="20">
        <f>VLOOKUP(B24,RMS!B:D,3,FALSE)</f>
        <v>1276278.4737699099</v>
      </c>
      <c r="J24" s="21">
        <f>VLOOKUP(B24,RMS!B:E,4,FALSE)</f>
        <v>1261662.6719814199</v>
      </c>
      <c r="K24" s="22">
        <f t="shared" si="1"/>
        <v>3.0090101063251495E-5</v>
      </c>
      <c r="L24" s="22">
        <f t="shared" si="2"/>
        <v>2.7418580139055848E-2</v>
      </c>
      <c r="M24" s="32"/>
    </row>
    <row r="25" spans="1:13" x14ac:dyDescent="0.2">
      <c r="A25" s="47"/>
      <c r="B25" s="12">
        <v>36</v>
      </c>
      <c r="C25" s="42" t="s">
        <v>27</v>
      </c>
      <c r="D25" s="42"/>
      <c r="E25" s="15">
        <f>VLOOKUP(C25,RA!B28:D54,3,0)</f>
        <v>898792.37919999997</v>
      </c>
      <c r="F25" s="25">
        <f>VLOOKUP(C25,RA!B29:I58,8,0)</f>
        <v>136492.83069999999</v>
      </c>
      <c r="G25" s="16">
        <f t="shared" si="0"/>
        <v>762299.54850000003</v>
      </c>
      <c r="H25" s="27">
        <f>RA!J29</f>
        <v>15.1862469974979</v>
      </c>
      <c r="I25" s="20">
        <f>VLOOKUP(B25,RMS!B:D,3,FALSE)</f>
        <v>898793.61976548703</v>
      </c>
      <c r="J25" s="21">
        <f>VLOOKUP(B25,RMS!B:E,4,FALSE)</f>
        <v>762299.52932615206</v>
      </c>
      <c r="K25" s="22">
        <f t="shared" si="1"/>
        <v>-1.2405654870672151</v>
      </c>
      <c r="L25" s="22">
        <f t="shared" si="2"/>
        <v>1.9173847977072001E-2</v>
      </c>
      <c r="M25" s="32"/>
    </row>
    <row r="26" spans="1:13" x14ac:dyDescent="0.2">
      <c r="A26" s="47"/>
      <c r="B26" s="12">
        <v>37</v>
      </c>
      <c r="C26" s="42" t="s">
        <v>67</v>
      </c>
      <c r="D26" s="42"/>
      <c r="E26" s="15">
        <f>VLOOKUP(C26,RA!B30:D55,3,0)</f>
        <v>1799613.8703000001</v>
      </c>
      <c r="F26" s="25">
        <f>VLOOKUP(C26,RA!B30:I59,8,0)</f>
        <v>120616.00659999999</v>
      </c>
      <c r="G26" s="16">
        <f t="shared" si="0"/>
        <v>1678997.8637000001</v>
      </c>
      <c r="H26" s="27">
        <f>RA!J30</f>
        <v>6.7023270152887298</v>
      </c>
      <c r="I26" s="20">
        <f>VLOOKUP(B26,RMS!B:D,3,FALSE)</f>
        <v>1799613.79449115</v>
      </c>
      <c r="J26" s="21">
        <f>VLOOKUP(B26,RMS!B:E,4,FALSE)</f>
        <v>1678997.8419876699</v>
      </c>
      <c r="K26" s="22">
        <f t="shared" si="1"/>
        <v>7.580885011702776E-2</v>
      </c>
      <c r="L26" s="22">
        <f t="shared" si="2"/>
        <v>2.1712330169975758E-2</v>
      </c>
      <c r="M26" s="32"/>
    </row>
    <row r="27" spans="1:13" x14ac:dyDescent="0.2">
      <c r="A27" s="47"/>
      <c r="B27" s="12">
        <v>38</v>
      </c>
      <c r="C27" s="42" t="s">
        <v>29</v>
      </c>
      <c r="D27" s="42"/>
      <c r="E27" s="15">
        <f>VLOOKUP(C27,RA!B30:D56,3,0)</f>
        <v>1070295.3152000001</v>
      </c>
      <c r="F27" s="25">
        <f>VLOOKUP(C27,RA!B31:I60,8,0)</f>
        <v>33311.278100000003</v>
      </c>
      <c r="G27" s="16">
        <f t="shared" si="0"/>
        <v>1036984.0371000001</v>
      </c>
      <c r="H27" s="27">
        <f>RA!J31</f>
        <v>3.1123445676089201</v>
      </c>
      <c r="I27" s="20">
        <f>VLOOKUP(B27,RMS!B:D,3,FALSE)</f>
        <v>1070295.18333009</v>
      </c>
      <c r="J27" s="21">
        <f>VLOOKUP(B27,RMS!B:E,4,FALSE)</f>
        <v>1036983.9869831901</v>
      </c>
      <c r="K27" s="22">
        <f t="shared" si="1"/>
        <v>0.13186991005204618</v>
      </c>
      <c r="L27" s="22">
        <f t="shared" si="2"/>
        <v>5.0116810016334057E-2</v>
      </c>
      <c r="M27" s="32"/>
    </row>
    <row r="28" spans="1:13" x14ac:dyDescent="0.2">
      <c r="A28" s="47"/>
      <c r="B28" s="12">
        <v>39</v>
      </c>
      <c r="C28" s="42" t="s">
        <v>30</v>
      </c>
      <c r="D28" s="42"/>
      <c r="E28" s="15">
        <f>VLOOKUP(C28,RA!B32:D57,3,0)</f>
        <v>155013.6827</v>
      </c>
      <c r="F28" s="25">
        <f>VLOOKUP(C28,RA!B32:I61,8,0)</f>
        <v>37324.786399999997</v>
      </c>
      <c r="G28" s="16">
        <f t="shared" si="0"/>
        <v>117688.89630000001</v>
      </c>
      <c r="H28" s="27">
        <f>RA!J32</f>
        <v>24.078381824032402</v>
      </c>
      <c r="I28" s="20">
        <f>VLOOKUP(B28,RMS!B:D,3,FALSE)</f>
        <v>155013.68306342899</v>
      </c>
      <c r="J28" s="21">
        <f>VLOOKUP(B28,RMS!B:E,4,FALSE)</f>
        <v>117688.873390808</v>
      </c>
      <c r="K28" s="22">
        <f t="shared" si="1"/>
        <v>-3.634289896581322E-4</v>
      </c>
      <c r="L28" s="22">
        <f t="shared" si="2"/>
        <v>2.2909192004590295E-2</v>
      </c>
      <c r="M28" s="32"/>
    </row>
    <row r="29" spans="1:13" x14ac:dyDescent="0.2">
      <c r="A29" s="47"/>
      <c r="B29" s="12">
        <v>40</v>
      </c>
      <c r="C29" s="42" t="s">
        <v>69</v>
      </c>
      <c r="D29" s="42"/>
      <c r="E29" s="15">
        <f>VLOOKUP(C29,RA!B32:D58,3,0)</f>
        <v>1.5385</v>
      </c>
      <c r="F29" s="25">
        <f>VLOOKUP(C29,RA!B33:I62,8,0)</f>
        <v>-7.7000000000000002E-3</v>
      </c>
      <c r="G29" s="16">
        <f t="shared" si="0"/>
        <v>1.5462</v>
      </c>
      <c r="H29" s="27">
        <f>RA!J33</f>
        <v>-0.50048748781280505</v>
      </c>
      <c r="I29" s="20">
        <f>VLOOKUP(B29,RMS!B:D,3,FALSE)</f>
        <v>1.5385</v>
      </c>
      <c r="J29" s="21">
        <f>VLOOKUP(B29,RMS!B:E,4,FALSE)</f>
        <v>1.5462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7"/>
      <c r="B30" s="12">
        <v>42</v>
      </c>
      <c r="C30" s="42" t="s">
        <v>31</v>
      </c>
      <c r="D30" s="42"/>
      <c r="E30" s="15">
        <f>VLOOKUP(C30,RA!B34:D60,3,0)</f>
        <v>231690.639</v>
      </c>
      <c r="F30" s="25">
        <f>VLOOKUP(C30,RA!B34:I64,8,0)</f>
        <v>23009.936799999999</v>
      </c>
      <c r="G30" s="16">
        <f t="shared" si="0"/>
        <v>208680.7022</v>
      </c>
      <c r="H30" s="27">
        <f>RA!J34</f>
        <v>9.9313191501017002</v>
      </c>
      <c r="I30" s="20">
        <f>VLOOKUP(B30,RMS!B:D,3,FALSE)</f>
        <v>231690.64739999999</v>
      </c>
      <c r="J30" s="21">
        <f>VLOOKUP(B30,RMS!B:E,4,FALSE)</f>
        <v>208680.71290000001</v>
      </c>
      <c r="K30" s="22">
        <f t="shared" si="1"/>
        <v>-8.3999999915249646E-3</v>
      </c>
      <c r="L30" s="22">
        <f t="shared" si="2"/>
        <v>-1.0700000013457611E-2</v>
      </c>
      <c r="M30" s="32"/>
    </row>
    <row r="31" spans="1:13" s="35" customFormat="1" ht="12" thickBot="1" x14ac:dyDescent="0.25">
      <c r="A31" s="47"/>
      <c r="B31" s="12">
        <v>70</v>
      </c>
      <c r="C31" s="48" t="s">
        <v>64</v>
      </c>
      <c r="D31" s="49"/>
      <c r="E31" s="15">
        <f>VLOOKUP(C31,RA!B34:D61,3,0)</f>
        <v>1615899.2</v>
      </c>
      <c r="F31" s="25">
        <f>VLOOKUP(C31,RA!B34:I65,8,0)</f>
        <v>-6730.76</v>
      </c>
      <c r="G31" s="16">
        <f t="shared" si="0"/>
        <v>1622629.96</v>
      </c>
      <c r="H31" s="27">
        <f>RA!J34</f>
        <v>9.9313191501017002</v>
      </c>
      <c r="I31" s="20">
        <f>VLOOKUP(B31,RMS!B:D,3,FALSE)</f>
        <v>1615899.2</v>
      </c>
      <c r="J31" s="21">
        <f>VLOOKUP(B31,RMS!B:E,4,FALSE)</f>
        <v>1622629.96</v>
      </c>
      <c r="K31" s="22">
        <f t="shared" si="1"/>
        <v>0</v>
      </c>
      <c r="L31" s="22">
        <f t="shared" si="2"/>
        <v>0</v>
      </c>
    </row>
    <row r="32" spans="1:13" x14ac:dyDescent="0.2">
      <c r="A32" s="47"/>
      <c r="B32" s="12">
        <v>71</v>
      </c>
      <c r="C32" s="42" t="s">
        <v>35</v>
      </c>
      <c r="D32" s="42"/>
      <c r="E32" s="15">
        <f>VLOOKUP(C32,RA!B34:D61,3,0)</f>
        <v>656739.77</v>
      </c>
      <c r="F32" s="25">
        <f>VLOOKUP(C32,RA!B34:I65,8,0)</f>
        <v>-88926.81</v>
      </c>
      <c r="G32" s="16">
        <f t="shared" si="0"/>
        <v>745666.58000000007</v>
      </c>
      <c r="H32" s="27">
        <f>RA!J34</f>
        <v>9.9313191501017002</v>
      </c>
      <c r="I32" s="20">
        <f>VLOOKUP(B32,RMS!B:D,3,FALSE)</f>
        <v>656739.77</v>
      </c>
      <c r="J32" s="21">
        <f>VLOOKUP(B32,RMS!B:E,4,FALSE)</f>
        <v>745666.58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7"/>
      <c r="B33" s="12">
        <v>72</v>
      </c>
      <c r="C33" s="42" t="s">
        <v>36</v>
      </c>
      <c r="D33" s="42"/>
      <c r="E33" s="15">
        <f>VLOOKUP(C33,RA!B34:D62,3,0)</f>
        <v>568667.62</v>
      </c>
      <c r="F33" s="25">
        <f>VLOOKUP(C33,RA!B34:I66,8,0)</f>
        <v>-43964.35</v>
      </c>
      <c r="G33" s="16">
        <f t="shared" si="0"/>
        <v>612631.97</v>
      </c>
      <c r="H33" s="27">
        <f>RA!J35</f>
        <v>4.8441486325966201</v>
      </c>
      <c r="I33" s="20">
        <f>VLOOKUP(B33,RMS!B:D,3,FALSE)</f>
        <v>568667.62</v>
      </c>
      <c r="J33" s="21">
        <f>VLOOKUP(B33,RMS!B:E,4,FALSE)</f>
        <v>612631.97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7"/>
      <c r="B34" s="12">
        <v>73</v>
      </c>
      <c r="C34" s="42" t="s">
        <v>37</v>
      </c>
      <c r="D34" s="42"/>
      <c r="E34" s="15">
        <f>VLOOKUP(C34,RA!B34:D63,3,0)</f>
        <v>363498.77</v>
      </c>
      <c r="F34" s="25">
        <f>VLOOKUP(C34,RA!B34:I67,8,0)</f>
        <v>-85832.8</v>
      </c>
      <c r="G34" s="16">
        <f t="shared" si="0"/>
        <v>449331.57</v>
      </c>
      <c r="H34" s="27">
        <f>RA!J34</f>
        <v>9.9313191501017002</v>
      </c>
      <c r="I34" s="20">
        <f>VLOOKUP(B34,RMS!B:D,3,FALSE)</f>
        <v>363498.77</v>
      </c>
      <c r="J34" s="21">
        <f>VLOOKUP(B34,RMS!B:E,4,FALSE)</f>
        <v>449331.57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7"/>
      <c r="B35" s="12">
        <v>74</v>
      </c>
      <c r="C35" s="42" t="s">
        <v>65</v>
      </c>
      <c r="D35" s="42"/>
      <c r="E35" s="15">
        <f>VLOOKUP(C35,RA!B35:D64,3,0)</f>
        <v>0.36</v>
      </c>
      <c r="F35" s="25">
        <f>VLOOKUP(C35,RA!B35:I68,8,0)</f>
        <v>-221.88</v>
      </c>
      <c r="G35" s="16">
        <f t="shared" si="0"/>
        <v>222.24</v>
      </c>
      <c r="H35" s="27">
        <f>RA!J35</f>
        <v>4.8441486325966201</v>
      </c>
      <c r="I35" s="20">
        <f>VLOOKUP(B35,RMS!B:D,3,FALSE)</f>
        <v>0.36</v>
      </c>
      <c r="J35" s="21">
        <f>VLOOKUP(B35,RMS!B:E,4,FALSE)</f>
        <v>222.24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7"/>
      <c r="B36" s="12">
        <v>75</v>
      </c>
      <c r="C36" s="42" t="s">
        <v>32</v>
      </c>
      <c r="D36" s="42"/>
      <c r="E36" s="15">
        <f>VLOOKUP(C36,RA!B8:D64,3,0)</f>
        <v>78568.800799999997</v>
      </c>
      <c r="F36" s="25">
        <f>VLOOKUP(C36,RA!B8:I68,8,0)</f>
        <v>6405.2963</v>
      </c>
      <c r="G36" s="16">
        <f t="shared" si="0"/>
        <v>72163.504499999995</v>
      </c>
      <c r="H36" s="27">
        <f>RA!J35</f>
        <v>4.8441486325966201</v>
      </c>
      <c r="I36" s="20">
        <f>VLOOKUP(B36,RMS!B:D,3,FALSE)</f>
        <v>78568.803418803407</v>
      </c>
      <c r="J36" s="21">
        <f>VLOOKUP(B36,RMS!B:E,4,FALSE)</f>
        <v>72163.510683760702</v>
      </c>
      <c r="K36" s="22">
        <f t="shared" si="1"/>
        <v>-2.6188034098595381E-3</v>
      </c>
      <c r="L36" s="22">
        <f t="shared" si="2"/>
        <v>-6.1837607063353062E-3</v>
      </c>
      <c r="M36" s="32"/>
    </row>
    <row r="37" spans="1:13" x14ac:dyDescent="0.2">
      <c r="A37" s="47"/>
      <c r="B37" s="12">
        <v>76</v>
      </c>
      <c r="C37" s="42" t="s">
        <v>33</v>
      </c>
      <c r="D37" s="42"/>
      <c r="E37" s="15">
        <f>VLOOKUP(C37,RA!B8:D65,3,0)</f>
        <v>594012.20420000004</v>
      </c>
      <c r="F37" s="25">
        <f>VLOOKUP(C37,RA!B8:I69,8,0)</f>
        <v>34228.887799999997</v>
      </c>
      <c r="G37" s="16">
        <f t="shared" si="0"/>
        <v>559783.31640000001</v>
      </c>
      <c r="H37" s="27">
        <f>RA!J36</f>
        <v>-0.41653340752938101</v>
      </c>
      <c r="I37" s="20">
        <f>VLOOKUP(B37,RMS!B:D,3,FALSE)</f>
        <v>594012.21773931605</v>
      </c>
      <c r="J37" s="21">
        <f>VLOOKUP(B37,RMS!B:E,4,FALSE)</f>
        <v>559783.35034957295</v>
      </c>
      <c r="K37" s="22">
        <f t="shared" si="1"/>
        <v>-1.3539316016249359E-2</v>
      </c>
      <c r="L37" s="22">
        <f t="shared" si="2"/>
        <v>-3.3949572942219675E-2</v>
      </c>
      <c r="M37" s="32"/>
    </row>
    <row r="38" spans="1:13" x14ac:dyDescent="0.2">
      <c r="A38" s="47"/>
      <c r="B38" s="12">
        <v>77</v>
      </c>
      <c r="C38" s="42" t="s">
        <v>38</v>
      </c>
      <c r="D38" s="42"/>
      <c r="E38" s="15">
        <f>VLOOKUP(C38,RA!B9:D66,3,0)</f>
        <v>274494.26</v>
      </c>
      <c r="F38" s="25">
        <f>VLOOKUP(C38,RA!B9:I70,8,0)</f>
        <v>-37095.980000000003</v>
      </c>
      <c r="G38" s="16">
        <f t="shared" si="0"/>
        <v>311590.24</v>
      </c>
      <c r="H38" s="27">
        <f>RA!J37</f>
        <v>-13.540646396364901</v>
      </c>
      <c r="I38" s="20">
        <f>VLOOKUP(B38,RMS!B:D,3,FALSE)</f>
        <v>274494.26</v>
      </c>
      <c r="J38" s="21">
        <f>VLOOKUP(B38,RMS!B:E,4,FALSE)</f>
        <v>311590.24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7"/>
      <c r="B39" s="12">
        <v>78</v>
      </c>
      <c r="C39" s="42" t="s">
        <v>39</v>
      </c>
      <c r="D39" s="42"/>
      <c r="E39" s="15">
        <f>VLOOKUP(C39,RA!B10:D67,3,0)</f>
        <v>150490.65</v>
      </c>
      <c r="F39" s="25">
        <f>VLOOKUP(C39,RA!B10:I71,8,0)</f>
        <v>20107.29</v>
      </c>
      <c r="G39" s="16">
        <f t="shared" si="0"/>
        <v>130383.35999999999</v>
      </c>
      <c r="H39" s="27">
        <f>RA!J38</f>
        <v>-7.7311154097361801</v>
      </c>
      <c r="I39" s="20">
        <f>VLOOKUP(B39,RMS!B:D,3,FALSE)</f>
        <v>150490.65</v>
      </c>
      <c r="J39" s="21">
        <f>VLOOKUP(B39,RMS!B:E,4,FALSE)</f>
        <v>130383.36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7"/>
      <c r="B40" s="12">
        <v>9101</v>
      </c>
      <c r="C40" s="43" t="s">
        <v>71</v>
      </c>
      <c r="D40" s="44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-23.612954728842698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7"/>
      <c r="B41" s="12">
        <v>99</v>
      </c>
      <c r="C41" s="42" t="s">
        <v>34</v>
      </c>
      <c r="D41" s="42"/>
      <c r="E41" s="15">
        <f>VLOOKUP(C41,RA!B8:D68,3,0)</f>
        <v>25425.5124</v>
      </c>
      <c r="F41" s="25">
        <f>VLOOKUP(C41,RA!B8:I72,8,0)</f>
        <v>1373.4899</v>
      </c>
      <c r="G41" s="16">
        <f t="shared" si="0"/>
        <v>24052.022499999999</v>
      </c>
      <c r="H41" s="27">
        <f>RA!J39</f>
        <v>-23.612954728842698</v>
      </c>
      <c r="I41" s="20">
        <f>VLOOKUP(B41,RMS!B:D,3,FALSE)</f>
        <v>25425.512442326599</v>
      </c>
      <c r="J41" s="21">
        <f>VLOOKUP(B41,RMS!B:E,4,FALSE)</f>
        <v>24052.022766810402</v>
      </c>
      <c r="K41" s="22">
        <f t="shared" si="1"/>
        <v>-4.2326599213993177E-5</v>
      </c>
      <c r="L41" s="22">
        <f t="shared" si="2"/>
        <v>-2.6681040253606625E-4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2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W46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74</v>
      </c>
      <c r="F5" s="69" t="s">
        <v>75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76</v>
      </c>
      <c r="Q5" s="69" t="s">
        <v>77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30371449.5495</v>
      </c>
      <c r="E7" s="73">
        <v>25269750.707400002</v>
      </c>
      <c r="F7" s="74">
        <v>120.1889559623</v>
      </c>
      <c r="G7" s="73">
        <v>14161062.6109</v>
      </c>
      <c r="H7" s="74">
        <v>114.471543442811</v>
      </c>
      <c r="I7" s="73">
        <v>490889.10749999998</v>
      </c>
      <c r="J7" s="74">
        <v>1.6162847502551301</v>
      </c>
      <c r="K7" s="73">
        <v>1563119.4705999999</v>
      </c>
      <c r="L7" s="74">
        <v>11.038150974608699</v>
      </c>
      <c r="M7" s="74">
        <v>-0.68595547766315501</v>
      </c>
      <c r="N7" s="73">
        <v>417963496.21509999</v>
      </c>
      <c r="O7" s="73">
        <v>3273338169.6802001</v>
      </c>
      <c r="P7" s="73">
        <v>1255669</v>
      </c>
      <c r="Q7" s="73">
        <v>1060936</v>
      </c>
      <c r="R7" s="74">
        <v>18.354830074575698</v>
      </c>
      <c r="S7" s="73">
        <v>24.187464649919701</v>
      </c>
      <c r="T7" s="73">
        <v>25.514816080894601</v>
      </c>
      <c r="U7" s="75">
        <v>-5.4877658745408597</v>
      </c>
      <c r="V7" s="63"/>
      <c r="W7" s="63"/>
    </row>
    <row r="8" spans="1:23" ht="12" customHeight="1" thickBot="1" x14ac:dyDescent="0.25">
      <c r="A8" s="53">
        <v>42511</v>
      </c>
      <c r="B8" s="62" t="s">
        <v>6</v>
      </c>
      <c r="C8" s="51"/>
      <c r="D8" s="76">
        <v>976419.66799999995</v>
      </c>
      <c r="E8" s="76">
        <v>719706.69539999997</v>
      </c>
      <c r="F8" s="77">
        <v>135.66910996393099</v>
      </c>
      <c r="G8" s="76">
        <v>471209.63380000001</v>
      </c>
      <c r="H8" s="77">
        <v>107.215557145088</v>
      </c>
      <c r="I8" s="76">
        <v>113543.6593</v>
      </c>
      <c r="J8" s="77">
        <v>11.628571506816501</v>
      </c>
      <c r="K8" s="76">
        <v>123158.1735</v>
      </c>
      <c r="L8" s="77">
        <v>26.136599225870899</v>
      </c>
      <c r="M8" s="77">
        <v>-7.8066391590322998E-2</v>
      </c>
      <c r="N8" s="76">
        <v>12669109.351199999</v>
      </c>
      <c r="O8" s="76">
        <v>119885352.5108</v>
      </c>
      <c r="P8" s="76">
        <v>39775</v>
      </c>
      <c r="Q8" s="76">
        <v>29326</v>
      </c>
      <c r="R8" s="77">
        <v>35.6304985337243</v>
      </c>
      <c r="S8" s="76">
        <v>24.548577448145799</v>
      </c>
      <c r="T8" s="76">
        <v>22.430324800518299</v>
      </c>
      <c r="U8" s="78">
        <v>8.6288203546698803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134302.769</v>
      </c>
      <c r="E9" s="76">
        <v>200880.94699999999</v>
      </c>
      <c r="F9" s="77">
        <v>66.856897583223798</v>
      </c>
      <c r="G9" s="76">
        <v>64684.877999999997</v>
      </c>
      <c r="H9" s="77">
        <v>107.62622293266099</v>
      </c>
      <c r="I9" s="76">
        <v>29262.341400000001</v>
      </c>
      <c r="J9" s="77">
        <v>21.788338109395202</v>
      </c>
      <c r="K9" s="76">
        <v>14404.1612</v>
      </c>
      <c r="L9" s="77">
        <v>22.268204942737899</v>
      </c>
      <c r="M9" s="77">
        <v>1.03151998882101</v>
      </c>
      <c r="N9" s="76">
        <v>1489742.9480000001</v>
      </c>
      <c r="O9" s="76">
        <v>16434147.716499999</v>
      </c>
      <c r="P9" s="76">
        <v>7184</v>
      </c>
      <c r="Q9" s="76">
        <v>3989</v>
      </c>
      <c r="R9" s="77">
        <v>80.095261970418704</v>
      </c>
      <c r="S9" s="76">
        <v>18.694706152561299</v>
      </c>
      <c r="T9" s="76">
        <v>18.309263098520901</v>
      </c>
      <c r="U9" s="78">
        <v>2.0617764777624399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281762.96710000001</v>
      </c>
      <c r="E10" s="76">
        <v>231279.99299999999</v>
      </c>
      <c r="F10" s="77">
        <v>121.827644252826</v>
      </c>
      <c r="G10" s="76">
        <v>104889.6866</v>
      </c>
      <c r="H10" s="77">
        <v>168.62790445214301</v>
      </c>
      <c r="I10" s="76">
        <v>65081.5723</v>
      </c>
      <c r="J10" s="77">
        <v>23.097986570002998</v>
      </c>
      <c r="K10" s="76">
        <v>30811.577399999998</v>
      </c>
      <c r="L10" s="77">
        <v>29.375221147814901</v>
      </c>
      <c r="M10" s="77">
        <v>1.1122440910798701</v>
      </c>
      <c r="N10" s="76">
        <v>2604143.1482000002</v>
      </c>
      <c r="O10" s="76">
        <v>28078656.578899998</v>
      </c>
      <c r="P10" s="76">
        <v>124891</v>
      </c>
      <c r="Q10" s="76">
        <v>104237</v>
      </c>
      <c r="R10" s="77">
        <v>19.814461275746599</v>
      </c>
      <c r="S10" s="76">
        <v>2.2560710307387999</v>
      </c>
      <c r="T10" s="76">
        <v>1.11170662720531</v>
      </c>
      <c r="U10" s="78">
        <v>50.7237754459683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67166.869500000001</v>
      </c>
      <c r="E11" s="76">
        <v>105084.21460000001</v>
      </c>
      <c r="F11" s="77">
        <v>63.917182762100602</v>
      </c>
      <c r="G11" s="76">
        <v>64836.446199999998</v>
      </c>
      <c r="H11" s="77">
        <v>3.5943106641153499</v>
      </c>
      <c r="I11" s="76">
        <v>10986.632600000001</v>
      </c>
      <c r="J11" s="77">
        <v>16.357219983283599</v>
      </c>
      <c r="K11" s="76">
        <v>15332.485699999999</v>
      </c>
      <c r="L11" s="77">
        <v>23.647942783144099</v>
      </c>
      <c r="M11" s="77">
        <v>-0.28344087090849202</v>
      </c>
      <c r="N11" s="76">
        <v>1136132.9838</v>
      </c>
      <c r="O11" s="76">
        <v>9651829.7572000008</v>
      </c>
      <c r="P11" s="76">
        <v>3401</v>
      </c>
      <c r="Q11" s="76">
        <v>2544</v>
      </c>
      <c r="R11" s="77">
        <v>33.687106918239003</v>
      </c>
      <c r="S11" s="76">
        <v>19.749153043222599</v>
      </c>
      <c r="T11" s="76">
        <v>21.371131014150901</v>
      </c>
      <c r="U11" s="78">
        <v>-8.2128988892766195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400554.45750000002</v>
      </c>
      <c r="E12" s="76">
        <v>400963.88880000002</v>
      </c>
      <c r="F12" s="77">
        <v>99.897888235964302</v>
      </c>
      <c r="G12" s="76">
        <v>172942.10389999999</v>
      </c>
      <c r="H12" s="77">
        <v>131.61187962164001</v>
      </c>
      <c r="I12" s="76">
        <v>30900.739699999998</v>
      </c>
      <c r="J12" s="77">
        <v>7.7144915307801796</v>
      </c>
      <c r="K12" s="76">
        <v>27447.194</v>
      </c>
      <c r="L12" s="77">
        <v>15.870741352765499</v>
      </c>
      <c r="M12" s="77">
        <v>0.125825091628674</v>
      </c>
      <c r="N12" s="76">
        <v>4429153.0822000001</v>
      </c>
      <c r="O12" s="76">
        <v>32072578.715799998</v>
      </c>
      <c r="P12" s="76">
        <v>4475</v>
      </c>
      <c r="Q12" s="76">
        <v>2986</v>
      </c>
      <c r="R12" s="77">
        <v>49.866041527126598</v>
      </c>
      <c r="S12" s="76">
        <v>89.509375977653605</v>
      </c>
      <c r="T12" s="76">
        <v>93.0801978231748</v>
      </c>
      <c r="U12" s="78">
        <v>-3.9893271587689898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358537.4645</v>
      </c>
      <c r="E13" s="76">
        <v>407475.48229999997</v>
      </c>
      <c r="F13" s="77">
        <v>87.989947880110805</v>
      </c>
      <c r="G13" s="76">
        <v>244281.25109999999</v>
      </c>
      <c r="H13" s="77">
        <v>46.7724038932597</v>
      </c>
      <c r="I13" s="76">
        <v>67973.215200000006</v>
      </c>
      <c r="J13" s="77">
        <v>18.958469317785902</v>
      </c>
      <c r="K13" s="76">
        <v>72902.198199999999</v>
      </c>
      <c r="L13" s="77">
        <v>29.843550363247701</v>
      </c>
      <c r="M13" s="77">
        <v>-6.7610896813807997E-2</v>
      </c>
      <c r="N13" s="76">
        <v>5042832.5983999996</v>
      </c>
      <c r="O13" s="76">
        <v>51057555.422600001</v>
      </c>
      <c r="P13" s="76">
        <v>15158</v>
      </c>
      <c r="Q13" s="76">
        <v>10445</v>
      </c>
      <c r="R13" s="77">
        <v>45.122067975107697</v>
      </c>
      <c r="S13" s="76">
        <v>23.653349023617899</v>
      </c>
      <c r="T13" s="76">
        <v>21.702198429870698</v>
      </c>
      <c r="U13" s="78">
        <v>8.2489401048406208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162168.34330000001</v>
      </c>
      <c r="E14" s="76">
        <v>235380.8389</v>
      </c>
      <c r="F14" s="77">
        <v>68.896153169415896</v>
      </c>
      <c r="G14" s="76">
        <v>146104.65410000001</v>
      </c>
      <c r="H14" s="77">
        <v>10.994645789315699</v>
      </c>
      <c r="I14" s="76">
        <v>33450.069000000003</v>
      </c>
      <c r="J14" s="77">
        <v>20.626756319585599</v>
      </c>
      <c r="K14" s="76">
        <v>29571.221399999999</v>
      </c>
      <c r="L14" s="77">
        <v>20.239753197567701</v>
      </c>
      <c r="M14" s="77">
        <v>0.13116967836844201</v>
      </c>
      <c r="N14" s="76">
        <v>3054983.7571</v>
      </c>
      <c r="O14" s="76">
        <v>23488617.159400001</v>
      </c>
      <c r="P14" s="76">
        <v>3392</v>
      </c>
      <c r="Q14" s="76">
        <v>3092</v>
      </c>
      <c r="R14" s="77">
        <v>9.70245795601552</v>
      </c>
      <c r="S14" s="76">
        <v>47.809063472877398</v>
      </c>
      <c r="T14" s="76">
        <v>45.335518467011603</v>
      </c>
      <c r="U14" s="78">
        <v>5.1737993304742096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175645.66190000001</v>
      </c>
      <c r="E15" s="76">
        <v>174856.5251</v>
      </c>
      <c r="F15" s="77">
        <v>100.45130531991801</v>
      </c>
      <c r="G15" s="76">
        <v>103206.4803</v>
      </c>
      <c r="H15" s="77">
        <v>70.188598031280804</v>
      </c>
      <c r="I15" s="76">
        <v>-7288.3604999999998</v>
      </c>
      <c r="J15" s="77">
        <v>-4.1494679806834398</v>
      </c>
      <c r="K15" s="76">
        <v>24088.350999999999</v>
      </c>
      <c r="L15" s="77">
        <v>23.3399597873894</v>
      </c>
      <c r="M15" s="77">
        <v>-1.3025678470062101</v>
      </c>
      <c r="N15" s="76">
        <v>2807434.9918</v>
      </c>
      <c r="O15" s="76">
        <v>19420559.388900001</v>
      </c>
      <c r="P15" s="76">
        <v>7429</v>
      </c>
      <c r="Q15" s="76">
        <v>4841</v>
      </c>
      <c r="R15" s="77">
        <v>53.460028919644699</v>
      </c>
      <c r="S15" s="76">
        <v>23.6432442993673</v>
      </c>
      <c r="T15" s="76">
        <v>37.6195437099773</v>
      </c>
      <c r="U15" s="78">
        <v>-59.113289333917301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1710282.1054</v>
      </c>
      <c r="E16" s="76">
        <v>1659369.3632</v>
      </c>
      <c r="F16" s="77">
        <v>103.068198276351</v>
      </c>
      <c r="G16" s="76">
        <v>718983.38580000005</v>
      </c>
      <c r="H16" s="77">
        <v>137.875052355626</v>
      </c>
      <c r="I16" s="76">
        <v>-134955.48730000001</v>
      </c>
      <c r="J16" s="77">
        <v>-7.8908319787650898</v>
      </c>
      <c r="K16" s="76">
        <v>6540.3635000000004</v>
      </c>
      <c r="L16" s="77">
        <v>0.90966823840062105</v>
      </c>
      <c r="M16" s="77">
        <v>-21.634248738621299</v>
      </c>
      <c r="N16" s="76">
        <v>23927003.4296</v>
      </c>
      <c r="O16" s="76">
        <v>162553420.30070001</v>
      </c>
      <c r="P16" s="76">
        <v>62036</v>
      </c>
      <c r="Q16" s="76">
        <v>48616</v>
      </c>
      <c r="R16" s="77">
        <v>27.604080961000498</v>
      </c>
      <c r="S16" s="76">
        <v>27.569187333161398</v>
      </c>
      <c r="T16" s="76">
        <v>26.987433474576299</v>
      </c>
      <c r="U16" s="78">
        <v>2.1101596197047101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551572.24349999998</v>
      </c>
      <c r="E17" s="76">
        <v>818401.89210000006</v>
      </c>
      <c r="F17" s="77">
        <v>67.396257123096206</v>
      </c>
      <c r="G17" s="76">
        <v>419448.94530000002</v>
      </c>
      <c r="H17" s="77">
        <v>31.499256269556799</v>
      </c>
      <c r="I17" s="76">
        <v>56937.981299999999</v>
      </c>
      <c r="J17" s="77">
        <v>10.3228510808847</v>
      </c>
      <c r="K17" s="76">
        <v>48852.306900000003</v>
      </c>
      <c r="L17" s="77">
        <v>11.6467826293042</v>
      </c>
      <c r="M17" s="77">
        <v>0.16551264235179899</v>
      </c>
      <c r="N17" s="76">
        <v>18565185.925700001</v>
      </c>
      <c r="O17" s="76">
        <v>192821487.29429999</v>
      </c>
      <c r="P17" s="76">
        <v>14183</v>
      </c>
      <c r="Q17" s="76">
        <v>13614</v>
      </c>
      <c r="R17" s="77">
        <v>4.1795210812398897</v>
      </c>
      <c r="S17" s="76">
        <v>38.889673799619302</v>
      </c>
      <c r="T17" s="76">
        <v>43.859644586455097</v>
      </c>
      <c r="U17" s="78">
        <v>-12.779666943065299</v>
      </c>
    </row>
    <row r="18" spans="1:21" ht="12" customHeight="1" thickBot="1" x14ac:dyDescent="0.25">
      <c r="A18" s="54"/>
      <c r="B18" s="62" t="s">
        <v>16</v>
      </c>
      <c r="C18" s="51"/>
      <c r="D18" s="76">
        <v>2357500.8418999999</v>
      </c>
      <c r="E18" s="76">
        <v>2607258.0713999998</v>
      </c>
      <c r="F18" s="77">
        <v>90.420693975802394</v>
      </c>
      <c r="G18" s="76">
        <v>1235023.4691000001</v>
      </c>
      <c r="H18" s="77">
        <v>90.887128939985601</v>
      </c>
      <c r="I18" s="76">
        <v>213530.7482</v>
      </c>
      <c r="J18" s="77">
        <v>9.0575046424122299</v>
      </c>
      <c r="K18" s="76">
        <v>155332.28270000001</v>
      </c>
      <c r="L18" s="77">
        <v>12.577273759274799</v>
      </c>
      <c r="M18" s="77">
        <v>0.374670767005988</v>
      </c>
      <c r="N18" s="76">
        <v>33902775.302699998</v>
      </c>
      <c r="O18" s="76">
        <v>363200792.88959998</v>
      </c>
      <c r="P18" s="76">
        <v>112332</v>
      </c>
      <c r="Q18" s="76">
        <v>89515</v>
      </c>
      <c r="R18" s="77">
        <v>25.489582751494201</v>
      </c>
      <c r="S18" s="76">
        <v>20.986903481643701</v>
      </c>
      <c r="T18" s="76">
        <v>24.365339352063899</v>
      </c>
      <c r="U18" s="78">
        <v>-16.097829169392099</v>
      </c>
    </row>
    <row r="19" spans="1:21" ht="12" customHeight="1" thickBot="1" x14ac:dyDescent="0.25">
      <c r="A19" s="54"/>
      <c r="B19" s="62" t="s">
        <v>17</v>
      </c>
      <c r="C19" s="51"/>
      <c r="D19" s="76">
        <v>1101060.2645</v>
      </c>
      <c r="E19" s="76">
        <v>848831.81330000004</v>
      </c>
      <c r="F19" s="77">
        <v>129.71477355677899</v>
      </c>
      <c r="G19" s="76">
        <v>437073.24280000001</v>
      </c>
      <c r="H19" s="77">
        <v>151.91664844233699</v>
      </c>
      <c r="I19" s="76">
        <v>-91927.695999999996</v>
      </c>
      <c r="J19" s="77">
        <v>-8.3490158498949292</v>
      </c>
      <c r="K19" s="76">
        <v>43976.365700000002</v>
      </c>
      <c r="L19" s="77">
        <v>10.061555225452899</v>
      </c>
      <c r="M19" s="77">
        <v>-3.0903886561958398</v>
      </c>
      <c r="N19" s="76">
        <v>11303563.6581</v>
      </c>
      <c r="O19" s="76">
        <v>105056315.01540001</v>
      </c>
      <c r="P19" s="76">
        <v>14930</v>
      </c>
      <c r="Q19" s="76">
        <v>12352</v>
      </c>
      <c r="R19" s="77">
        <v>20.871113989637301</v>
      </c>
      <c r="S19" s="76">
        <v>73.748175787006005</v>
      </c>
      <c r="T19" s="76">
        <v>58.865032966321202</v>
      </c>
      <c r="U19" s="78">
        <v>20.181031817884101</v>
      </c>
    </row>
    <row r="20" spans="1:21" ht="12" thickBot="1" x14ac:dyDescent="0.25">
      <c r="A20" s="54"/>
      <c r="B20" s="62" t="s">
        <v>18</v>
      </c>
      <c r="C20" s="51"/>
      <c r="D20" s="76">
        <v>2091273.8644999999</v>
      </c>
      <c r="E20" s="76">
        <v>1237968.3252999999</v>
      </c>
      <c r="F20" s="77">
        <v>168.927897569045</v>
      </c>
      <c r="G20" s="76">
        <v>798959.95270000002</v>
      </c>
      <c r="H20" s="77">
        <v>161.74952291823399</v>
      </c>
      <c r="I20" s="76">
        <v>84099.542199999996</v>
      </c>
      <c r="J20" s="77">
        <v>4.0214504483422697</v>
      </c>
      <c r="K20" s="76">
        <v>69805.966899999999</v>
      </c>
      <c r="L20" s="77">
        <v>8.73710461508092</v>
      </c>
      <c r="M20" s="77">
        <v>0.20476151158361799</v>
      </c>
      <c r="N20" s="76">
        <v>27375551.0876</v>
      </c>
      <c r="O20" s="76">
        <v>184735770.94060001</v>
      </c>
      <c r="P20" s="76">
        <v>61100</v>
      </c>
      <c r="Q20" s="76">
        <v>54248</v>
      </c>
      <c r="R20" s="77">
        <v>12.6308804011208</v>
      </c>
      <c r="S20" s="76">
        <v>34.227068158756097</v>
      </c>
      <c r="T20" s="76">
        <v>35.873197275475597</v>
      </c>
      <c r="U20" s="78">
        <v>-4.8094365228251004</v>
      </c>
    </row>
    <row r="21" spans="1:21" ht="12" customHeight="1" thickBot="1" x14ac:dyDescent="0.25">
      <c r="A21" s="54"/>
      <c r="B21" s="62" t="s">
        <v>19</v>
      </c>
      <c r="C21" s="51"/>
      <c r="D21" s="76">
        <v>458048.6361</v>
      </c>
      <c r="E21" s="76">
        <v>509428.65610000002</v>
      </c>
      <c r="F21" s="77">
        <v>89.914187318525293</v>
      </c>
      <c r="G21" s="76">
        <v>270497.77830000001</v>
      </c>
      <c r="H21" s="77">
        <v>69.335452209146695</v>
      </c>
      <c r="I21" s="76">
        <v>39070.655299999999</v>
      </c>
      <c r="J21" s="77">
        <v>8.5298049640890508</v>
      </c>
      <c r="K21" s="76">
        <v>34799.571100000001</v>
      </c>
      <c r="L21" s="77">
        <v>12.8650118010969</v>
      </c>
      <c r="M21" s="77">
        <v>0.12273381725672999</v>
      </c>
      <c r="N21" s="76">
        <v>6816808.6623999998</v>
      </c>
      <c r="O21" s="76">
        <v>64103993.554700002</v>
      </c>
      <c r="P21" s="76">
        <v>38818</v>
      </c>
      <c r="Q21" s="76">
        <v>33442</v>
      </c>
      <c r="R21" s="77">
        <v>16.075593564978199</v>
      </c>
      <c r="S21" s="76">
        <v>11.7999030372508</v>
      </c>
      <c r="T21" s="76">
        <v>11.3654511422762</v>
      </c>
      <c r="U21" s="78">
        <v>3.68182597435819</v>
      </c>
    </row>
    <row r="22" spans="1:21" ht="12" customHeight="1" thickBot="1" x14ac:dyDescent="0.25">
      <c r="A22" s="54"/>
      <c r="B22" s="62" t="s">
        <v>20</v>
      </c>
      <c r="C22" s="51"/>
      <c r="D22" s="76">
        <v>1774858.6880999999</v>
      </c>
      <c r="E22" s="76">
        <v>2057402.2631000001</v>
      </c>
      <c r="F22" s="77">
        <v>86.266974618066399</v>
      </c>
      <c r="G22" s="76">
        <v>1078208.0386000001</v>
      </c>
      <c r="H22" s="77">
        <v>64.611895344850794</v>
      </c>
      <c r="I22" s="76">
        <v>6916.9638999999997</v>
      </c>
      <c r="J22" s="77">
        <v>0.38971913349364501</v>
      </c>
      <c r="K22" s="76">
        <v>135411.2206</v>
      </c>
      <c r="L22" s="77">
        <v>12.5589140270021</v>
      </c>
      <c r="M22" s="77">
        <v>-0.94891882763222102</v>
      </c>
      <c r="N22" s="76">
        <v>26809792.4067</v>
      </c>
      <c r="O22" s="76">
        <v>205684544.0363</v>
      </c>
      <c r="P22" s="76">
        <v>104144</v>
      </c>
      <c r="Q22" s="76">
        <v>81516</v>
      </c>
      <c r="R22" s="77">
        <v>27.7589675646499</v>
      </c>
      <c r="S22" s="76">
        <v>17.042351821516402</v>
      </c>
      <c r="T22" s="76">
        <v>16.653701108984698</v>
      </c>
      <c r="U22" s="78">
        <v>2.2804992914237601</v>
      </c>
    </row>
    <row r="23" spans="1:21" ht="12" thickBot="1" x14ac:dyDescent="0.25">
      <c r="A23" s="54"/>
      <c r="B23" s="62" t="s">
        <v>21</v>
      </c>
      <c r="C23" s="51"/>
      <c r="D23" s="76">
        <v>5969610.9099000003</v>
      </c>
      <c r="E23" s="76">
        <v>4226064.9468</v>
      </c>
      <c r="F23" s="77">
        <v>141.256960909231</v>
      </c>
      <c r="G23" s="76">
        <v>2418355.4408</v>
      </c>
      <c r="H23" s="77">
        <v>146.84588581094701</v>
      </c>
      <c r="I23" s="76">
        <v>-503738.37670000002</v>
      </c>
      <c r="J23" s="77">
        <v>-8.4383787202043692</v>
      </c>
      <c r="K23" s="76">
        <v>219459.86259999999</v>
      </c>
      <c r="L23" s="77">
        <v>9.0747562950217908</v>
      </c>
      <c r="M23" s="77">
        <v>-3.2953553817635499</v>
      </c>
      <c r="N23" s="76">
        <v>62641287.581900001</v>
      </c>
      <c r="O23" s="76">
        <v>464598708.04009998</v>
      </c>
      <c r="P23" s="76">
        <v>139222</v>
      </c>
      <c r="Q23" s="76">
        <v>115631</v>
      </c>
      <c r="R23" s="77">
        <v>20.401968330292</v>
      </c>
      <c r="S23" s="76">
        <v>42.878359094826997</v>
      </c>
      <c r="T23" s="76">
        <v>48.290656908614501</v>
      </c>
      <c r="U23" s="78">
        <v>-12.6224462130606</v>
      </c>
    </row>
    <row r="24" spans="1:21" ht="12" thickBot="1" x14ac:dyDescent="0.25">
      <c r="A24" s="54"/>
      <c r="B24" s="62" t="s">
        <v>22</v>
      </c>
      <c r="C24" s="51"/>
      <c r="D24" s="76">
        <v>361487.40909999999</v>
      </c>
      <c r="E24" s="76">
        <v>328409.53240000003</v>
      </c>
      <c r="F24" s="77">
        <v>110.072142686684</v>
      </c>
      <c r="G24" s="76">
        <v>204082.16219999999</v>
      </c>
      <c r="H24" s="77">
        <v>77.128370849845894</v>
      </c>
      <c r="I24" s="76">
        <v>46355.014300000003</v>
      </c>
      <c r="J24" s="77">
        <v>12.823410479333299</v>
      </c>
      <c r="K24" s="76">
        <v>32518.236499999999</v>
      </c>
      <c r="L24" s="77">
        <v>15.933894540049099</v>
      </c>
      <c r="M24" s="77">
        <v>0.42550824673410598</v>
      </c>
      <c r="N24" s="76">
        <v>5061304.5416000001</v>
      </c>
      <c r="O24" s="76">
        <v>44610616.174199998</v>
      </c>
      <c r="P24" s="76">
        <v>31712</v>
      </c>
      <c r="Q24" s="76">
        <v>27250</v>
      </c>
      <c r="R24" s="77">
        <v>16.3743119266055</v>
      </c>
      <c r="S24" s="76">
        <v>11.399073193113001</v>
      </c>
      <c r="T24" s="76">
        <v>10.806305900917399</v>
      </c>
      <c r="U24" s="78">
        <v>5.2001358544984004</v>
      </c>
    </row>
    <row r="25" spans="1:21" ht="12" thickBot="1" x14ac:dyDescent="0.25">
      <c r="A25" s="54"/>
      <c r="B25" s="62" t="s">
        <v>23</v>
      </c>
      <c r="C25" s="51"/>
      <c r="D25" s="76">
        <v>357230.01640000002</v>
      </c>
      <c r="E25" s="76">
        <v>361260.35470000003</v>
      </c>
      <c r="F25" s="77">
        <v>98.884367396653104</v>
      </c>
      <c r="G25" s="76">
        <v>207558.0569</v>
      </c>
      <c r="H25" s="77">
        <v>72.110888748641003</v>
      </c>
      <c r="I25" s="76">
        <v>25826.649300000001</v>
      </c>
      <c r="J25" s="77">
        <v>7.2296974258403903</v>
      </c>
      <c r="K25" s="76">
        <v>13565.7664</v>
      </c>
      <c r="L25" s="77">
        <v>6.5358900553476902</v>
      </c>
      <c r="M25" s="77">
        <v>0.90381055802346699</v>
      </c>
      <c r="N25" s="76">
        <v>5463315.8357999995</v>
      </c>
      <c r="O25" s="76">
        <v>57504372.322400004</v>
      </c>
      <c r="P25" s="76">
        <v>22657</v>
      </c>
      <c r="Q25" s="76">
        <v>19308</v>
      </c>
      <c r="R25" s="77">
        <v>17.345141910089101</v>
      </c>
      <c r="S25" s="76">
        <v>15.766871889482299</v>
      </c>
      <c r="T25" s="76">
        <v>15.3267821472965</v>
      </c>
      <c r="U25" s="78">
        <v>2.7912305324139601</v>
      </c>
    </row>
    <row r="26" spans="1:21" ht="12" thickBot="1" x14ac:dyDescent="0.25">
      <c r="A26" s="54"/>
      <c r="B26" s="62" t="s">
        <v>24</v>
      </c>
      <c r="C26" s="51"/>
      <c r="D26" s="76">
        <v>1014499.6568</v>
      </c>
      <c r="E26" s="76">
        <v>738286.00040000002</v>
      </c>
      <c r="F26" s="77">
        <v>137.41282595773799</v>
      </c>
      <c r="G26" s="76">
        <v>504534.7928</v>
      </c>
      <c r="H26" s="77">
        <v>101.07625307064799</v>
      </c>
      <c r="I26" s="76">
        <v>164846.74479999999</v>
      </c>
      <c r="J26" s="77">
        <v>16.2490685625237</v>
      </c>
      <c r="K26" s="76">
        <v>107308.0943</v>
      </c>
      <c r="L26" s="77">
        <v>21.268720379911901</v>
      </c>
      <c r="M26" s="77">
        <v>0.53620046908241503</v>
      </c>
      <c r="N26" s="76">
        <v>12445393.442399999</v>
      </c>
      <c r="O26" s="76">
        <v>105644171.5352</v>
      </c>
      <c r="P26" s="76">
        <v>49598</v>
      </c>
      <c r="Q26" s="76">
        <v>42247</v>
      </c>
      <c r="R26" s="77">
        <v>17.400052074703499</v>
      </c>
      <c r="S26" s="76">
        <v>20.454446888987501</v>
      </c>
      <c r="T26" s="76">
        <v>14.470586654673699</v>
      </c>
      <c r="U26" s="78">
        <v>29.254568782964402</v>
      </c>
    </row>
    <row r="27" spans="1:21" ht="12" thickBot="1" x14ac:dyDescent="0.25">
      <c r="A27" s="54"/>
      <c r="B27" s="62" t="s">
        <v>25</v>
      </c>
      <c r="C27" s="51"/>
      <c r="D27" s="76">
        <v>297120.51500000001</v>
      </c>
      <c r="E27" s="76">
        <v>373394.3444</v>
      </c>
      <c r="F27" s="77">
        <v>79.572848238351597</v>
      </c>
      <c r="G27" s="76">
        <v>197769.62119999999</v>
      </c>
      <c r="H27" s="77">
        <v>50.235669764229698</v>
      </c>
      <c r="I27" s="76">
        <v>74777.282699999996</v>
      </c>
      <c r="J27" s="77">
        <v>25.167324006556701</v>
      </c>
      <c r="K27" s="76">
        <v>54988.012699999999</v>
      </c>
      <c r="L27" s="77">
        <v>27.804074440933402</v>
      </c>
      <c r="M27" s="77">
        <v>0.35988334599333499</v>
      </c>
      <c r="N27" s="76">
        <v>4457564.4082000004</v>
      </c>
      <c r="O27" s="76">
        <v>36305488.257299997</v>
      </c>
      <c r="P27" s="76">
        <v>36907</v>
      </c>
      <c r="Q27" s="76">
        <v>31222</v>
      </c>
      <c r="R27" s="77">
        <v>18.208314649926301</v>
      </c>
      <c r="S27" s="76">
        <v>8.0505192781857104</v>
      </c>
      <c r="T27" s="76">
        <v>7.9161863077317296</v>
      </c>
      <c r="U27" s="78">
        <v>1.6686249148919099</v>
      </c>
    </row>
    <row r="28" spans="1:21" ht="12" thickBot="1" x14ac:dyDescent="0.25">
      <c r="A28" s="54"/>
      <c r="B28" s="62" t="s">
        <v>26</v>
      </c>
      <c r="C28" s="51"/>
      <c r="D28" s="76">
        <v>1276278.4738</v>
      </c>
      <c r="E28" s="76">
        <v>1116491.0384</v>
      </c>
      <c r="F28" s="77">
        <v>114.311573483741</v>
      </c>
      <c r="G28" s="76">
        <v>683473.89820000005</v>
      </c>
      <c r="H28" s="77">
        <v>86.734047512452605</v>
      </c>
      <c r="I28" s="76">
        <v>14615.7744</v>
      </c>
      <c r="J28" s="77">
        <v>1.1451869400008701</v>
      </c>
      <c r="K28" s="76">
        <v>20315.921999999999</v>
      </c>
      <c r="L28" s="77">
        <v>2.9724503091491998</v>
      </c>
      <c r="M28" s="77">
        <v>-0.28057538318959901</v>
      </c>
      <c r="N28" s="76">
        <v>19304255.593899999</v>
      </c>
      <c r="O28" s="76">
        <v>152337652.06619999</v>
      </c>
      <c r="P28" s="76">
        <v>49200</v>
      </c>
      <c r="Q28" s="76">
        <v>45842</v>
      </c>
      <c r="R28" s="77">
        <v>7.32516033331878</v>
      </c>
      <c r="S28" s="76">
        <v>25.940619386178899</v>
      </c>
      <c r="T28" s="76">
        <v>26.1208160442389</v>
      </c>
      <c r="U28" s="78">
        <v>-0.69465056087307298</v>
      </c>
    </row>
    <row r="29" spans="1:21" ht="12" thickBot="1" x14ac:dyDescent="0.25">
      <c r="A29" s="54"/>
      <c r="B29" s="62" t="s">
        <v>27</v>
      </c>
      <c r="C29" s="51"/>
      <c r="D29" s="76">
        <v>898792.37919999997</v>
      </c>
      <c r="E29" s="76">
        <v>906339.7243</v>
      </c>
      <c r="F29" s="77">
        <v>99.167271951383498</v>
      </c>
      <c r="G29" s="76">
        <v>600633.71129999997</v>
      </c>
      <c r="H29" s="77">
        <v>49.640681548604903</v>
      </c>
      <c r="I29" s="76">
        <v>136492.83069999999</v>
      </c>
      <c r="J29" s="77">
        <v>15.1862469974979</v>
      </c>
      <c r="K29" s="76">
        <v>90642.623000000007</v>
      </c>
      <c r="L29" s="77">
        <v>15.0911647639316</v>
      </c>
      <c r="M29" s="77">
        <v>0.50583496132939598</v>
      </c>
      <c r="N29" s="76">
        <v>16615447.1304</v>
      </c>
      <c r="O29" s="76">
        <v>115054384.255</v>
      </c>
      <c r="P29" s="76">
        <v>126698</v>
      </c>
      <c r="Q29" s="76">
        <v>121050</v>
      </c>
      <c r="R29" s="77">
        <v>4.6658405617513399</v>
      </c>
      <c r="S29" s="76">
        <v>7.09397448420654</v>
      </c>
      <c r="T29" s="76">
        <v>7.0111392350268504</v>
      </c>
      <c r="U29" s="78">
        <v>1.1676846225498501</v>
      </c>
    </row>
    <row r="30" spans="1:21" ht="12" thickBot="1" x14ac:dyDescent="0.25">
      <c r="A30" s="54"/>
      <c r="B30" s="62" t="s">
        <v>28</v>
      </c>
      <c r="C30" s="51"/>
      <c r="D30" s="76">
        <v>1799613.8703000001</v>
      </c>
      <c r="E30" s="76">
        <v>1726288.8555000001</v>
      </c>
      <c r="F30" s="77">
        <v>104.247551883706</v>
      </c>
      <c r="G30" s="76">
        <v>1063014.6004000001</v>
      </c>
      <c r="H30" s="77">
        <v>69.293429236327199</v>
      </c>
      <c r="I30" s="76">
        <v>120616.00659999999</v>
      </c>
      <c r="J30" s="77">
        <v>6.7023270152887298</v>
      </c>
      <c r="K30" s="76">
        <v>143065.03080000001</v>
      </c>
      <c r="L30" s="77">
        <v>13.4584257587964</v>
      </c>
      <c r="M30" s="77">
        <v>-0.15691482449951699</v>
      </c>
      <c r="N30" s="76">
        <v>28665563.708500002</v>
      </c>
      <c r="O30" s="76">
        <v>170894488.30739999</v>
      </c>
      <c r="P30" s="76">
        <v>95042</v>
      </c>
      <c r="Q30" s="76">
        <v>83611</v>
      </c>
      <c r="R30" s="77">
        <v>13.6716460752772</v>
      </c>
      <c r="S30" s="76">
        <v>18.934932664506199</v>
      </c>
      <c r="T30" s="76">
        <v>18.998983042901099</v>
      </c>
      <c r="U30" s="78">
        <v>-0.33826567820278097</v>
      </c>
    </row>
    <row r="31" spans="1:21" ht="12" thickBot="1" x14ac:dyDescent="0.25">
      <c r="A31" s="54"/>
      <c r="B31" s="62" t="s">
        <v>29</v>
      </c>
      <c r="C31" s="51"/>
      <c r="D31" s="76">
        <v>1070295.3152000001</v>
      </c>
      <c r="E31" s="76">
        <v>1635672.9920000001</v>
      </c>
      <c r="F31" s="77">
        <v>65.434553265522197</v>
      </c>
      <c r="G31" s="76">
        <v>655554.30839999998</v>
      </c>
      <c r="H31" s="77">
        <v>63.2656976677114</v>
      </c>
      <c r="I31" s="76">
        <v>33311.278100000003</v>
      </c>
      <c r="J31" s="77">
        <v>3.1123445676089201</v>
      </c>
      <c r="K31" s="76">
        <v>30779.893700000001</v>
      </c>
      <c r="L31" s="77">
        <v>4.6952469544627</v>
      </c>
      <c r="M31" s="77">
        <v>8.2241492601385996E-2</v>
      </c>
      <c r="N31" s="76">
        <v>32242721.841600001</v>
      </c>
      <c r="O31" s="76">
        <v>192209324.5086</v>
      </c>
      <c r="P31" s="76">
        <v>39944</v>
      </c>
      <c r="Q31" s="76">
        <v>34479</v>
      </c>
      <c r="R31" s="77">
        <v>15.850227674816599</v>
      </c>
      <c r="S31" s="76">
        <v>26.794895734027602</v>
      </c>
      <c r="T31" s="76">
        <v>25.561346425360401</v>
      </c>
      <c r="U31" s="78">
        <v>4.6036727327166203</v>
      </c>
    </row>
    <row r="32" spans="1:21" ht="12" thickBot="1" x14ac:dyDescent="0.25">
      <c r="A32" s="54"/>
      <c r="B32" s="62" t="s">
        <v>30</v>
      </c>
      <c r="C32" s="51"/>
      <c r="D32" s="76">
        <v>155013.6827</v>
      </c>
      <c r="E32" s="76">
        <v>161959.21470000001</v>
      </c>
      <c r="F32" s="77">
        <v>95.711554904199005</v>
      </c>
      <c r="G32" s="76">
        <v>97046.380099999995</v>
      </c>
      <c r="H32" s="77">
        <v>59.731545411862299</v>
      </c>
      <c r="I32" s="76">
        <v>37324.786399999997</v>
      </c>
      <c r="J32" s="77">
        <v>24.078381824032402</v>
      </c>
      <c r="K32" s="76">
        <v>29586.342400000001</v>
      </c>
      <c r="L32" s="77">
        <v>30.486806792291699</v>
      </c>
      <c r="M32" s="77">
        <v>0.26155460162591798</v>
      </c>
      <c r="N32" s="76">
        <v>2248607.7713000001</v>
      </c>
      <c r="O32" s="76">
        <v>17650999.438299999</v>
      </c>
      <c r="P32" s="76">
        <v>29178</v>
      </c>
      <c r="Q32" s="76">
        <v>25775</v>
      </c>
      <c r="R32" s="77">
        <v>13.2027158098933</v>
      </c>
      <c r="S32" s="76">
        <v>5.3126904757008697</v>
      </c>
      <c r="T32" s="76">
        <v>5.1126571755577102</v>
      </c>
      <c r="U32" s="78">
        <v>3.7651977102387302</v>
      </c>
    </row>
    <row r="33" spans="1:21" ht="12" thickBot="1" x14ac:dyDescent="0.25">
      <c r="A33" s="54"/>
      <c r="B33" s="62" t="s">
        <v>70</v>
      </c>
      <c r="C33" s="51"/>
      <c r="D33" s="76">
        <v>1.5385</v>
      </c>
      <c r="E33" s="79"/>
      <c r="F33" s="79"/>
      <c r="G33" s="79"/>
      <c r="H33" s="79"/>
      <c r="I33" s="76">
        <v>-7.7000000000000002E-3</v>
      </c>
      <c r="J33" s="77">
        <v>-0.50048748781280505</v>
      </c>
      <c r="K33" s="79"/>
      <c r="L33" s="79"/>
      <c r="M33" s="79"/>
      <c r="N33" s="76">
        <v>4.7008999999999999</v>
      </c>
      <c r="O33" s="76">
        <v>305.82920000000001</v>
      </c>
      <c r="P33" s="76">
        <v>1</v>
      </c>
      <c r="Q33" s="76">
        <v>1</v>
      </c>
      <c r="R33" s="77">
        <v>0</v>
      </c>
      <c r="S33" s="76">
        <v>1.5385</v>
      </c>
      <c r="T33" s="76">
        <v>3.1623999999999999</v>
      </c>
      <c r="U33" s="78">
        <v>-105.550861228469</v>
      </c>
    </row>
    <row r="34" spans="1:21" ht="12" thickBot="1" x14ac:dyDescent="0.25">
      <c r="A34" s="54"/>
      <c r="B34" s="62" t="s">
        <v>31</v>
      </c>
      <c r="C34" s="51"/>
      <c r="D34" s="76">
        <v>231690.639</v>
      </c>
      <c r="E34" s="76">
        <v>205670.83739999999</v>
      </c>
      <c r="F34" s="77">
        <v>112.65118668690801</v>
      </c>
      <c r="G34" s="76">
        <v>129482.8995</v>
      </c>
      <c r="H34" s="77">
        <v>78.935318790880203</v>
      </c>
      <c r="I34" s="76">
        <v>23009.936799999999</v>
      </c>
      <c r="J34" s="77">
        <v>9.9313191501017002</v>
      </c>
      <c r="K34" s="76">
        <v>16088.102500000001</v>
      </c>
      <c r="L34" s="77">
        <v>12.424885882324601</v>
      </c>
      <c r="M34" s="77">
        <v>0.43024553703583102</v>
      </c>
      <c r="N34" s="76">
        <v>3179519.1710999999</v>
      </c>
      <c r="O34" s="76">
        <v>29999515.897700001</v>
      </c>
      <c r="P34" s="76">
        <v>15071</v>
      </c>
      <c r="Q34" s="76">
        <v>13323</v>
      </c>
      <c r="R34" s="77">
        <v>13.120168130301</v>
      </c>
      <c r="S34" s="76">
        <v>15.3732757613961</v>
      </c>
      <c r="T34" s="76">
        <v>15.412287525332101</v>
      </c>
      <c r="U34" s="78">
        <v>-0.25376350845170298</v>
      </c>
    </row>
    <row r="35" spans="1:21" ht="12" customHeight="1" thickBot="1" x14ac:dyDescent="0.25">
      <c r="A35" s="54"/>
      <c r="B35" s="62" t="s">
        <v>73</v>
      </c>
      <c r="C35" s="51"/>
      <c r="D35" s="76">
        <v>10863.151400000001</v>
      </c>
      <c r="E35" s="79"/>
      <c r="F35" s="79"/>
      <c r="G35" s="79"/>
      <c r="H35" s="79"/>
      <c r="I35" s="76">
        <v>526.22720000000004</v>
      </c>
      <c r="J35" s="77">
        <v>4.8441486325966201</v>
      </c>
      <c r="K35" s="79"/>
      <c r="L35" s="79"/>
      <c r="M35" s="79"/>
      <c r="N35" s="76">
        <v>144072.77679999999</v>
      </c>
      <c r="O35" s="76">
        <v>146987.2211</v>
      </c>
      <c r="P35" s="76">
        <v>1587</v>
      </c>
      <c r="Q35" s="76">
        <v>1233</v>
      </c>
      <c r="R35" s="77">
        <v>28.710462287104601</v>
      </c>
      <c r="S35" s="76">
        <v>6.8450859483301798</v>
      </c>
      <c r="T35" s="76">
        <v>6.6421481751824798</v>
      </c>
      <c r="U35" s="78">
        <v>2.9647220601694002</v>
      </c>
    </row>
    <row r="36" spans="1:21" ht="12" customHeight="1" thickBot="1" x14ac:dyDescent="0.25">
      <c r="A36" s="54"/>
      <c r="B36" s="62" t="s">
        <v>64</v>
      </c>
      <c r="C36" s="51"/>
      <c r="D36" s="76">
        <v>1615899.2</v>
      </c>
      <c r="E36" s="79"/>
      <c r="F36" s="79"/>
      <c r="G36" s="76">
        <v>72354.759999999995</v>
      </c>
      <c r="H36" s="77">
        <v>2133.30047670672</v>
      </c>
      <c r="I36" s="76">
        <v>-6730.76</v>
      </c>
      <c r="J36" s="77">
        <v>-0.41653340752938101</v>
      </c>
      <c r="K36" s="76">
        <v>2857.75</v>
      </c>
      <c r="L36" s="77">
        <v>3.9496364855608701</v>
      </c>
      <c r="M36" s="77">
        <v>-3.3552655060799599</v>
      </c>
      <c r="N36" s="76">
        <v>4891397.7699999996</v>
      </c>
      <c r="O36" s="76">
        <v>24785998.449999999</v>
      </c>
      <c r="P36" s="76">
        <v>85</v>
      </c>
      <c r="Q36" s="76">
        <v>91</v>
      </c>
      <c r="R36" s="77">
        <v>-6.5934065934065904</v>
      </c>
      <c r="S36" s="76">
        <v>19010.578823529399</v>
      </c>
      <c r="T36" s="76">
        <v>1447.76021978022</v>
      </c>
      <c r="U36" s="78">
        <v>92.384449557167997</v>
      </c>
    </row>
    <row r="37" spans="1:21" ht="12" thickBot="1" x14ac:dyDescent="0.25">
      <c r="A37" s="54"/>
      <c r="B37" s="62" t="s">
        <v>35</v>
      </c>
      <c r="C37" s="51"/>
      <c r="D37" s="76">
        <v>656739.77</v>
      </c>
      <c r="E37" s="79"/>
      <c r="F37" s="79"/>
      <c r="G37" s="76">
        <v>226217.17</v>
      </c>
      <c r="H37" s="77">
        <v>190.31384752978701</v>
      </c>
      <c r="I37" s="76">
        <v>-88926.81</v>
      </c>
      <c r="J37" s="77">
        <v>-13.540646396364901</v>
      </c>
      <c r="K37" s="76">
        <v>-27690.6</v>
      </c>
      <c r="L37" s="77">
        <v>-12.240715415191501</v>
      </c>
      <c r="M37" s="77">
        <v>2.2114439557106</v>
      </c>
      <c r="N37" s="76">
        <v>7853756.3799999999</v>
      </c>
      <c r="O37" s="76">
        <v>67111222.040000007</v>
      </c>
      <c r="P37" s="76">
        <v>343</v>
      </c>
      <c r="Q37" s="76">
        <v>812</v>
      </c>
      <c r="R37" s="77">
        <v>-57.758620689655203</v>
      </c>
      <c r="S37" s="76">
        <v>1914.6932069970801</v>
      </c>
      <c r="T37" s="76">
        <v>1597.4931527093599</v>
      </c>
      <c r="U37" s="78">
        <v>16.566625563225699</v>
      </c>
    </row>
    <row r="38" spans="1:21" ht="12" thickBot="1" x14ac:dyDescent="0.25">
      <c r="A38" s="54"/>
      <c r="B38" s="62" t="s">
        <v>36</v>
      </c>
      <c r="C38" s="51"/>
      <c r="D38" s="76">
        <v>568667.62</v>
      </c>
      <c r="E38" s="79"/>
      <c r="F38" s="79"/>
      <c r="G38" s="76">
        <v>96897.45</v>
      </c>
      <c r="H38" s="77">
        <v>486.87573305592701</v>
      </c>
      <c r="I38" s="76">
        <v>-43964.35</v>
      </c>
      <c r="J38" s="77">
        <v>-7.7311154097361801</v>
      </c>
      <c r="K38" s="76">
        <v>-4429.8999999999996</v>
      </c>
      <c r="L38" s="77">
        <v>-4.5717405359996599</v>
      </c>
      <c r="M38" s="77">
        <v>8.9244565340075397</v>
      </c>
      <c r="N38" s="76">
        <v>9111129.5199999996</v>
      </c>
      <c r="O38" s="76">
        <v>39726602.490000002</v>
      </c>
      <c r="P38" s="76">
        <v>215</v>
      </c>
      <c r="Q38" s="76">
        <v>560</v>
      </c>
      <c r="R38" s="77">
        <v>-61.607142857142897</v>
      </c>
      <c r="S38" s="76">
        <v>2644.9656744186</v>
      </c>
      <c r="T38" s="76">
        <v>2366.5085178571399</v>
      </c>
      <c r="U38" s="78">
        <v>10.527817402495</v>
      </c>
    </row>
    <row r="39" spans="1:21" ht="12" thickBot="1" x14ac:dyDescent="0.25">
      <c r="A39" s="54"/>
      <c r="B39" s="62" t="s">
        <v>37</v>
      </c>
      <c r="C39" s="51"/>
      <c r="D39" s="76">
        <v>363498.77</v>
      </c>
      <c r="E39" s="79"/>
      <c r="F39" s="79"/>
      <c r="G39" s="76">
        <v>140611.70000000001</v>
      </c>
      <c r="H39" s="77">
        <v>158.512463756572</v>
      </c>
      <c r="I39" s="76">
        <v>-85832.8</v>
      </c>
      <c r="J39" s="77">
        <v>-23.612954728842698</v>
      </c>
      <c r="K39" s="76">
        <v>-21051.74</v>
      </c>
      <c r="L39" s="77">
        <v>-14.9715421974132</v>
      </c>
      <c r="M39" s="77">
        <v>3.0772306707189001</v>
      </c>
      <c r="N39" s="76">
        <v>6532938.8799999999</v>
      </c>
      <c r="O39" s="76">
        <v>40896980.25</v>
      </c>
      <c r="P39" s="76">
        <v>222</v>
      </c>
      <c r="Q39" s="76">
        <v>417</v>
      </c>
      <c r="R39" s="77">
        <v>-46.762589928057601</v>
      </c>
      <c r="S39" s="76">
        <v>1637.3818468468501</v>
      </c>
      <c r="T39" s="76">
        <v>2000.8128057553999</v>
      </c>
      <c r="U39" s="78">
        <v>-22.1958585658207</v>
      </c>
    </row>
    <row r="40" spans="1:21" ht="12" thickBot="1" x14ac:dyDescent="0.25">
      <c r="A40" s="54"/>
      <c r="B40" s="62" t="s">
        <v>66</v>
      </c>
      <c r="C40" s="51"/>
      <c r="D40" s="76">
        <v>0.36</v>
      </c>
      <c r="E40" s="79"/>
      <c r="F40" s="79"/>
      <c r="G40" s="76">
        <v>1.55</v>
      </c>
      <c r="H40" s="77">
        <v>-76.774193548387103</v>
      </c>
      <c r="I40" s="76">
        <v>-221.88</v>
      </c>
      <c r="J40" s="77">
        <v>-61633.333333333299</v>
      </c>
      <c r="K40" s="76">
        <v>1.55</v>
      </c>
      <c r="L40" s="77">
        <v>100</v>
      </c>
      <c r="M40" s="77">
        <v>-144.148387096774</v>
      </c>
      <c r="N40" s="76">
        <v>3.12</v>
      </c>
      <c r="O40" s="76">
        <v>1247.57</v>
      </c>
      <c r="P40" s="76">
        <v>4</v>
      </c>
      <c r="Q40" s="79"/>
      <c r="R40" s="79"/>
      <c r="S40" s="76">
        <v>0.09</v>
      </c>
      <c r="T40" s="79"/>
      <c r="U40" s="80"/>
    </row>
    <row r="41" spans="1:21" ht="12" customHeight="1" thickBot="1" x14ac:dyDescent="0.25">
      <c r="A41" s="54"/>
      <c r="B41" s="62" t="s">
        <v>32</v>
      </c>
      <c r="C41" s="51"/>
      <c r="D41" s="76">
        <v>78568.800799999997</v>
      </c>
      <c r="E41" s="79"/>
      <c r="F41" s="79"/>
      <c r="G41" s="76">
        <v>99664.102599999998</v>
      </c>
      <c r="H41" s="77">
        <v>-21.166399184534502</v>
      </c>
      <c r="I41" s="76">
        <v>6405.2963</v>
      </c>
      <c r="J41" s="77">
        <v>8.1524679450115798</v>
      </c>
      <c r="K41" s="76">
        <v>4602.8585000000003</v>
      </c>
      <c r="L41" s="77">
        <v>4.6183714897564299</v>
      </c>
      <c r="M41" s="77">
        <v>0.39159096461470599</v>
      </c>
      <c r="N41" s="76">
        <v>1125462.216</v>
      </c>
      <c r="O41" s="76">
        <v>12586217.5122</v>
      </c>
      <c r="P41" s="76">
        <v>269</v>
      </c>
      <c r="Q41" s="76">
        <v>126</v>
      </c>
      <c r="R41" s="77">
        <v>113.49206349206401</v>
      </c>
      <c r="S41" s="76">
        <v>292.07732639405202</v>
      </c>
      <c r="T41" s="76">
        <v>402.95074920634897</v>
      </c>
      <c r="U41" s="78">
        <v>-37.960297768103302</v>
      </c>
    </row>
    <row r="42" spans="1:21" ht="12" thickBot="1" x14ac:dyDescent="0.25">
      <c r="A42" s="54"/>
      <c r="B42" s="62" t="s">
        <v>33</v>
      </c>
      <c r="C42" s="51"/>
      <c r="D42" s="76">
        <v>594012.20420000004</v>
      </c>
      <c r="E42" s="76">
        <v>1275623.8968</v>
      </c>
      <c r="F42" s="77">
        <v>46.566406108424701</v>
      </c>
      <c r="G42" s="76">
        <v>315971.1176</v>
      </c>
      <c r="H42" s="77">
        <v>87.995728442491</v>
      </c>
      <c r="I42" s="76">
        <v>34228.887799999997</v>
      </c>
      <c r="J42" s="77">
        <v>5.7623206321322202</v>
      </c>
      <c r="K42" s="76">
        <v>23001.766500000002</v>
      </c>
      <c r="L42" s="77">
        <v>7.2797053967188301</v>
      </c>
      <c r="M42" s="77">
        <v>0.48809822063014102</v>
      </c>
      <c r="N42" s="76">
        <v>7380579.8378999997</v>
      </c>
      <c r="O42" s="76">
        <v>73572953.585099995</v>
      </c>
      <c r="P42" s="76">
        <v>4141</v>
      </c>
      <c r="Q42" s="76">
        <v>2702</v>
      </c>
      <c r="R42" s="77">
        <v>53.256846780162803</v>
      </c>
      <c r="S42" s="76">
        <v>143.446559816469</v>
      </c>
      <c r="T42" s="76">
        <v>199.42641772760899</v>
      </c>
      <c r="U42" s="78">
        <v>-39.024887026055097</v>
      </c>
    </row>
    <row r="43" spans="1:21" ht="12" thickBot="1" x14ac:dyDescent="0.25">
      <c r="A43" s="54"/>
      <c r="B43" s="62" t="s">
        <v>38</v>
      </c>
      <c r="C43" s="51"/>
      <c r="D43" s="76">
        <v>274494.26</v>
      </c>
      <c r="E43" s="79"/>
      <c r="F43" s="79"/>
      <c r="G43" s="76">
        <v>60077.79</v>
      </c>
      <c r="H43" s="77">
        <v>356.898064992071</v>
      </c>
      <c r="I43" s="76">
        <v>-37095.980000000003</v>
      </c>
      <c r="J43" s="77">
        <v>-13.514300809058801</v>
      </c>
      <c r="K43" s="76">
        <v>-12732.5</v>
      </c>
      <c r="L43" s="77">
        <v>-21.1933561470886</v>
      </c>
      <c r="M43" s="77">
        <v>1.9134875319065401</v>
      </c>
      <c r="N43" s="76">
        <v>4250920.9400000004</v>
      </c>
      <c r="O43" s="76">
        <v>32304586.25</v>
      </c>
      <c r="P43" s="76">
        <v>202</v>
      </c>
      <c r="Q43" s="76">
        <v>348</v>
      </c>
      <c r="R43" s="77">
        <v>-41.954022988505798</v>
      </c>
      <c r="S43" s="76">
        <v>1358.88247524752</v>
      </c>
      <c r="T43" s="76">
        <v>1511.7235919540201</v>
      </c>
      <c r="U43" s="78">
        <v>-11.247559630104</v>
      </c>
    </row>
    <row r="44" spans="1:21" ht="12" thickBot="1" x14ac:dyDescent="0.25">
      <c r="A44" s="54"/>
      <c r="B44" s="62" t="s">
        <v>39</v>
      </c>
      <c r="C44" s="51"/>
      <c r="D44" s="76">
        <v>150490.65</v>
      </c>
      <c r="E44" s="79"/>
      <c r="F44" s="79"/>
      <c r="G44" s="76">
        <v>41603.46</v>
      </c>
      <c r="H44" s="77">
        <v>261.72628430423799</v>
      </c>
      <c r="I44" s="76">
        <v>20107.29</v>
      </c>
      <c r="J44" s="77">
        <v>13.361155659836699</v>
      </c>
      <c r="K44" s="76">
        <v>5147.54</v>
      </c>
      <c r="L44" s="77">
        <v>12.3728651415051</v>
      </c>
      <c r="M44" s="77">
        <v>2.90619402666128</v>
      </c>
      <c r="N44" s="76">
        <v>2094611.04</v>
      </c>
      <c r="O44" s="76">
        <v>12810982.5</v>
      </c>
      <c r="P44" s="76">
        <v>108</v>
      </c>
      <c r="Q44" s="76">
        <v>127</v>
      </c>
      <c r="R44" s="77">
        <v>-14.9606299212598</v>
      </c>
      <c r="S44" s="76">
        <v>1393.43194444444</v>
      </c>
      <c r="T44" s="76">
        <v>1528.32031496063</v>
      </c>
      <c r="U44" s="78">
        <v>-9.6802984210301801</v>
      </c>
    </row>
    <row r="45" spans="1:21" ht="12" thickBot="1" x14ac:dyDescent="0.25">
      <c r="A45" s="54"/>
      <c r="B45" s="62" t="s">
        <v>72</v>
      </c>
      <c r="C45" s="51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6">
        <v>-695.12810000000002</v>
      </c>
      <c r="P45" s="79"/>
      <c r="Q45" s="79"/>
      <c r="R45" s="79"/>
      <c r="S45" s="79"/>
      <c r="T45" s="79"/>
      <c r="U45" s="80"/>
    </row>
    <row r="46" spans="1:21" ht="12" thickBot="1" x14ac:dyDescent="0.25">
      <c r="A46" s="55"/>
      <c r="B46" s="62" t="s">
        <v>34</v>
      </c>
      <c r="C46" s="51"/>
      <c r="D46" s="81">
        <v>25425.5124</v>
      </c>
      <c r="E46" s="82"/>
      <c r="F46" s="82"/>
      <c r="G46" s="81">
        <v>15807.692300000001</v>
      </c>
      <c r="H46" s="83">
        <v>60.8426575965171</v>
      </c>
      <c r="I46" s="81">
        <v>1373.4899</v>
      </c>
      <c r="J46" s="83">
        <v>5.4020146315713999</v>
      </c>
      <c r="K46" s="81">
        <v>2661.4189000000001</v>
      </c>
      <c r="L46" s="83">
        <v>16.8362266261977</v>
      </c>
      <c r="M46" s="83">
        <v>-0.48392569843101402</v>
      </c>
      <c r="N46" s="81">
        <v>319424.67330000002</v>
      </c>
      <c r="O46" s="81">
        <v>4339439.0266000004</v>
      </c>
      <c r="P46" s="81">
        <v>15</v>
      </c>
      <c r="Q46" s="81">
        <v>18</v>
      </c>
      <c r="R46" s="83">
        <v>-16.6666666666667</v>
      </c>
      <c r="S46" s="81">
        <v>1695.0341599999999</v>
      </c>
      <c r="T46" s="81">
        <v>2680.6912777777802</v>
      </c>
      <c r="U46" s="84">
        <v>-58.1496904922422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46:C46"/>
    <mergeCell ref="B37:C37"/>
    <mergeCell ref="B38:C38"/>
    <mergeCell ref="B25:C25"/>
    <mergeCell ref="B26:C26"/>
    <mergeCell ref="B27:C27"/>
    <mergeCell ref="B18:C18"/>
  </mergeCells>
  <phoneticPr fontId="42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5" workbookViewId="0">
      <selection activeCell="B34" sqref="B34:E40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 x14ac:dyDescent="0.2">
      <c r="A2" s="37">
        <v>1</v>
      </c>
      <c r="B2" s="37">
        <v>12</v>
      </c>
      <c r="C2" s="37">
        <v>140161</v>
      </c>
      <c r="D2" s="37">
        <v>976420.59971367498</v>
      </c>
      <c r="E2" s="37">
        <v>862876.02305812004</v>
      </c>
      <c r="F2" s="37">
        <v>113544.576655556</v>
      </c>
      <c r="G2" s="37">
        <v>862876.02305812004</v>
      </c>
      <c r="H2" s="37">
        <v>0.11628654361537601</v>
      </c>
    </row>
    <row r="3" spans="1:8" x14ac:dyDescent="0.2">
      <c r="A3" s="37">
        <v>2</v>
      </c>
      <c r="B3" s="37">
        <v>13</v>
      </c>
      <c r="C3" s="37">
        <v>12654</v>
      </c>
      <c r="D3" s="37">
        <v>134302.831580342</v>
      </c>
      <c r="E3" s="37">
        <v>105040.435368376</v>
      </c>
      <c r="F3" s="37">
        <v>29262.396211965799</v>
      </c>
      <c r="G3" s="37">
        <v>105040.435368376</v>
      </c>
      <c r="H3" s="37">
        <v>0.217883687690238</v>
      </c>
    </row>
    <row r="4" spans="1:8" x14ac:dyDescent="0.2">
      <c r="A4" s="37">
        <v>3</v>
      </c>
      <c r="B4" s="37">
        <v>14</v>
      </c>
      <c r="C4" s="37">
        <v>163149</v>
      </c>
      <c r="D4" s="37">
        <v>281765.59294698603</v>
      </c>
      <c r="E4" s="37">
        <v>216681.39278252001</v>
      </c>
      <c r="F4" s="37">
        <v>65084.2001644661</v>
      </c>
      <c r="G4" s="37">
        <v>216681.39278252001</v>
      </c>
      <c r="H4" s="37">
        <v>0.230987039559197</v>
      </c>
    </row>
    <row r="5" spans="1:8" x14ac:dyDescent="0.2">
      <c r="A5" s="37">
        <v>4</v>
      </c>
      <c r="B5" s="37">
        <v>15</v>
      </c>
      <c r="C5" s="37">
        <v>4733</v>
      </c>
      <c r="D5" s="37">
        <v>67166.887026427707</v>
      </c>
      <c r="E5" s="37">
        <v>56180.236591740402</v>
      </c>
      <c r="F5" s="37">
        <v>10986.650434687201</v>
      </c>
      <c r="G5" s="37">
        <v>56180.236591740402</v>
      </c>
      <c r="H5" s="37">
        <v>0.16357242267852001</v>
      </c>
    </row>
    <row r="6" spans="1:8" x14ac:dyDescent="0.2">
      <c r="A6" s="37">
        <v>5</v>
      </c>
      <c r="B6" s="37">
        <v>16</v>
      </c>
      <c r="C6" s="37">
        <v>7852</v>
      </c>
      <c r="D6" s="37">
        <v>400554.45841794898</v>
      </c>
      <c r="E6" s="37">
        <v>369653.716655556</v>
      </c>
      <c r="F6" s="37">
        <v>30900.741762393201</v>
      </c>
      <c r="G6" s="37">
        <v>369653.716655556</v>
      </c>
      <c r="H6" s="37">
        <v>7.7144920279855006E-2</v>
      </c>
    </row>
    <row r="7" spans="1:8" x14ac:dyDescent="0.2">
      <c r="A7" s="37">
        <v>6</v>
      </c>
      <c r="B7" s="37">
        <v>17</v>
      </c>
      <c r="C7" s="37">
        <v>34683</v>
      </c>
      <c r="D7" s="37">
        <v>358537.909435043</v>
      </c>
      <c r="E7" s="37">
        <v>290564.24495470099</v>
      </c>
      <c r="F7" s="37">
        <v>67973.664480341904</v>
      </c>
      <c r="G7" s="37">
        <v>290564.24495470099</v>
      </c>
      <c r="H7" s="37">
        <v>0.189585710999012</v>
      </c>
    </row>
    <row r="8" spans="1:8" x14ac:dyDescent="0.2">
      <c r="A8" s="37">
        <v>7</v>
      </c>
      <c r="B8" s="37">
        <v>18</v>
      </c>
      <c r="C8" s="37">
        <v>65928</v>
      </c>
      <c r="D8" s="37">
        <v>162168.369842735</v>
      </c>
      <c r="E8" s="37">
        <v>128718.280909402</v>
      </c>
      <c r="F8" s="37">
        <v>33450.088933333303</v>
      </c>
      <c r="G8" s="37">
        <v>128718.280909402</v>
      </c>
      <c r="H8" s="37">
        <v>0.20626765235274899</v>
      </c>
    </row>
    <row r="9" spans="1:8" x14ac:dyDescent="0.2">
      <c r="A9" s="37">
        <v>8</v>
      </c>
      <c r="B9" s="37">
        <v>19</v>
      </c>
      <c r="C9" s="37">
        <v>27667</v>
      </c>
      <c r="D9" s="37">
        <v>175646.032889744</v>
      </c>
      <c r="E9" s="37">
        <v>182934.02268717901</v>
      </c>
      <c r="F9" s="37">
        <v>-7287.9897974359001</v>
      </c>
      <c r="G9" s="37">
        <v>182934.02268717901</v>
      </c>
      <c r="H9" s="37">
        <v>-4.1492481654912802E-2</v>
      </c>
    </row>
    <row r="10" spans="1:8" x14ac:dyDescent="0.2">
      <c r="A10" s="37">
        <v>9</v>
      </c>
      <c r="B10" s="37">
        <v>21</v>
      </c>
      <c r="C10" s="37">
        <v>537584</v>
      </c>
      <c r="D10" s="37">
        <v>1710281.36008376</v>
      </c>
      <c r="E10" s="37">
        <v>1845237.5934333301</v>
      </c>
      <c r="F10" s="37">
        <v>-134956.23334957301</v>
      </c>
      <c r="G10" s="37">
        <v>1845237.5934333301</v>
      </c>
      <c r="H10" s="37">
        <v>-7.8908790389297795E-2</v>
      </c>
    </row>
    <row r="11" spans="1:8" x14ac:dyDescent="0.2">
      <c r="A11" s="37">
        <v>10</v>
      </c>
      <c r="B11" s="37">
        <v>22</v>
      </c>
      <c r="C11" s="37">
        <v>51458</v>
      </c>
      <c r="D11" s="37">
        <v>551572.38518546999</v>
      </c>
      <c r="E11" s="37">
        <v>494634.261379487</v>
      </c>
      <c r="F11" s="37">
        <v>56938.123805982897</v>
      </c>
      <c r="G11" s="37">
        <v>494634.261379487</v>
      </c>
      <c r="H11" s="37">
        <v>0.103228742655122</v>
      </c>
    </row>
    <row r="12" spans="1:8" x14ac:dyDescent="0.2">
      <c r="A12" s="37">
        <v>11</v>
      </c>
      <c r="B12" s="37">
        <v>23</v>
      </c>
      <c r="C12" s="37">
        <v>293722.35700000002</v>
      </c>
      <c r="D12" s="37">
        <v>2357501.3445119699</v>
      </c>
      <c r="E12" s="37">
        <v>2143970.0588265001</v>
      </c>
      <c r="F12" s="37">
        <v>213531.28568547001</v>
      </c>
      <c r="G12" s="37">
        <v>2143970.0588265001</v>
      </c>
      <c r="H12" s="37">
        <v>9.0575255103268595E-2</v>
      </c>
    </row>
    <row r="13" spans="1:8" x14ac:dyDescent="0.2">
      <c r="A13" s="37">
        <v>12</v>
      </c>
      <c r="B13" s="37">
        <v>24</v>
      </c>
      <c r="C13" s="37">
        <v>27062</v>
      </c>
      <c r="D13" s="37">
        <v>1101060.2469367499</v>
      </c>
      <c r="E13" s="37">
        <v>1192987.9577282099</v>
      </c>
      <c r="F13" s="37">
        <v>-91927.710791453006</v>
      </c>
      <c r="G13" s="37">
        <v>1192987.9577282099</v>
      </c>
      <c r="H13" s="37">
        <v>-8.3490173264545803E-2</v>
      </c>
    </row>
    <row r="14" spans="1:8" x14ac:dyDescent="0.2">
      <c r="A14" s="37">
        <v>13</v>
      </c>
      <c r="B14" s="37">
        <v>25</v>
      </c>
      <c r="C14" s="37">
        <v>139473</v>
      </c>
      <c r="D14" s="37">
        <v>2091274.4099000001</v>
      </c>
      <c r="E14" s="37">
        <v>2007174.3223000001</v>
      </c>
      <c r="F14" s="37">
        <v>84100.087599999999</v>
      </c>
      <c r="G14" s="37">
        <v>2007174.3223000001</v>
      </c>
      <c r="H14" s="37">
        <v>4.0214754793476103E-2</v>
      </c>
    </row>
    <row r="15" spans="1:8" x14ac:dyDescent="0.2">
      <c r="A15" s="37">
        <v>14</v>
      </c>
      <c r="B15" s="37">
        <v>26</v>
      </c>
      <c r="C15" s="37">
        <v>86927</v>
      </c>
      <c r="D15" s="37">
        <v>458047.83554478502</v>
      </c>
      <c r="E15" s="37">
        <v>418977.98075858899</v>
      </c>
      <c r="F15" s="37">
        <v>39069.8547861962</v>
      </c>
      <c r="G15" s="37">
        <v>418977.98075858899</v>
      </c>
      <c r="H15" s="37">
        <v>8.5296451056750405E-2</v>
      </c>
    </row>
    <row r="16" spans="1:8" x14ac:dyDescent="0.2">
      <c r="A16" s="37">
        <v>15</v>
      </c>
      <c r="B16" s="37">
        <v>27</v>
      </c>
      <c r="C16" s="37">
        <v>248738.353</v>
      </c>
      <c r="D16" s="37">
        <v>1774861.4557888899</v>
      </c>
      <c r="E16" s="37">
        <v>1767941.7324888899</v>
      </c>
      <c r="F16" s="37">
        <v>6919.7232999999997</v>
      </c>
      <c r="G16" s="37">
        <v>1767941.7324888899</v>
      </c>
      <c r="H16" s="37">
        <v>3.8987399706217202E-3</v>
      </c>
    </row>
    <row r="17" spans="1:8" x14ac:dyDescent="0.2">
      <c r="A17" s="37">
        <v>16</v>
      </c>
      <c r="B17" s="37">
        <v>29</v>
      </c>
      <c r="C17" s="37">
        <v>446633</v>
      </c>
      <c r="D17" s="37">
        <v>5969614.2974136798</v>
      </c>
      <c r="E17" s="37">
        <v>6473349.3141794903</v>
      </c>
      <c r="F17" s="37">
        <v>-503735.016765812</v>
      </c>
      <c r="G17" s="37">
        <v>6473349.3141794903</v>
      </c>
      <c r="H17" s="37">
        <v>-8.4383176478261601E-2</v>
      </c>
    </row>
    <row r="18" spans="1:8" x14ac:dyDescent="0.2">
      <c r="A18" s="37">
        <v>17</v>
      </c>
      <c r="B18" s="37">
        <v>31</v>
      </c>
      <c r="C18" s="37">
        <v>40077.307999999997</v>
      </c>
      <c r="D18" s="37">
        <v>361487.54073550401</v>
      </c>
      <c r="E18" s="37">
        <v>315132.38106389903</v>
      </c>
      <c r="F18" s="37">
        <v>46355.159671604597</v>
      </c>
      <c r="G18" s="37">
        <v>315132.38106389903</v>
      </c>
      <c r="H18" s="37">
        <v>0.128234460245262</v>
      </c>
    </row>
    <row r="19" spans="1:8" x14ac:dyDescent="0.2">
      <c r="A19" s="37">
        <v>18</v>
      </c>
      <c r="B19" s="37">
        <v>32</v>
      </c>
      <c r="C19" s="37">
        <v>21707.683000000001</v>
      </c>
      <c r="D19" s="37">
        <v>357229.98482825002</v>
      </c>
      <c r="E19" s="37">
        <v>331403.491092421</v>
      </c>
      <c r="F19" s="37">
        <v>25826.493735829401</v>
      </c>
      <c r="G19" s="37">
        <v>331403.491092421</v>
      </c>
      <c r="H19" s="37">
        <v>7.2296545174522095E-2</v>
      </c>
    </row>
    <row r="20" spans="1:8" x14ac:dyDescent="0.2">
      <c r="A20" s="37">
        <v>19</v>
      </c>
      <c r="B20" s="37">
        <v>33</v>
      </c>
      <c r="C20" s="37">
        <v>97485.403999999995</v>
      </c>
      <c r="D20" s="37">
        <v>1014499.60502403</v>
      </c>
      <c r="E20" s="37">
        <v>849652.28278530901</v>
      </c>
      <c r="F20" s="37">
        <v>164847.32223872101</v>
      </c>
      <c r="G20" s="37">
        <v>849652.28278530901</v>
      </c>
      <c r="H20" s="37">
        <v>0.162491263103859</v>
      </c>
    </row>
    <row r="21" spans="1:8" x14ac:dyDescent="0.2">
      <c r="A21" s="37">
        <v>20</v>
      </c>
      <c r="B21" s="37">
        <v>34</v>
      </c>
      <c r="C21" s="37">
        <v>48197.587</v>
      </c>
      <c r="D21" s="37">
        <v>297120.17558910098</v>
      </c>
      <c r="E21" s="37">
        <v>222343.24578500999</v>
      </c>
      <c r="F21" s="37">
        <v>74776.929804090905</v>
      </c>
      <c r="G21" s="37">
        <v>222343.24578500999</v>
      </c>
      <c r="H21" s="37">
        <v>0.251672339839698</v>
      </c>
    </row>
    <row r="22" spans="1:8" x14ac:dyDescent="0.2">
      <c r="A22" s="37">
        <v>21</v>
      </c>
      <c r="B22" s="37">
        <v>35</v>
      </c>
      <c r="C22" s="37">
        <v>41109.410000000003</v>
      </c>
      <c r="D22" s="37">
        <v>1276278.4737699099</v>
      </c>
      <c r="E22" s="37">
        <v>1261662.6719814199</v>
      </c>
      <c r="F22" s="37">
        <v>14615.801788495601</v>
      </c>
      <c r="G22" s="37">
        <v>1261662.6719814199</v>
      </c>
      <c r="H22" s="37">
        <v>1.14518908599335E-2</v>
      </c>
    </row>
    <row r="23" spans="1:8" x14ac:dyDescent="0.2">
      <c r="A23" s="37">
        <v>22</v>
      </c>
      <c r="B23" s="37">
        <v>36</v>
      </c>
      <c r="C23" s="37">
        <v>170309.25899999999</v>
      </c>
      <c r="D23" s="37">
        <v>898793.61976548703</v>
      </c>
      <c r="E23" s="37">
        <v>762299.52932615206</v>
      </c>
      <c r="F23" s="37">
        <v>136494.09043933501</v>
      </c>
      <c r="G23" s="37">
        <v>762299.52932615206</v>
      </c>
      <c r="H23" s="37">
        <v>0.15186366195495299</v>
      </c>
    </row>
    <row r="24" spans="1:8" x14ac:dyDescent="0.2">
      <c r="A24" s="37">
        <v>23</v>
      </c>
      <c r="B24" s="37">
        <v>37</v>
      </c>
      <c r="C24" s="37">
        <v>197873.57800000001</v>
      </c>
      <c r="D24" s="37">
        <v>1799613.79449115</v>
      </c>
      <c r="E24" s="37">
        <v>1678997.8419876699</v>
      </c>
      <c r="F24" s="37">
        <v>120615.952503475</v>
      </c>
      <c r="G24" s="37">
        <v>1678997.8419876699</v>
      </c>
      <c r="H24" s="37">
        <v>6.7023242916172607E-2</v>
      </c>
    </row>
    <row r="25" spans="1:8" x14ac:dyDescent="0.2">
      <c r="A25" s="37">
        <v>24</v>
      </c>
      <c r="B25" s="37">
        <v>38</v>
      </c>
      <c r="C25" s="37">
        <v>267083.185</v>
      </c>
      <c r="D25" s="37">
        <v>1070295.18333009</v>
      </c>
      <c r="E25" s="37">
        <v>1036983.9869831901</v>
      </c>
      <c r="F25" s="37">
        <v>33311.196346902703</v>
      </c>
      <c r="G25" s="37">
        <v>1036983.9869831901</v>
      </c>
      <c r="H25" s="37">
        <v>3.11233731270836E-2</v>
      </c>
    </row>
    <row r="26" spans="1:8" x14ac:dyDescent="0.2">
      <c r="A26" s="37">
        <v>25</v>
      </c>
      <c r="B26" s="37">
        <v>39</v>
      </c>
      <c r="C26" s="37">
        <v>206982.48199999999</v>
      </c>
      <c r="D26" s="37">
        <v>155013.68306342899</v>
      </c>
      <c r="E26" s="37">
        <v>117688.873390808</v>
      </c>
      <c r="F26" s="37">
        <v>37324.809672621799</v>
      </c>
      <c r="G26" s="37">
        <v>117688.873390808</v>
      </c>
      <c r="H26" s="37">
        <v>0.2407839678085</v>
      </c>
    </row>
    <row r="27" spans="1:8" x14ac:dyDescent="0.2">
      <c r="A27" s="37">
        <v>26</v>
      </c>
      <c r="B27" s="37">
        <v>40</v>
      </c>
      <c r="C27" s="37">
        <v>6.7000000000000004E-2</v>
      </c>
      <c r="D27" s="37">
        <v>1.5385</v>
      </c>
      <c r="E27" s="37">
        <v>1.5462</v>
      </c>
      <c r="F27" s="37">
        <v>-7.7000000000000002E-3</v>
      </c>
      <c r="G27" s="37">
        <v>1.5462</v>
      </c>
      <c r="H27" s="37">
        <v>-5.0048748781280497E-3</v>
      </c>
    </row>
    <row r="28" spans="1:8" x14ac:dyDescent="0.2">
      <c r="A28" s="37">
        <v>27</v>
      </c>
      <c r="B28" s="37">
        <v>42</v>
      </c>
      <c r="C28" s="37">
        <v>14239.985000000001</v>
      </c>
      <c r="D28" s="37">
        <v>231690.64739999999</v>
      </c>
      <c r="E28" s="37">
        <v>208680.71290000001</v>
      </c>
      <c r="F28" s="37">
        <v>23009.934499999999</v>
      </c>
      <c r="G28" s="37">
        <v>208680.71290000001</v>
      </c>
      <c r="H28" s="37">
        <v>9.9313177973363503E-2</v>
      </c>
    </row>
    <row r="29" spans="1:8" x14ac:dyDescent="0.2">
      <c r="A29" s="37">
        <v>28</v>
      </c>
      <c r="B29" s="37">
        <v>43</v>
      </c>
      <c r="C29" s="37">
        <v>1717.5139999999999</v>
      </c>
      <c r="D29" s="37">
        <v>10863.134099999999</v>
      </c>
      <c r="E29" s="37">
        <v>10336.9229</v>
      </c>
      <c r="F29" s="37">
        <v>526.21119999999996</v>
      </c>
      <c r="G29" s="37">
        <v>10336.9229</v>
      </c>
      <c r="H29" s="37">
        <v>4.8440090599636401E-2</v>
      </c>
    </row>
    <row r="30" spans="1:8" x14ac:dyDescent="0.2">
      <c r="A30" s="37">
        <v>29</v>
      </c>
      <c r="B30" s="37">
        <v>75</v>
      </c>
      <c r="C30" s="37">
        <v>275</v>
      </c>
      <c r="D30" s="37">
        <v>78568.803418803407</v>
      </c>
      <c r="E30" s="37">
        <v>72163.510683760702</v>
      </c>
      <c r="F30" s="37">
        <v>6405.2927350427399</v>
      </c>
      <c r="G30" s="37">
        <v>72163.510683760702</v>
      </c>
      <c r="H30" s="37">
        <v>8.1524631359089703E-2</v>
      </c>
    </row>
    <row r="31" spans="1:8" x14ac:dyDescent="0.2">
      <c r="A31" s="30">
        <v>30</v>
      </c>
      <c r="B31" s="39">
        <v>76</v>
      </c>
      <c r="C31" s="40">
        <v>4319</v>
      </c>
      <c r="D31" s="40">
        <v>594012.21773931605</v>
      </c>
      <c r="E31" s="40">
        <v>559783.35034957295</v>
      </c>
      <c r="F31" s="40">
        <v>34228.867389743602</v>
      </c>
      <c r="G31" s="40">
        <v>559783.35034957295</v>
      </c>
      <c r="H31" s="40">
        <v>5.7623170647922599E-2</v>
      </c>
    </row>
    <row r="32" spans="1:8" x14ac:dyDescent="0.2">
      <c r="A32" s="30">
        <v>31</v>
      </c>
      <c r="B32" s="39">
        <v>99</v>
      </c>
      <c r="C32" s="40">
        <v>13</v>
      </c>
      <c r="D32" s="40">
        <v>25425.512442326599</v>
      </c>
      <c r="E32" s="40">
        <v>24052.022766810402</v>
      </c>
      <c r="F32" s="40">
        <v>1373.4896755162199</v>
      </c>
      <c r="G32" s="40">
        <v>24052.022766810402</v>
      </c>
      <c r="H32" s="40">
        <v>5.40201373967093E-2</v>
      </c>
    </row>
    <row r="33" spans="1:8" x14ac:dyDescent="0.2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 x14ac:dyDescent="0.2">
      <c r="A34" s="30"/>
      <c r="B34" s="33">
        <v>70</v>
      </c>
      <c r="C34" s="34">
        <v>429</v>
      </c>
      <c r="D34" s="34">
        <v>1615899.2</v>
      </c>
      <c r="E34" s="34">
        <v>1622629.96</v>
      </c>
      <c r="F34" s="30"/>
      <c r="G34" s="30"/>
      <c r="H34" s="30"/>
    </row>
    <row r="35" spans="1:8" x14ac:dyDescent="0.2">
      <c r="A35" s="30"/>
      <c r="B35" s="33">
        <v>71</v>
      </c>
      <c r="C35" s="34">
        <v>321</v>
      </c>
      <c r="D35" s="34">
        <v>656739.77</v>
      </c>
      <c r="E35" s="34">
        <v>745666.58</v>
      </c>
      <c r="F35" s="30"/>
      <c r="G35" s="30"/>
      <c r="H35" s="30"/>
    </row>
    <row r="36" spans="1:8" x14ac:dyDescent="0.2">
      <c r="A36" s="30"/>
      <c r="B36" s="33">
        <v>72</v>
      </c>
      <c r="C36" s="34">
        <v>202</v>
      </c>
      <c r="D36" s="34">
        <v>568667.62</v>
      </c>
      <c r="E36" s="34">
        <v>612631.97</v>
      </c>
      <c r="F36" s="30"/>
      <c r="G36" s="30"/>
      <c r="H36" s="30"/>
    </row>
    <row r="37" spans="1:8" x14ac:dyDescent="0.2">
      <c r="A37" s="30"/>
      <c r="B37" s="33">
        <v>73</v>
      </c>
      <c r="C37" s="34">
        <v>210</v>
      </c>
      <c r="D37" s="34">
        <v>363498.77</v>
      </c>
      <c r="E37" s="34">
        <v>449331.57</v>
      </c>
      <c r="F37" s="30"/>
      <c r="G37" s="30"/>
      <c r="H37" s="30"/>
    </row>
    <row r="38" spans="1:8" x14ac:dyDescent="0.2">
      <c r="A38" s="30"/>
      <c r="B38" s="33">
        <v>74</v>
      </c>
      <c r="C38" s="34">
        <v>4</v>
      </c>
      <c r="D38" s="34">
        <v>0.36</v>
      </c>
      <c r="E38" s="34">
        <v>222.24</v>
      </c>
      <c r="F38" s="30"/>
      <c r="G38" s="30"/>
      <c r="H38" s="30"/>
    </row>
    <row r="39" spans="1:8" x14ac:dyDescent="0.2">
      <c r="A39" s="30"/>
      <c r="B39" s="33">
        <v>77</v>
      </c>
      <c r="C39" s="34">
        <v>199</v>
      </c>
      <c r="D39" s="34">
        <v>274494.26</v>
      </c>
      <c r="E39" s="34">
        <v>311590.24</v>
      </c>
      <c r="F39" s="34"/>
      <c r="G39" s="30"/>
      <c r="H39" s="30"/>
    </row>
    <row r="40" spans="1:8" x14ac:dyDescent="0.2">
      <c r="A40" s="30"/>
      <c r="B40" s="33">
        <v>78</v>
      </c>
      <c r="C40" s="34">
        <v>102</v>
      </c>
      <c r="D40" s="34">
        <v>150490.65</v>
      </c>
      <c r="E40" s="34">
        <v>130383.36</v>
      </c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2016-05-22T03:34:16Z</dcterms:modified>
</cp:coreProperties>
</file>