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H33" i="2"/>
  <c r="H30"/>
  <c r="J40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2" l="1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<sst xmlns="http://schemas.openxmlformats.org/spreadsheetml/2006/main" count="119" uniqueCount="78">
  <si>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</si>
  <si>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</si>
  <si>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</si>
  <si>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</si>
  <si>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</si>
  <si>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</si>
  <si>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</si>
  <si>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</si>
  <si>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</si>
  <si>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</si>
  <si>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</si>
  <si>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</si>
  <si>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</si>
  <si>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</si>
  <si>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</si>
  <si>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</si>
  <si>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</si>
  <si>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</si>
  <si>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</si>
  <si>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</si>
  <si>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</si>
  <si>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</si>
  <si>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</si>
  <si>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</si>
  <si>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</si>
  <si>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</si>
  <si>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</si>
  <si>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</si>
  <si>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</si>
  <si>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</si>
  <si>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</si>
  <si>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</si>
  <si>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</si>
  <si>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</si>
  <si>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</si>
  <si>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</si>
  <si>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</si>
  <si>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</si>
  <si>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</si>
  <si>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</si>
  <si>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2" type="noConversion"/>
  </si>
  <si>
    <t>COST</t>
    <phoneticPr fontId="42" type="noConversion"/>
  </si>
  <si>
    <t>成本</t>
    <phoneticPr fontId="42" type="noConversion"/>
  </si>
  <si>
    <t>销售金额差异</t>
    <phoneticPr fontId="42" type="noConversion"/>
  </si>
  <si>
    <t>销售成本差异</t>
    <phoneticPr fontId="42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</si>
  <si>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</si>
  <si>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</si>
  <si>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</si>
  <si>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</si>
  <si>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</si>
  <si>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</si>
  <si>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</si>
  <si>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</si>
  <si>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</si>
  <si>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</si>
  <si>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</si>
  <si>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</si>
  <si>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</si>
  <si>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</si>
  <si>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</si>
  <si>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</si>
  <si>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</si>
  <si>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</si>
  <si>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</si>
  <si>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</si>
  <si>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2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</si>
  <si>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</si>
  <si>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2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</si>
  <si>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</si>
  <si>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2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</si>
  <si>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</si>
  <si>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2" type="noConversion"/>
  </si>
  <si>
    <t>910-市场部</t>
  </si>
  <si>
    <t>43-加工专柜</t>
  </si>
  <si>
    <t>销售预算金额</t>
  </si>
  <si>
    <t>销售预算完成率</t>
  </si>
  <si>
    <t>客流量</t>
  </si>
  <si>
    <t>昨天客流量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</si>
</sst>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97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7">
    <xf numFmtId="0" fontId="0" fillId="0" borderId="0"/>
    <xf numFmtId="0" fontId="57" fillId="0" borderId="0" applyNumberFormat="0" applyFill="0" applyBorder="0" applyAlignment="0" applyProtection="0"/>
    <xf numFmtId="0" fontId="58" fillId="0" borderId="1" applyNumberFormat="0" applyFill="0" applyAlignment="0" applyProtection="0"/>
    <xf numFmtId="0" fontId="59" fillId="0" borderId="2" applyNumberFormat="0" applyFill="0" applyAlignment="0" applyProtection="0"/>
    <xf numFmtId="0" fontId="60" fillId="0" borderId="3" applyNumberFormat="0" applyFill="0" applyAlignment="0" applyProtection="0"/>
    <xf numFmtId="0" fontId="60" fillId="0" borderId="0" applyNumberFormat="0" applyFill="0" applyBorder="0" applyAlignment="0" applyProtection="0"/>
    <xf numFmtId="0" fontId="63" fillId="2" borderId="0" applyNumberFormat="0" applyBorder="0" applyAlignment="0" applyProtection="0"/>
    <xf numFmtId="0" fontId="61" fillId="3" borderId="0" applyNumberFormat="0" applyBorder="0" applyAlignment="0" applyProtection="0"/>
    <xf numFmtId="0" fontId="70" fillId="4" borderId="0" applyNumberFormat="0" applyBorder="0" applyAlignment="0" applyProtection="0"/>
    <xf numFmtId="0" fontId="72" fillId="5" borderId="4" applyNumberFormat="0" applyAlignment="0" applyProtection="0"/>
    <xf numFmtId="0" fontId="71" fillId="6" borderId="5" applyNumberFormat="0" applyAlignment="0" applyProtection="0"/>
    <xf numFmtId="0" fontId="65" fillId="6" borderId="4" applyNumberFormat="0" applyAlignment="0" applyProtection="0"/>
    <xf numFmtId="0" fontId="69" fillId="0" borderId="6" applyNumberFormat="0" applyFill="0" applyAlignment="0" applyProtection="0"/>
    <xf numFmtId="0" fontId="66" fillId="7" borderId="7" applyNumberFormat="0" applyAlignment="0" applyProtection="0"/>
    <xf numFmtId="0" fontId="68" fillId="0" borderId="0" applyNumberFormat="0" applyFill="0" applyBorder="0" applyAlignment="0" applyProtection="0"/>
    <xf numFmtId="0" fontId="38" fillId="8" borderId="8" applyNumberFormat="0" applyFont="0" applyAlignment="0" applyProtection="0">
      <alignment vertical="center"/>
    </xf>
    <xf numFmtId="0" fontId="67" fillId="0" borderId="0" applyNumberFormat="0" applyFill="0" applyBorder="0" applyAlignment="0" applyProtection="0"/>
    <xf numFmtId="0" fontId="64" fillId="0" borderId="9" applyNumberFormat="0" applyFill="0" applyAlignment="0" applyProtection="0"/>
    <xf numFmtId="0" fontId="55" fillId="9" borderId="0" applyNumberFormat="0" applyBorder="0" applyAlignment="0" applyProtection="0"/>
    <xf numFmtId="0" fontId="54" fillId="10" borderId="0" applyNumberFormat="0" applyBorder="0" applyAlignment="0" applyProtection="0"/>
    <xf numFmtId="0" fontId="54" fillId="11" borderId="0" applyNumberFormat="0" applyBorder="0" applyAlignment="0" applyProtection="0"/>
    <xf numFmtId="0" fontId="55" fillId="12" borderId="0" applyNumberFormat="0" applyBorder="0" applyAlignment="0" applyProtection="0"/>
    <xf numFmtId="0" fontId="55" fillId="13" borderId="0" applyNumberFormat="0" applyBorder="0" applyAlignment="0" applyProtection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5" fillId="16" borderId="0" applyNumberFormat="0" applyBorder="0" applyAlignment="0" applyProtection="0"/>
    <xf numFmtId="0" fontId="55" fillId="17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5" fillId="20" borderId="0" applyNumberFormat="0" applyBorder="0" applyAlignment="0" applyProtection="0"/>
    <xf numFmtId="0" fontId="55" fillId="21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5" fillId="24" borderId="0" applyNumberFormat="0" applyBorder="0" applyAlignment="0" applyProtection="0"/>
    <xf numFmtId="0" fontId="55" fillId="25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5" fillId="28" borderId="0" applyNumberFormat="0" applyBorder="0" applyAlignment="0" applyProtection="0"/>
    <xf numFmtId="0" fontId="55" fillId="29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5" fillId="32" borderId="0" applyNumberFormat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46" fillId="0" borderId="0"/>
    <xf numFmtId="0" fontId="47" fillId="0" borderId="0"/>
    <xf numFmtId="0" fontId="4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9" fillId="0" borderId="0"/>
    <xf numFmtId="0" fontId="52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3" fillId="0" borderId="0"/>
    <xf numFmtId="43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79" fontId="53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1" applyNumberFormat="0" applyFill="0" applyAlignment="0" applyProtection="0"/>
    <xf numFmtId="0" fontId="59" fillId="0" borderId="2" applyNumberFormat="0" applyFill="0" applyAlignment="0" applyProtection="0"/>
    <xf numFmtId="0" fontId="60" fillId="0" borderId="3" applyNumberFormat="0" applyFill="0" applyAlignment="0" applyProtection="0"/>
    <xf numFmtId="0" fontId="60" fillId="0" borderId="0" applyNumberFormat="0" applyFill="0" applyBorder="0" applyAlignment="0" applyProtection="0"/>
    <xf numFmtId="0" fontId="63" fillId="2" borderId="0" applyNumberFormat="0" applyBorder="0" applyAlignment="0" applyProtection="0"/>
    <xf numFmtId="0" fontId="61" fillId="3" borderId="0" applyNumberFormat="0" applyBorder="0" applyAlignment="0" applyProtection="0"/>
    <xf numFmtId="0" fontId="70" fillId="4" borderId="0" applyNumberFormat="0" applyBorder="0" applyAlignment="0" applyProtection="0"/>
    <xf numFmtId="0" fontId="72" fillId="5" borderId="4" applyNumberFormat="0" applyAlignment="0" applyProtection="0"/>
    <xf numFmtId="0" fontId="71" fillId="6" borderId="5" applyNumberFormat="0" applyAlignment="0" applyProtection="0"/>
    <xf numFmtId="0" fontId="65" fillId="6" borderId="4" applyNumberFormat="0" applyAlignment="0" applyProtection="0"/>
    <xf numFmtId="0" fontId="69" fillId="0" borderId="6" applyNumberFormat="0" applyFill="0" applyAlignment="0" applyProtection="0"/>
    <xf numFmtId="0" fontId="66" fillId="7" borderId="7" applyNumberFormat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4" fillId="0" borderId="9" applyNumberFormat="0" applyFill="0" applyAlignment="0" applyProtection="0"/>
    <xf numFmtId="0" fontId="55" fillId="9" borderId="0" applyNumberFormat="0" applyBorder="0" applyAlignment="0" applyProtection="0"/>
    <xf numFmtId="0" fontId="54" fillId="10" borderId="0" applyNumberFormat="0" applyBorder="0" applyAlignment="0" applyProtection="0"/>
    <xf numFmtId="0" fontId="54" fillId="11" borderId="0" applyNumberFormat="0" applyBorder="0" applyAlignment="0" applyProtection="0"/>
    <xf numFmtId="0" fontId="55" fillId="12" borderId="0" applyNumberFormat="0" applyBorder="0" applyAlignment="0" applyProtection="0"/>
    <xf numFmtId="0" fontId="55" fillId="13" borderId="0" applyNumberFormat="0" applyBorder="0" applyAlignment="0" applyProtection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5" fillId="16" borderId="0" applyNumberFormat="0" applyBorder="0" applyAlignment="0" applyProtection="0"/>
    <xf numFmtId="0" fontId="55" fillId="17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5" fillId="20" borderId="0" applyNumberFormat="0" applyBorder="0" applyAlignment="0" applyProtection="0"/>
    <xf numFmtId="0" fontId="55" fillId="21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5" fillId="24" borderId="0" applyNumberFormat="0" applyBorder="0" applyAlignment="0" applyProtection="0"/>
    <xf numFmtId="0" fontId="55" fillId="25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5" fillId="28" borderId="0" applyNumberFormat="0" applyBorder="0" applyAlignment="0" applyProtection="0"/>
    <xf numFmtId="0" fontId="55" fillId="29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5" fillId="32" borderId="0" applyNumberFormat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56" fillId="38" borderId="21">
      <alignment vertical="center"/>
    </xf>
    <xf numFmtId="0" fontId="75" fillId="0" borderId="0"/>
    <xf numFmtId="180" fontId="77" fillId="0" borderId="0" applyFont="0" applyFill="0" applyBorder="0" applyAlignment="0" applyProtection="0"/>
    <xf numFmtId="181" fontId="77" fillId="0" borderId="0" applyFont="0" applyFill="0" applyBorder="0" applyAlignment="0" applyProtection="0"/>
    <xf numFmtId="178" fontId="77" fillId="0" borderId="0" applyFont="0" applyFill="0" applyBorder="0" applyAlignment="0" applyProtection="0"/>
    <xf numFmtId="179" fontId="77" fillId="0" borderId="0" applyFont="0" applyFill="0" applyBorder="0" applyAlignment="0" applyProtection="0"/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1" fillId="0" borderId="2" applyNumberFormat="0" applyFill="0" applyAlignment="0" applyProtection="0">
      <alignment vertical="center"/>
    </xf>
    <xf numFmtId="0" fontId="82" fillId="0" borderId="3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6" fillId="5" borderId="4" applyNumberFormat="0" applyAlignment="0" applyProtection="0">
      <alignment vertical="center"/>
    </xf>
    <xf numFmtId="0" fontId="87" fillId="6" borderId="5" applyNumberFormat="0" applyAlignment="0" applyProtection="0">
      <alignment vertical="center"/>
    </xf>
    <xf numFmtId="0" fontId="88" fillId="6" borderId="4" applyNumberFormat="0" applyAlignment="0" applyProtection="0">
      <alignment vertical="center"/>
    </xf>
    <xf numFmtId="0" fontId="89" fillId="0" borderId="6" applyNumberFormat="0" applyFill="0" applyAlignment="0" applyProtection="0">
      <alignment vertical="center"/>
    </xf>
    <xf numFmtId="0" fontId="90" fillId="7" borderId="7" applyNumberFormat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3" fillId="0" borderId="9" applyNumberFormat="0" applyFill="0" applyAlignment="0" applyProtection="0">
      <alignment vertical="center"/>
    </xf>
    <xf numFmtId="0" fontId="94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94" fillId="12" borderId="0" applyNumberFormat="0" applyBorder="0" applyAlignment="0" applyProtection="0">
      <alignment vertical="center"/>
    </xf>
    <xf numFmtId="0" fontId="94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94" fillId="16" borderId="0" applyNumberFormat="0" applyBorder="0" applyAlignment="0" applyProtection="0">
      <alignment vertical="center"/>
    </xf>
    <xf numFmtId="0" fontId="94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94" fillId="20" borderId="0" applyNumberFormat="0" applyBorder="0" applyAlignment="0" applyProtection="0">
      <alignment vertical="center"/>
    </xf>
    <xf numFmtId="0" fontId="94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94" fillId="24" borderId="0" applyNumberFormat="0" applyBorder="0" applyAlignment="0" applyProtection="0">
      <alignment vertical="center"/>
    </xf>
    <xf numFmtId="0" fontId="94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94" fillId="28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94" fillId="32" borderId="0" applyNumberFormat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94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4" fillId="12" borderId="0" applyNumberFormat="0" applyBorder="0" applyAlignment="0" applyProtection="0">
      <alignment vertical="center"/>
    </xf>
    <xf numFmtId="0" fontId="94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4" fillId="16" borderId="0" applyNumberFormat="0" applyBorder="0" applyAlignment="0" applyProtection="0">
      <alignment vertical="center"/>
    </xf>
    <xf numFmtId="0" fontId="94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4" fillId="20" borderId="0" applyNumberFormat="0" applyBorder="0" applyAlignment="0" applyProtection="0">
      <alignment vertical="center"/>
    </xf>
    <xf numFmtId="0" fontId="94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94" fillId="24" borderId="0" applyNumberFormat="0" applyBorder="0" applyAlignment="0" applyProtection="0">
      <alignment vertical="center"/>
    </xf>
    <xf numFmtId="0" fontId="94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94" fillId="28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94" fillId="3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39" fillId="0" borderId="0" xfId="0" applyFont="1"/>
    <xf numFmtId="177" fontId="39" fillId="0" borderId="0" xfId="0" applyNumberFormat="1" applyFont="1"/>
    <xf numFmtId="0" fontId="0" fillId="0" borderId="0" xfId="0" applyAlignment="1"/>
    <xf numFmtId="0" fontId="39" fillId="0" borderId="0" xfId="0" applyNumberFormat="1" applyFont="1"/>
    <xf numFmtId="0" fontId="40" fillId="0" borderId="18" xfId="0" applyFont="1" applyBorder="1" applyAlignment="1">
      <alignment wrapText="1"/>
    </xf>
    <xf numFmtId="0" fontId="40" fillId="0" borderId="18" xfId="0" applyNumberFormat="1" applyFont="1" applyBorder="1" applyAlignment="1">
      <alignment wrapText="1"/>
    </xf>
    <xf numFmtId="0" fontId="39" fillId="0" borderId="18" xfId="0" applyFont="1" applyBorder="1" applyAlignment="1">
      <alignment wrapText="1"/>
    </xf>
    <xf numFmtId="0" fontId="39" fillId="0" borderId="18" xfId="0" applyFont="1" applyBorder="1" applyAlignment="1">
      <alignment horizontal="right" vertical="center" wrapText="1"/>
    </xf>
    <xf numFmtId="49" fontId="40" fillId="36" borderId="18" xfId="0" applyNumberFormat="1" applyFont="1" applyFill="1" applyBorder="1" applyAlignment="1">
      <alignment vertical="center" wrapText="1"/>
    </xf>
    <xf numFmtId="49" fontId="43" fillId="37" borderId="18" xfId="0" applyNumberFormat="1" applyFont="1" applyFill="1" applyBorder="1" applyAlignment="1">
      <alignment horizontal="center" vertical="center" wrapText="1"/>
    </xf>
    <xf numFmtId="0" fontId="40" fillId="33" borderId="18" xfId="0" applyFont="1" applyFill="1" applyBorder="1" applyAlignment="1">
      <alignment vertical="center" wrapText="1"/>
    </xf>
    <xf numFmtId="0" fontId="40" fillId="33" borderId="18" xfId="0" applyNumberFormat="1" applyFont="1" applyFill="1" applyBorder="1" applyAlignment="1">
      <alignment vertical="center" wrapText="1"/>
    </xf>
    <xf numFmtId="0" fontId="40" fillId="36" borderId="18" xfId="0" applyFont="1" applyFill="1" applyBorder="1" applyAlignment="1">
      <alignment vertical="center" wrapText="1"/>
    </xf>
    <xf numFmtId="0" fontId="40" fillId="37" borderId="18" xfId="0" applyFont="1" applyFill="1" applyBorder="1" applyAlignment="1">
      <alignment vertical="center" wrapText="1"/>
    </xf>
    <xf numFmtId="4" fontId="40" fillId="36" borderId="18" xfId="0" applyNumberFormat="1" applyFont="1" applyFill="1" applyBorder="1" applyAlignment="1">
      <alignment horizontal="right" vertical="top" wrapText="1"/>
    </xf>
    <xf numFmtId="4" fontId="40" fillId="37" borderId="18" xfId="0" applyNumberFormat="1" applyFont="1" applyFill="1" applyBorder="1" applyAlignment="1">
      <alignment horizontal="right" vertical="top" wrapText="1"/>
    </xf>
    <xf numFmtId="177" fontId="39" fillId="36" borderId="18" xfId="0" applyNumberFormat="1" applyFont="1" applyFill="1" applyBorder="1" applyAlignment="1">
      <alignment horizontal="center" vertical="center"/>
    </xf>
    <xf numFmtId="177" fontId="39" fillId="37" borderId="18" xfId="0" applyNumberFormat="1" applyFont="1" applyFill="1" applyBorder="1" applyAlignment="1">
      <alignment horizontal="center" vertical="center"/>
    </xf>
    <xf numFmtId="177" fontId="44" fillId="0" borderId="18" xfId="0" applyNumberFormat="1" applyFont="1" applyBorder="1"/>
    <xf numFmtId="177" fontId="39" fillId="36" borderId="18" xfId="0" applyNumberFormat="1" applyFont="1" applyFill="1" applyBorder="1"/>
    <xf numFmtId="177" fontId="39" fillId="37" borderId="18" xfId="0" applyNumberFormat="1" applyFont="1" applyFill="1" applyBorder="1"/>
    <xf numFmtId="177" fontId="39" fillId="0" borderId="18" xfId="0" applyNumberFormat="1" applyFont="1" applyBorder="1"/>
    <xf numFmtId="49" fontId="40" fillId="0" borderId="18" xfId="0" applyNumberFormat="1" applyFont="1" applyFill="1" applyBorder="1" applyAlignment="1">
      <alignment vertical="center" wrapText="1"/>
    </xf>
    <xf numFmtId="0" fontId="40" fillId="0" borderId="18" xfId="0" applyFont="1" applyFill="1" applyBorder="1" applyAlignment="1">
      <alignment vertical="center" wrapText="1"/>
    </xf>
    <xf numFmtId="4" fontId="40" fillId="0" borderId="18" xfId="0" applyNumberFormat="1" applyFont="1" applyFill="1" applyBorder="1" applyAlignment="1">
      <alignment horizontal="right" vertical="top" wrapText="1"/>
    </xf>
    <xf numFmtId="0" fontId="39" fillId="0" borderId="0" xfId="0" applyFont="1" applyFill="1"/>
    <xf numFmtId="176" fontId="40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0" fillId="0" borderId="0" xfId="0" applyNumberFormat="1" applyFont="1" applyAlignment="1"/>
    <xf numFmtId="1" fontId="50" fillId="0" borderId="0" xfId="0" applyNumberFormat="1" applyFont="1" applyAlignment="1"/>
    <xf numFmtId="0" fontId="39" fillId="0" borderId="0" xfId="0" applyFont="1"/>
    <xf numFmtId="1" fontId="74" fillId="0" borderId="0" xfId="0" applyNumberFormat="1" applyFont="1" applyAlignment="1"/>
    <xf numFmtId="0" fontId="74" fillId="0" borderId="0" xfId="0" applyNumberFormat="1" applyFont="1" applyAlignment="1"/>
    <xf numFmtId="0" fontId="39" fillId="0" borderId="0" xfId="0" applyFont="1"/>
    <xf numFmtId="0" fontId="39" fillId="0" borderId="0" xfId="0" applyFont="1"/>
    <xf numFmtId="0" fontId="75" fillId="0" borderId="0" xfId="110"/>
    <xf numFmtId="0" fontId="76" fillId="0" borderId="0" xfId="110" applyNumberFormat="1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39" fillId="0" borderId="0" xfId="0" applyFont="1" applyAlignment="1">
      <alignment vertical="center"/>
    </xf>
    <xf numFmtId="0" fontId="45" fillId="0" borderId="0" xfId="0" applyFont="1" applyAlignment="1">
      <alignment horizontal="left" wrapText="1"/>
    </xf>
    <xf numFmtId="0" fontId="51" fillId="0" borderId="19" xfId="0" applyFont="1" applyBorder="1" applyAlignment="1">
      <alignment horizontal="left" vertical="center" wrapText="1"/>
    </xf>
    <xf numFmtId="0" fontId="40" fillId="0" borderId="10" xfId="0" applyFont="1" applyBorder="1" applyAlignment="1">
      <alignment wrapText="1"/>
    </xf>
    <xf numFmtId="0" fontId="39" fillId="0" borderId="11" xfId="0" applyFont="1" applyBorder="1" applyAlignment="1">
      <alignment wrapText="1"/>
    </xf>
    <xf numFmtId="0" fontId="39" fillId="0" borderId="11" xfId="0" applyFont="1" applyBorder="1" applyAlignment="1">
      <alignment horizontal="right" vertical="center" wrapText="1"/>
    </xf>
    <xf numFmtId="49" fontId="40" fillId="33" borderId="10" xfId="0" applyNumberFormat="1" applyFont="1" applyFill="1" applyBorder="1" applyAlignment="1">
      <alignment vertical="center" wrapText="1"/>
    </xf>
    <xf numFmtId="49" fontId="40" fillId="33" borderId="12" xfId="0" applyNumberFormat="1" applyFont="1" applyFill="1" applyBorder="1" applyAlignment="1">
      <alignment vertical="center" wrapText="1"/>
    </xf>
    <xf numFmtId="0" fontId="40" fillId="33" borderId="10" xfId="0" applyFont="1" applyFill="1" applyBorder="1" applyAlignment="1">
      <alignment vertical="center" wrapText="1"/>
    </xf>
    <xf numFmtId="0" fontId="40" fillId="33" borderId="12" xfId="0" applyFont="1" applyFill="1" applyBorder="1" applyAlignment="1">
      <alignment vertical="center" wrapText="1"/>
    </xf>
    <xf numFmtId="4" fontId="41" fillId="34" borderId="10" xfId="0" applyNumberFormat="1" applyFont="1" applyFill="1" applyBorder="1" applyAlignment="1">
      <alignment horizontal="right" vertical="top" wrapText="1"/>
    </xf>
    <xf numFmtId="176" fontId="41" fillId="34" borderId="10" xfId="0" applyNumberFormat="1" applyFont="1" applyFill="1" applyBorder="1" applyAlignment="1">
      <alignment horizontal="right" vertical="top" wrapText="1"/>
    </xf>
    <xf numFmtId="176" fontId="41" fillId="34" borderId="12" xfId="0" applyNumberFormat="1" applyFont="1" applyFill="1" applyBorder="1" applyAlignment="1">
      <alignment horizontal="right" vertical="top" wrapText="1"/>
    </xf>
    <xf numFmtId="4" fontId="40" fillId="35" borderId="10" xfId="0" applyNumberFormat="1" applyFont="1" applyFill="1" applyBorder="1" applyAlignment="1">
      <alignment horizontal="right" vertical="top" wrapText="1"/>
    </xf>
    <xf numFmtId="176" fontId="40" fillId="35" borderId="10" xfId="0" applyNumberFormat="1" applyFont="1" applyFill="1" applyBorder="1" applyAlignment="1">
      <alignment horizontal="right" vertical="top" wrapText="1"/>
    </xf>
    <xf numFmtId="176" fontId="40" fillId="35" borderId="12" xfId="0" applyNumberFormat="1" applyFont="1" applyFill="1" applyBorder="1" applyAlignment="1">
      <alignment horizontal="right" vertical="top" wrapText="1"/>
    </xf>
    <xf numFmtId="0" fontId="40" fillId="35" borderId="10" xfId="0" applyFont="1" applyFill="1" applyBorder="1" applyAlignment="1">
      <alignment horizontal="right" vertical="top" wrapText="1"/>
    </xf>
    <xf numFmtId="0" fontId="40" fillId="35" borderId="12" xfId="0" applyFont="1" applyFill="1" applyBorder="1" applyAlignment="1">
      <alignment horizontal="right" vertical="top" wrapText="1"/>
    </xf>
    <xf numFmtId="4" fontId="40" fillId="35" borderId="13" xfId="0" applyNumberFormat="1" applyFont="1" applyFill="1" applyBorder="1" applyAlignment="1">
      <alignment horizontal="right" vertical="top" wrapText="1"/>
    </xf>
    <xf numFmtId="0" fontId="40" fillId="35" borderId="13" xfId="0" applyFont="1" applyFill="1" applyBorder="1" applyAlignment="1">
      <alignment horizontal="right" vertical="top" wrapText="1"/>
    </xf>
    <xf numFmtId="176" fontId="40" fillId="35" borderId="13" xfId="0" applyNumberFormat="1" applyFont="1" applyFill="1" applyBorder="1" applyAlignment="1">
      <alignment horizontal="right" vertical="top" wrapText="1"/>
    </xf>
    <xf numFmtId="176" fontId="40" fillId="35" borderId="20" xfId="0" applyNumberFormat="1" applyFont="1" applyFill="1" applyBorder="1" applyAlignment="1">
      <alignment horizontal="right" vertical="top" wrapText="1"/>
    </xf>
    <xf numFmtId="49" fontId="40" fillId="33" borderId="18" xfId="0" applyNumberFormat="1" applyFont="1" applyFill="1" applyBorder="1" applyAlignment="1">
      <alignment horizontal="left" vertical="top" wrapText="1"/>
    </xf>
    <xf numFmtId="49" fontId="40" fillId="33" borderId="22" xfId="0" applyNumberFormat="1" applyFont="1" applyFill="1" applyBorder="1" applyAlignment="1">
      <alignment horizontal="left" vertical="top" wrapText="1"/>
    </xf>
    <xf numFmtId="49" fontId="40" fillId="33" borderId="23" xfId="0" applyNumberFormat="1" applyFont="1" applyFill="1" applyBorder="1" applyAlignment="1">
      <alignment horizontal="left" vertical="top" wrapText="1"/>
    </xf>
    <xf numFmtId="0" fontId="40" fillId="33" borderId="18" xfId="0" applyFont="1" applyFill="1" applyBorder="1" applyAlignment="1">
      <alignment vertical="center" wrapText="1"/>
    </xf>
    <xf numFmtId="49" fontId="41" fillId="33" borderId="18" xfId="0" applyNumberFormat="1" applyFont="1" applyFill="1" applyBorder="1" applyAlignment="1">
      <alignment horizontal="left" vertical="top" wrapText="1"/>
    </xf>
    <xf numFmtId="14" fontId="40" fillId="33" borderId="18" xfId="0" applyNumberFormat="1" applyFont="1" applyFill="1" applyBorder="1" applyAlignment="1">
      <alignment vertical="center" wrapText="1"/>
    </xf>
    <xf numFmtId="49" fontId="40" fillId="33" borderId="13" xfId="0" applyNumberFormat="1" applyFont="1" applyFill="1" applyBorder="1" applyAlignment="1">
      <alignment horizontal="left" vertical="top" wrapText="1"/>
    </xf>
    <xf numFmtId="49" fontId="40" fillId="33" borderId="15" xfId="0" applyNumberFormat="1" applyFont="1" applyFill="1" applyBorder="1" applyAlignment="1">
      <alignment horizontal="left" vertical="top" wrapText="1"/>
    </xf>
    <xf numFmtId="0" fontId="39" fillId="0" borderId="0" xfId="0" applyFont="1" applyAlignment="1">
      <alignment wrapText="1"/>
    </xf>
    <xf numFmtId="0" fontId="39" fillId="0" borderId="19" xfId="0" applyFont="1" applyBorder="1" applyAlignment="1">
      <alignment wrapText="1"/>
    </xf>
    <xf numFmtId="0" fontId="39" fillId="0" borderId="0" xfId="0" applyFont="1" applyAlignment="1">
      <alignment horizontal="right" vertical="center" wrapText="1"/>
    </xf>
    <xf numFmtId="0" fontId="40" fillId="33" borderId="13" xfId="0" applyFont="1" applyFill="1" applyBorder="1" applyAlignment="1">
      <alignment vertical="center" wrapText="1"/>
    </xf>
    <xf numFmtId="0" fontId="40" fillId="33" borderId="15" xfId="0" applyFont="1" applyFill="1" applyBorder="1" applyAlignment="1">
      <alignment vertical="center" wrapText="1"/>
    </xf>
    <xf numFmtId="49" fontId="41" fillId="33" borderId="13" xfId="0" applyNumberFormat="1" applyFont="1" applyFill="1" applyBorder="1" applyAlignment="1">
      <alignment horizontal="left" vertical="top" wrapText="1"/>
    </xf>
    <xf numFmtId="49" fontId="41" fillId="33" borderId="14" xfId="0" applyNumberFormat="1" applyFont="1" applyFill="1" applyBorder="1" applyAlignment="1">
      <alignment horizontal="left" vertical="top" wrapText="1"/>
    </xf>
    <xf numFmtId="49" fontId="41" fillId="33" borderId="15" xfId="0" applyNumberFormat="1" applyFont="1" applyFill="1" applyBorder="1" applyAlignment="1">
      <alignment horizontal="left" vertical="top" wrapText="1"/>
    </xf>
    <xf numFmtId="14" fontId="40" fillId="33" borderId="12" xfId="0" applyNumberFormat="1" applyFont="1" applyFill="1" applyBorder="1" applyAlignment="1">
      <alignment vertical="center" wrapText="1"/>
    </xf>
    <xf numFmtId="14" fontId="40" fillId="33" borderId="16" xfId="0" applyNumberFormat="1" applyFont="1" applyFill="1" applyBorder="1" applyAlignment="1">
      <alignment vertical="center" wrapText="1"/>
    </xf>
    <xf numFmtId="14" fontId="40" fillId="33" borderId="17" xfId="0" applyNumberFormat="1" applyFont="1" applyFill="1" applyBorder="1" applyAlignment="1">
      <alignment vertical="center" wrapText="1"/>
    </xf>
  </cellXfs>
  <cellStyles count="467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27" Type="http://schemas.openxmlformats.org/officeDocument/2006/relationships/hyperlink" Target="cid:e8e5efae2" TargetMode="External"/><Relationship Id="rId648" Type="http://schemas.openxmlformats.org/officeDocument/2006/relationships/image" Target="cid:26b6ba8e13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638" Type="http://schemas.openxmlformats.org/officeDocument/2006/relationships/image" Target="cid:2a8275a13" TargetMode="External"/><Relationship Id="rId659" Type="http://schemas.openxmlformats.org/officeDocument/2006/relationships/hyperlink" Target="cid:50022851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691" Type="http://schemas.openxmlformats.org/officeDocument/2006/relationships/hyperlink" Target="cid:c229ee2d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681" Type="http://schemas.openxmlformats.org/officeDocument/2006/relationships/hyperlink" Target="cid:9d3b194e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SUM(E4:E41)</f>
        <v>13111792.226600002</v>
      </c>
      <c r="F3" s="25">
        <f>RA!I7</f>
        <v>1124300.3896000001</v>
      </c>
      <c r="G3" s="16">
        <f>SUM(G4:G41)</f>
        <v>11987644.969599999</v>
      </c>
      <c r="H3" s="27">
        <f>RA!J7</f>
        <v>8.5708481021888403</v>
      </c>
      <c r="I3" s="20">
        <f>SUM(I4:I41)</f>
        <v>13111796.893687531</v>
      </c>
      <c r="J3" s="21">
        <f>SUM(J4:J41)</f>
        <v>11987644.923307316</v>
      </c>
      <c r="K3" s="22">
        <f>E3-I3</f>
        <v>-4.6670875288546085</v>
      </c>
      <c r="L3" s="22">
        <f>G3-J3</f>
        <v>4.6292683109641075E-2</v>
      </c>
    </row>
    <row r="4" spans="1:13">
      <c r="A4" s="68">
        <f>RA!A8</f>
        <v>42513</v>
      </c>
      <c r="B4" s="12">
        <v>12</v>
      </c>
      <c r="C4" s="63" t="s">
        <v>6</v>
      </c>
      <c r="D4" s="63"/>
      <c r="E4" s="15">
        <f>VLOOKUP(C4,RA!B8:D35,3,0)</f>
        <v>462246.02</v>
      </c>
      <c r="F4" s="25">
        <f>VLOOKUP(C4,RA!B8:I38,8,0)</f>
        <v>105135.23119999999</v>
      </c>
      <c r="G4" s="16">
        <f t="shared" ref="G4:G41" si="0">E4-F4</f>
        <v>357110.78880000004</v>
      </c>
      <c r="H4" s="27">
        <f>RA!J8</f>
        <v>22.744431893648301</v>
      </c>
      <c r="I4" s="20">
        <f>VLOOKUP(B4,RMS!B:D,3,FALSE)</f>
        <v>462246.65633247897</v>
      </c>
      <c r="J4" s="21">
        <f>VLOOKUP(B4,RMS!B:E,4,FALSE)</f>
        <v>357110.79770427302</v>
      </c>
      <c r="K4" s="22">
        <f t="shared" ref="K4:K41" si="1">E4-I4</f>
        <v>-0.63633247895631939</v>
      </c>
      <c r="L4" s="22">
        <f t="shared" ref="L4:L41" si="2">G4-J4</f>
        <v>-8.904272981453687E-3</v>
      </c>
    </row>
    <row r="5" spans="1:13">
      <c r="A5" s="68"/>
      <c r="B5" s="12">
        <v>13</v>
      </c>
      <c r="C5" s="63" t="s">
        <v>7</v>
      </c>
      <c r="D5" s="63"/>
      <c r="E5" s="15">
        <f>VLOOKUP(C5,RA!B8:D36,3,0)</f>
        <v>48075.883999999998</v>
      </c>
      <c r="F5" s="25">
        <f>VLOOKUP(C5,RA!B9:I39,8,0)</f>
        <v>10508.069299999999</v>
      </c>
      <c r="G5" s="16">
        <f t="shared" si="0"/>
        <v>37567.814700000003</v>
      </c>
      <c r="H5" s="27">
        <f>RA!J9</f>
        <v>21.8572565405142</v>
      </c>
      <c r="I5" s="20">
        <f>VLOOKUP(B5,RMS!B:D,3,FALSE)</f>
        <v>48075.903365812002</v>
      </c>
      <c r="J5" s="21">
        <f>VLOOKUP(B5,RMS!B:E,4,FALSE)</f>
        <v>37567.804272649599</v>
      </c>
      <c r="K5" s="22">
        <f t="shared" si="1"/>
        <v>-1.9365812004252803E-2</v>
      </c>
      <c r="L5" s="22">
        <f t="shared" si="2"/>
        <v>1.0427350403915625E-2</v>
      </c>
      <c r="M5" s="32"/>
    </row>
    <row r="6" spans="1:13">
      <c r="A6" s="68"/>
      <c r="B6" s="12">
        <v>14</v>
      </c>
      <c r="C6" s="63" t="s">
        <v>8</v>
      </c>
      <c r="D6" s="63"/>
      <c r="E6" s="15">
        <f>VLOOKUP(C6,RA!B10:D37,3,0)</f>
        <v>77991.469400000002</v>
      </c>
      <c r="F6" s="25">
        <f>VLOOKUP(C6,RA!B10:I40,8,0)</f>
        <v>22649.979200000002</v>
      </c>
      <c r="G6" s="16">
        <f t="shared" si="0"/>
        <v>55341.4902</v>
      </c>
      <c r="H6" s="27">
        <f>RA!J10</f>
        <v>29.0416110559907</v>
      </c>
      <c r="I6" s="20">
        <f>VLOOKUP(B6,RMS!B:D,3,FALSE)</f>
        <v>77993.280514325699</v>
      </c>
      <c r="J6" s="21">
        <f>VLOOKUP(B6,RMS!B:E,4,FALSE)</f>
        <v>55341.489334249898</v>
      </c>
      <c r="K6" s="22">
        <f>E6-I6</f>
        <v>-1.8111143256974174</v>
      </c>
      <c r="L6" s="22">
        <f t="shared" si="2"/>
        <v>8.6575010209344327E-4</v>
      </c>
      <c r="M6" s="32"/>
    </row>
    <row r="7" spans="1:13">
      <c r="A7" s="68"/>
      <c r="B7" s="12">
        <v>15</v>
      </c>
      <c r="C7" s="63" t="s">
        <v>9</v>
      </c>
      <c r="D7" s="63"/>
      <c r="E7" s="15">
        <f>VLOOKUP(C7,RA!B10:D38,3,0)</f>
        <v>40459.158799999997</v>
      </c>
      <c r="F7" s="25">
        <f>VLOOKUP(C7,RA!B11:I41,8,0)</f>
        <v>7123.2659999999996</v>
      </c>
      <c r="G7" s="16">
        <f t="shared" si="0"/>
        <v>33335.892800000001</v>
      </c>
      <c r="H7" s="27">
        <f>RA!J11</f>
        <v>17.6060655022813</v>
      </c>
      <c r="I7" s="20">
        <f>VLOOKUP(B7,RMS!B:D,3,FALSE)</f>
        <v>40459.172247772498</v>
      </c>
      <c r="J7" s="21">
        <f>VLOOKUP(B7,RMS!B:E,4,FALSE)</f>
        <v>33335.8926693291</v>
      </c>
      <c r="K7" s="22">
        <f t="shared" si="1"/>
        <v>-1.3447772500512656E-2</v>
      </c>
      <c r="L7" s="22">
        <f t="shared" si="2"/>
        <v>1.306709018535912E-4</v>
      </c>
      <c r="M7" s="32"/>
    </row>
    <row r="8" spans="1:13">
      <c r="A8" s="68"/>
      <c r="B8" s="12">
        <v>16</v>
      </c>
      <c r="C8" s="63" t="s">
        <v>10</v>
      </c>
      <c r="D8" s="63"/>
      <c r="E8" s="15">
        <f>VLOOKUP(C8,RA!B12:D38,3,0)</f>
        <v>120622.8566</v>
      </c>
      <c r="F8" s="25">
        <f>VLOOKUP(C8,RA!B12:I42,8,0)</f>
        <v>15836.1769</v>
      </c>
      <c r="G8" s="16">
        <f t="shared" si="0"/>
        <v>104786.67969999999</v>
      </c>
      <c r="H8" s="27">
        <f>RA!J12</f>
        <v>13.1286700931936</v>
      </c>
      <c r="I8" s="20">
        <f>VLOOKUP(B8,RMS!B:D,3,FALSE)</f>
        <v>120622.868036752</v>
      </c>
      <c r="J8" s="21">
        <f>VLOOKUP(B8,RMS!B:E,4,FALSE)</f>
        <v>104786.679825641</v>
      </c>
      <c r="K8" s="22">
        <f t="shared" si="1"/>
        <v>-1.143675200000871E-2</v>
      </c>
      <c r="L8" s="22">
        <f t="shared" si="2"/>
        <v>-1.2564100325107574E-4</v>
      </c>
      <c r="M8" s="32"/>
    </row>
    <row r="9" spans="1:13">
      <c r="A9" s="68"/>
      <c r="B9" s="12">
        <v>17</v>
      </c>
      <c r="C9" s="63" t="s">
        <v>11</v>
      </c>
      <c r="D9" s="63"/>
      <c r="E9" s="15">
        <f>VLOOKUP(C9,RA!B12:D39,3,0)</f>
        <v>156959.98550000001</v>
      </c>
      <c r="F9" s="25">
        <f>VLOOKUP(C9,RA!B13:I43,8,0)</f>
        <v>49125.435799999999</v>
      </c>
      <c r="G9" s="16">
        <f t="shared" si="0"/>
        <v>107834.5497</v>
      </c>
      <c r="H9" s="27">
        <f>RA!J13</f>
        <v>31.2980634162966</v>
      </c>
      <c r="I9" s="20">
        <f>VLOOKUP(B9,RMS!B:D,3,FALSE)</f>
        <v>156960.14882906</v>
      </c>
      <c r="J9" s="21">
        <f>VLOOKUP(B9,RMS!B:E,4,FALSE)</f>
        <v>107834.54804102601</v>
      </c>
      <c r="K9" s="22">
        <f t="shared" si="1"/>
        <v>-0.16332905998569913</v>
      </c>
      <c r="L9" s="22">
        <f t="shared" si="2"/>
        <v>1.6589739971095696E-3</v>
      </c>
      <c r="M9" s="32"/>
    </row>
    <row r="10" spans="1:13">
      <c r="A10" s="68"/>
      <c r="B10" s="12">
        <v>18</v>
      </c>
      <c r="C10" s="63" t="s">
        <v>12</v>
      </c>
      <c r="D10" s="63"/>
      <c r="E10" s="15">
        <f>VLOOKUP(C10,RA!B14:D40,3,0)</f>
        <v>77955.795499999993</v>
      </c>
      <c r="F10" s="25">
        <f>VLOOKUP(C10,RA!B14:I43,8,0)</f>
        <v>16830.4771</v>
      </c>
      <c r="G10" s="16">
        <f t="shared" si="0"/>
        <v>61125.318399999989</v>
      </c>
      <c r="H10" s="27">
        <f>RA!J14</f>
        <v>21.589770192262399</v>
      </c>
      <c r="I10" s="20">
        <f>VLOOKUP(B10,RMS!B:D,3,FALSE)</f>
        <v>77955.806430769197</v>
      </c>
      <c r="J10" s="21">
        <f>VLOOKUP(B10,RMS!B:E,4,FALSE)</f>
        <v>61125.322267521398</v>
      </c>
      <c r="K10" s="22">
        <f t="shared" si="1"/>
        <v>-1.09307692036964E-2</v>
      </c>
      <c r="L10" s="22">
        <f t="shared" si="2"/>
        <v>-3.867521409119945E-3</v>
      </c>
      <c r="M10" s="32"/>
    </row>
    <row r="11" spans="1:13">
      <c r="A11" s="68"/>
      <c r="B11" s="12">
        <v>19</v>
      </c>
      <c r="C11" s="63" t="s">
        <v>13</v>
      </c>
      <c r="D11" s="63"/>
      <c r="E11" s="15">
        <f>VLOOKUP(C11,RA!B14:D41,3,0)</f>
        <v>69028.107399999994</v>
      </c>
      <c r="F11" s="25">
        <f>VLOOKUP(C11,RA!B15:I44,8,0)</f>
        <v>8694.1414999999997</v>
      </c>
      <c r="G11" s="16">
        <f t="shared" si="0"/>
        <v>60333.965899999996</v>
      </c>
      <c r="H11" s="27">
        <f>RA!J15</f>
        <v>12.5950744232631</v>
      </c>
      <c r="I11" s="20">
        <f>VLOOKUP(B11,RMS!B:D,3,FALSE)</f>
        <v>69028.228129059804</v>
      </c>
      <c r="J11" s="21">
        <f>VLOOKUP(B11,RMS!B:E,4,FALSE)</f>
        <v>60333.965527350403</v>
      </c>
      <c r="K11" s="22">
        <f t="shared" si="1"/>
        <v>-0.12072905981040094</v>
      </c>
      <c r="L11" s="22">
        <f t="shared" si="2"/>
        <v>3.7264959246385843E-4</v>
      </c>
      <c r="M11" s="32"/>
    </row>
    <row r="12" spans="1:13">
      <c r="A12" s="68"/>
      <c r="B12" s="12">
        <v>21</v>
      </c>
      <c r="C12" s="63" t="s">
        <v>14</v>
      </c>
      <c r="D12" s="63"/>
      <c r="E12" s="15">
        <f>VLOOKUP(C12,RA!B16:D42,3,0)</f>
        <v>756643.36880000005</v>
      </c>
      <c r="F12" s="25">
        <f>VLOOKUP(C12,RA!B16:I45,8,0)</f>
        <v>-62156.585200000001</v>
      </c>
      <c r="G12" s="16">
        <f t="shared" si="0"/>
        <v>818799.95400000003</v>
      </c>
      <c r="H12" s="27">
        <f>RA!J16</f>
        <v>-8.2147796125640191</v>
      </c>
      <c r="I12" s="20">
        <f>VLOOKUP(B12,RMS!B:D,3,FALSE)</f>
        <v>756642.95782136801</v>
      </c>
      <c r="J12" s="21">
        <f>VLOOKUP(B12,RMS!B:E,4,FALSE)</f>
        <v>818799.95346666698</v>
      </c>
      <c r="K12" s="22">
        <f t="shared" si="1"/>
        <v>0.41097863204777241</v>
      </c>
      <c r="L12" s="22">
        <f t="shared" si="2"/>
        <v>5.3333304822444916E-4</v>
      </c>
      <c r="M12" s="32"/>
    </row>
    <row r="13" spans="1:13">
      <c r="A13" s="68"/>
      <c r="B13" s="12">
        <v>22</v>
      </c>
      <c r="C13" s="63" t="s">
        <v>15</v>
      </c>
      <c r="D13" s="63"/>
      <c r="E13" s="15">
        <f>VLOOKUP(C13,RA!B16:D43,3,0)</f>
        <v>376536.62589999998</v>
      </c>
      <c r="F13" s="25">
        <f>VLOOKUP(C13,RA!B17:I46,8,0)</f>
        <v>45940.467700000001</v>
      </c>
      <c r="G13" s="16">
        <f t="shared" si="0"/>
        <v>330596.15820000001</v>
      </c>
      <c r="H13" s="27">
        <f>RA!J17</f>
        <v>12.200796560014</v>
      </c>
      <c r="I13" s="20">
        <f>VLOOKUP(B13,RMS!B:D,3,FALSE)</f>
        <v>376536.71883931599</v>
      </c>
      <c r="J13" s="21">
        <f>VLOOKUP(B13,RMS!B:E,4,FALSE)</f>
        <v>330596.15770256403</v>
      </c>
      <c r="K13" s="22">
        <f t="shared" si="1"/>
        <v>-9.2939316004049033E-2</v>
      </c>
      <c r="L13" s="22">
        <f t="shared" si="2"/>
        <v>4.9743597628548741E-4</v>
      </c>
      <c r="M13" s="32"/>
    </row>
    <row r="14" spans="1:13">
      <c r="A14" s="68"/>
      <c r="B14" s="12">
        <v>23</v>
      </c>
      <c r="C14" s="63" t="s">
        <v>16</v>
      </c>
      <c r="D14" s="63"/>
      <c r="E14" s="15">
        <f>VLOOKUP(C14,RA!B18:D43,3,0)</f>
        <v>1169977.8295</v>
      </c>
      <c r="F14" s="25">
        <f>VLOOKUP(C14,RA!B18:I47,8,0)</f>
        <v>171719.34650000001</v>
      </c>
      <c r="G14" s="16">
        <f t="shared" si="0"/>
        <v>998258.48300000001</v>
      </c>
      <c r="H14" s="27">
        <f>RA!J18</f>
        <v>14.6771453415819</v>
      </c>
      <c r="I14" s="20">
        <f>VLOOKUP(B14,RMS!B:D,3,FALSE)</f>
        <v>1169978.0276367499</v>
      </c>
      <c r="J14" s="21">
        <f>VLOOKUP(B14,RMS!B:E,4,FALSE)</f>
        <v>998258.47302564105</v>
      </c>
      <c r="K14" s="22">
        <f t="shared" si="1"/>
        <v>-0.1981367499101907</v>
      </c>
      <c r="L14" s="22">
        <f t="shared" si="2"/>
        <v>9.9743589526042342E-3</v>
      </c>
      <c r="M14" s="32"/>
    </row>
    <row r="15" spans="1:13">
      <c r="A15" s="68"/>
      <c r="B15" s="12">
        <v>24</v>
      </c>
      <c r="C15" s="63" t="s">
        <v>17</v>
      </c>
      <c r="D15" s="63"/>
      <c r="E15" s="15">
        <f>VLOOKUP(C15,RA!B18:D44,3,0)</f>
        <v>395178.51500000001</v>
      </c>
      <c r="F15" s="25">
        <f>VLOOKUP(C15,RA!B19:I48,8,0)</f>
        <v>18763.962800000001</v>
      </c>
      <c r="G15" s="16">
        <f t="shared" si="0"/>
        <v>376414.55220000003</v>
      </c>
      <c r="H15" s="27">
        <f>RA!J19</f>
        <v>4.74822443219111</v>
      </c>
      <c r="I15" s="20">
        <f>VLOOKUP(B15,RMS!B:D,3,FALSE)</f>
        <v>395178.51139401703</v>
      </c>
      <c r="J15" s="21">
        <f>VLOOKUP(B15,RMS!B:E,4,FALSE)</f>
        <v>376414.552169231</v>
      </c>
      <c r="K15" s="22">
        <f t="shared" si="1"/>
        <v>3.6059829872101545E-3</v>
      </c>
      <c r="L15" s="22">
        <f t="shared" si="2"/>
        <v>3.0769035220146179E-5</v>
      </c>
      <c r="M15" s="32"/>
    </row>
    <row r="16" spans="1:13">
      <c r="A16" s="68"/>
      <c r="B16" s="12">
        <v>25</v>
      </c>
      <c r="C16" s="63" t="s">
        <v>18</v>
      </c>
      <c r="D16" s="63"/>
      <c r="E16" s="15">
        <f>VLOOKUP(C16,RA!B20:D45,3,0)</f>
        <v>939128.01329999999</v>
      </c>
      <c r="F16" s="25">
        <f>VLOOKUP(C16,RA!B20:I49,8,0)</f>
        <v>84864.645099999994</v>
      </c>
      <c r="G16" s="16">
        <f t="shared" si="0"/>
        <v>854263.36820000003</v>
      </c>
      <c r="H16" s="27">
        <f>RA!J20</f>
        <v>9.0365364357298095</v>
      </c>
      <c r="I16" s="20">
        <f>VLOOKUP(B16,RMS!B:D,3,FALSE)</f>
        <v>939128.12280000001</v>
      </c>
      <c r="J16" s="21">
        <f>VLOOKUP(B16,RMS!B:E,4,FALSE)</f>
        <v>854263.36820000003</v>
      </c>
      <c r="K16" s="22">
        <f t="shared" si="1"/>
        <v>-0.1095000000204891</v>
      </c>
      <c r="L16" s="22">
        <f t="shared" si="2"/>
        <v>0</v>
      </c>
      <c r="M16" s="32"/>
    </row>
    <row r="17" spans="1:13">
      <c r="A17" s="68"/>
      <c r="B17" s="12">
        <v>26</v>
      </c>
      <c r="C17" s="63" t="s">
        <v>19</v>
      </c>
      <c r="D17" s="63"/>
      <c r="E17" s="15">
        <f>VLOOKUP(C17,RA!B20:D46,3,0)</f>
        <v>263743.90830000001</v>
      </c>
      <c r="F17" s="25">
        <f>VLOOKUP(C17,RA!B21:I50,8,0)</f>
        <v>36199.451099999998</v>
      </c>
      <c r="G17" s="16">
        <f t="shared" si="0"/>
        <v>227544.4572</v>
      </c>
      <c r="H17" s="27">
        <f>RA!J21</f>
        <v>13.7252273742847</v>
      </c>
      <c r="I17" s="20">
        <f>VLOOKUP(B17,RMS!B:D,3,FALSE)</f>
        <v>263743.50813931599</v>
      </c>
      <c r="J17" s="21">
        <f>VLOOKUP(B17,RMS!B:E,4,FALSE)</f>
        <v>227544.45717948701</v>
      </c>
      <c r="K17" s="22">
        <f t="shared" si="1"/>
        <v>0.40016068401746452</v>
      </c>
      <c r="L17" s="22">
        <f t="shared" si="2"/>
        <v>2.0512990886345506E-5</v>
      </c>
      <c r="M17" s="32"/>
    </row>
    <row r="18" spans="1:13">
      <c r="A18" s="68"/>
      <c r="B18" s="12">
        <v>27</v>
      </c>
      <c r="C18" s="63" t="s">
        <v>20</v>
      </c>
      <c r="D18" s="63"/>
      <c r="E18" s="15">
        <f>VLOOKUP(C18,RA!B22:D47,3,0)</f>
        <v>1035818.8387</v>
      </c>
      <c r="F18" s="25">
        <f>VLOOKUP(C18,RA!B22:I51,8,0)</f>
        <v>22474.984199999999</v>
      </c>
      <c r="G18" s="16">
        <f t="shared" si="0"/>
        <v>1013343.8545</v>
      </c>
      <c r="H18" s="27">
        <f>RA!J22</f>
        <v>2.16977944021632</v>
      </c>
      <c r="I18" s="20">
        <f>VLOOKUP(B18,RMS!B:D,3,FALSE)</f>
        <v>1035820.4594128201</v>
      </c>
      <c r="J18" s="21">
        <f>VLOOKUP(B18,RMS!B:E,4,FALSE)</f>
        <v>1013343.8585359</v>
      </c>
      <c r="K18" s="22">
        <f t="shared" si="1"/>
        <v>-1.6207128200912848</v>
      </c>
      <c r="L18" s="22">
        <f t="shared" si="2"/>
        <v>-4.0358999976888299E-3</v>
      </c>
      <c r="M18" s="32"/>
    </row>
    <row r="19" spans="1:13">
      <c r="A19" s="68"/>
      <c r="B19" s="12">
        <v>29</v>
      </c>
      <c r="C19" s="63" t="s">
        <v>21</v>
      </c>
      <c r="D19" s="63"/>
      <c r="E19" s="15">
        <f>VLOOKUP(C19,RA!B22:D48,3,0)</f>
        <v>2056180.9661999999</v>
      </c>
      <c r="F19" s="25">
        <f>VLOOKUP(C19,RA!B23:I52,8,0)</f>
        <v>124063.14260000001</v>
      </c>
      <c r="G19" s="16">
        <f t="shared" si="0"/>
        <v>1932117.8236</v>
      </c>
      <c r="H19" s="27">
        <f>RA!J23</f>
        <v>6.0336684678722303</v>
      </c>
      <c r="I19" s="20">
        <f>VLOOKUP(B19,RMS!B:D,3,FALSE)</f>
        <v>2056181.9503367499</v>
      </c>
      <c r="J19" s="21">
        <f>VLOOKUP(B19,RMS!B:E,4,FALSE)</f>
        <v>1932117.8442837601</v>
      </c>
      <c r="K19" s="22">
        <f t="shared" si="1"/>
        <v>-0.98413674999028444</v>
      </c>
      <c r="L19" s="22">
        <f t="shared" si="2"/>
        <v>-2.0683760056272149E-2</v>
      </c>
      <c r="M19" s="32"/>
    </row>
    <row r="20" spans="1:13">
      <c r="A20" s="68"/>
      <c r="B20" s="12">
        <v>31</v>
      </c>
      <c r="C20" s="63" t="s">
        <v>22</v>
      </c>
      <c r="D20" s="63"/>
      <c r="E20" s="15">
        <f>VLOOKUP(C20,RA!B24:D49,3,0)</f>
        <v>194776.3076</v>
      </c>
      <c r="F20" s="25">
        <f>VLOOKUP(C20,RA!B24:I53,8,0)</f>
        <v>30121.822400000001</v>
      </c>
      <c r="G20" s="16">
        <f t="shared" si="0"/>
        <v>164654.4852</v>
      </c>
      <c r="H20" s="27">
        <f>RA!J24</f>
        <v>15.464828741830001</v>
      </c>
      <c r="I20" s="20">
        <f>VLOOKUP(B20,RMS!B:D,3,FALSE)</f>
        <v>194776.35367988801</v>
      </c>
      <c r="J20" s="21">
        <f>VLOOKUP(B20,RMS!B:E,4,FALSE)</f>
        <v>164654.475623042</v>
      </c>
      <c r="K20" s="22">
        <f t="shared" si="1"/>
        <v>-4.6079888008534908E-2</v>
      </c>
      <c r="L20" s="22">
        <f t="shared" si="2"/>
        <v>9.5769579929765314E-3</v>
      </c>
      <c r="M20" s="32"/>
    </row>
    <row r="21" spans="1:13">
      <c r="A21" s="68"/>
      <c r="B21" s="12">
        <v>32</v>
      </c>
      <c r="C21" s="63" t="s">
        <v>23</v>
      </c>
      <c r="D21" s="63"/>
      <c r="E21" s="15">
        <f>VLOOKUP(C21,RA!B24:D50,3,0)</f>
        <v>191596.40340000001</v>
      </c>
      <c r="F21" s="25">
        <f>VLOOKUP(C21,RA!B25:I54,8,0)</f>
        <v>14233.0288</v>
      </c>
      <c r="G21" s="16">
        <f t="shared" si="0"/>
        <v>177363.37460000001</v>
      </c>
      <c r="H21" s="27">
        <f>RA!J25</f>
        <v>7.4286513459677996</v>
      </c>
      <c r="I21" s="20">
        <f>VLOOKUP(B21,RMS!B:D,3,FALSE)</f>
        <v>191596.384763543</v>
      </c>
      <c r="J21" s="21">
        <f>VLOOKUP(B21,RMS!B:E,4,FALSE)</f>
        <v>177363.36885060399</v>
      </c>
      <c r="K21" s="22">
        <f t="shared" si="1"/>
        <v>1.8636457010870799E-2</v>
      </c>
      <c r="L21" s="22">
        <f t="shared" si="2"/>
        <v>5.7493960193824023E-3</v>
      </c>
      <c r="M21" s="32"/>
    </row>
    <row r="22" spans="1:13">
      <c r="A22" s="68"/>
      <c r="B22" s="12">
        <v>33</v>
      </c>
      <c r="C22" s="63" t="s">
        <v>24</v>
      </c>
      <c r="D22" s="63"/>
      <c r="E22" s="15">
        <f>VLOOKUP(C22,RA!B26:D51,3,0)</f>
        <v>495268.11139999999</v>
      </c>
      <c r="F22" s="25">
        <f>VLOOKUP(C22,RA!B26:I55,8,0)</f>
        <v>112215.6473</v>
      </c>
      <c r="G22" s="16">
        <f t="shared" si="0"/>
        <v>383052.46409999998</v>
      </c>
      <c r="H22" s="27">
        <f>RA!J26</f>
        <v>22.657555517312499</v>
      </c>
      <c r="I22" s="20">
        <f>VLOOKUP(B22,RMS!B:D,3,FALSE)</f>
        <v>495268.07703475503</v>
      </c>
      <c r="J22" s="21">
        <f>VLOOKUP(B22,RMS!B:E,4,FALSE)</f>
        <v>383052.46579354798</v>
      </c>
      <c r="K22" s="22">
        <f t="shared" si="1"/>
        <v>3.436524496646598E-2</v>
      </c>
      <c r="L22" s="22">
        <f t="shared" si="2"/>
        <v>-1.693547994364053E-3</v>
      </c>
      <c r="M22" s="32"/>
    </row>
    <row r="23" spans="1:13">
      <c r="A23" s="68"/>
      <c r="B23" s="12">
        <v>34</v>
      </c>
      <c r="C23" s="63" t="s">
        <v>25</v>
      </c>
      <c r="D23" s="63"/>
      <c r="E23" s="15">
        <f>VLOOKUP(C23,RA!B26:D52,3,0)</f>
        <v>183320.3144</v>
      </c>
      <c r="F23" s="25">
        <f>VLOOKUP(C23,RA!B27:I56,8,0)</f>
        <v>49284.573100000001</v>
      </c>
      <c r="G23" s="16">
        <f t="shared" si="0"/>
        <v>134035.74129999999</v>
      </c>
      <c r="H23" s="27">
        <f>RA!J27</f>
        <v>26.884403543222401</v>
      </c>
      <c r="I23" s="20">
        <f>VLOOKUP(B23,RMS!B:D,3,FALSE)</f>
        <v>183320.12175220501</v>
      </c>
      <c r="J23" s="21">
        <f>VLOOKUP(B23,RMS!B:E,4,FALSE)</f>
        <v>134035.73957076401</v>
      </c>
      <c r="K23" s="22">
        <f t="shared" si="1"/>
        <v>0.19264779498917051</v>
      </c>
      <c r="L23" s="22">
        <f t="shared" si="2"/>
        <v>1.7292359843850136E-3</v>
      </c>
      <c r="M23" s="32"/>
    </row>
    <row r="24" spans="1:13">
      <c r="A24" s="68"/>
      <c r="B24" s="12">
        <v>35</v>
      </c>
      <c r="C24" s="63" t="s">
        <v>26</v>
      </c>
      <c r="D24" s="63"/>
      <c r="E24" s="15">
        <f>VLOOKUP(C24,RA!B28:D53,3,0)</f>
        <v>775964.17350000003</v>
      </c>
      <c r="F24" s="25">
        <f>VLOOKUP(C24,RA!B28:I57,8,0)</f>
        <v>13780.33</v>
      </c>
      <c r="G24" s="16">
        <f t="shared" si="0"/>
        <v>762183.84350000008</v>
      </c>
      <c r="H24" s="27">
        <f>RA!J28</f>
        <v>1.77589771159712</v>
      </c>
      <c r="I24" s="20">
        <f>VLOOKUP(B24,RMS!B:D,3,FALSE)</f>
        <v>775964.17334070802</v>
      </c>
      <c r="J24" s="21">
        <f>VLOOKUP(B24,RMS!B:E,4,FALSE)</f>
        <v>762183.84074867202</v>
      </c>
      <c r="K24" s="22">
        <f t="shared" si="1"/>
        <v>1.5929201617836952E-4</v>
      </c>
      <c r="L24" s="22">
        <f t="shared" si="2"/>
        <v>2.7513280510902405E-3</v>
      </c>
      <c r="M24" s="32"/>
    </row>
    <row r="25" spans="1:13">
      <c r="A25" s="68"/>
      <c r="B25" s="12">
        <v>36</v>
      </c>
      <c r="C25" s="63" t="s">
        <v>27</v>
      </c>
      <c r="D25" s="63"/>
      <c r="E25" s="15">
        <f>VLOOKUP(C25,RA!B28:D54,3,0)</f>
        <v>664284.14870000002</v>
      </c>
      <c r="F25" s="25">
        <f>VLOOKUP(C25,RA!B29:I58,8,0)</f>
        <v>97275.389299999995</v>
      </c>
      <c r="G25" s="16">
        <f t="shared" si="0"/>
        <v>567008.75939999998</v>
      </c>
      <c r="H25" s="27">
        <f>RA!J29</f>
        <v>14.643641503469199</v>
      </c>
      <c r="I25" s="20">
        <f>VLOOKUP(B25,RMS!B:D,3,FALSE)</f>
        <v>664284.14974955702</v>
      </c>
      <c r="J25" s="21">
        <f>VLOOKUP(B25,RMS!B:E,4,FALSE)</f>
        <v>567008.78738527698</v>
      </c>
      <c r="K25" s="22">
        <f t="shared" si="1"/>
        <v>-1.049557002261281E-3</v>
      </c>
      <c r="L25" s="22">
        <f t="shared" si="2"/>
        <v>-2.7985277003608644E-2</v>
      </c>
      <c r="M25" s="32"/>
    </row>
    <row r="26" spans="1:13">
      <c r="A26" s="68"/>
      <c r="B26" s="12">
        <v>37</v>
      </c>
      <c r="C26" s="63" t="s">
        <v>67</v>
      </c>
      <c r="D26" s="63"/>
      <c r="E26" s="15">
        <f>VLOOKUP(C26,RA!B30:D55,3,0)</f>
        <v>976005.36159999995</v>
      </c>
      <c r="F26" s="25">
        <f>VLOOKUP(C26,RA!B30:I59,8,0)</f>
        <v>75298.314499999993</v>
      </c>
      <c r="G26" s="16">
        <f t="shared" si="0"/>
        <v>900707.04709999997</v>
      </c>
      <c r="H26" s="27">
        <f>RA!J30</f>
        <v>7.7149488581252097</v>
      </c>
      <c r="I26" s="20">
        <f>VLOOKUP(B26,RMS!B:D,3,FALSE)</f>
        <v>976005.31547522102</v>
      </c>
      <c r="J26" s="21">
        <f>VLOOKUP(B26,RMS!B:E,4,FALSE)</f>
        <v>900707.03848873801</v>
      </c>
      <c r="K26" s="22">
        <f t="shared" si="1"/>
        <v>4.6124778920784593E-2</v>
      </c>
      <c r="L26" s="22">
        <f t="shared" si="2"/>
        <v>8.6112619610503316E-3</v>
      </c>
      <c r="M26" s="32"/>
    </row>
    <row r="27" spans="1:13">
      <c r="A27" s="68"/>
      <c r="B27" s="12">
        <v>38</v>
      </c>
      <c r="C27" s="63" t="s">
        <v>29</v>
      </c>
      <c r="D27" s="63"/>
      <c r="E27" s="15">
        <f>VLOOKUP(C27,RA!B30:D56,3,0)</f>
        <v>665908.21440000006</v>
      </c>
      <c r="F27" s="25">
        <f>VLOOKUP(C27,RA!B31:I60,8,0)</f>
        <v>35477.661800000002</v>
      </c>
      <c r="G27" s="16">
        <f t="shared" si="0"/>
        <v>630430.55260000005</v>
      </c>
      <c r="H27" s="27">
        <f>RA!J31</f>
        <v>5.3277104911472302</v>
      </c>
      <c r="I27" s="20">
        <f>VLOOKUP(B27,RMS!B:D,3,FALSE)</f>
        <v>665908.16583097295</v>
      </c>
      <c r="J27" s="21">
        <f>VLOOKUP(B27,RMS!B:E,4,FALSE)</f>
        <v>630430.51832831802</v>
      </c>
      <c r="K27" s="22">
        <f t="shared" si="1"/>
        <v>4.8569027101621032E-2</v>
      </c>
      <c r="L27" s="22">
        <f t="shared" si="2"/>
        <v>3.4271682030521333E-2</v>
      </c>
      <c r="M27" s="32"/>
    </row>
    <row r="28" spans="1:13">
      <c r="A28" s="68"/>
      <c r="B28" s="12">
        <v>39</v>
      </c>
      <c r="C28" s="63" t="s">
        <v>30</v>
      </c>
      <c r="D28" s="63"/>
      <c r="E28" s="15">
        <f>VLOOKUP(C28,RA!B32:D57,3,0)</f>
        <v>103240.52929999999</v>
      </c>
      <c r="F28" s="25">
        <f>VLOOKUP(C28,RA!B32:I61,8,0)</f>
        <v>27697.833999999999</v>
      </c>
      <c r="G28" s="16">
        <f t="shared" si="0"/>
        <v>75542.695299999992</v>
      </c>
      <c r="H28" s="27">
        <f>RA!J32</f>
        <v>26.828450210202501</v>
      </c>
      <c r="I28" s="20">
        <f>VLOOKUP(B28,RMS!B:D,3,FALSE)</f>
        <v>103240.49132916601</v>
      </c>
      <c r="J28" s="21">
        <f>VLOOKUP(B28,RMS!B:E,4,FALSE)</f>
        <v>75542.673363876005</v>
      </c>
      <c r="K28" s="22">
        <f t="shared" si="1"/>
        <v>3.7970833989675157E-2</v>
      </c>
      <c r="L28" s="22">
        <f t="shared" si="2"/>
        <v>2.193612398696132E-2</v>
      </c>
      <c r="M28" s="32"/>
    </row>
    <row r="29" spans="1:13">
      <c r="A29" s="68"/>
      <c r="B29" s="12">
        <v>40</v>
      </c>
      <c r="C29" s="63" t="s">
        <v>69</v>
      </c>
      <c r="D29" s="63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8"/>
      <c r="B30" s="12">
        <v>42</v>
      </c>
      <c r="C30" s="63" t="s">
        <v>31</v>
      </c>
      <c r="D30" s="63"/>
      <c r="E30" s="15">
        <f>VLOOKUP(C30,RA!B34:D60,3,0)</f>
        <v>123894.52069999999</v>
      </c>
      <c r="F30" s="25">
        <f>VLOOKUP(C30,RA!B34:I64,8,0)</f>
        <v>16221.484399999999</v>
      </c>
      <c r="G30" s="16">
        <f t="shared" si="0"/>
        <v>107673.03629999999</v>
      </c>
      <c r="H30" s="27">
        <f>RA!J34</f>
        <v>13.0929796639505</v>
      </c>
      <c r="I30" s="20">
        <f>VLOOKUP(B30,RMS!B:D,3,FALSE)</f>
        <v>123894.5474</v>
      </c>
      <c r="J30" s="21">
        <f>VLOOKUP(B30,RMS!B:E,4,FALSE)</f>
        <v>107673.03569999999</v>
      </c>
      <c r="K30" s="22">
        <f t="shared" si="1"/>
        <v>-2.6700000002165325E-2</v>
      </c>
      <c r="L30" s="22">
        <f t="shared" si="2"/>
        <v>5.9999999939464033E-4</v>
      </c>
      <c r="M30" s="32"/>
    </row>
    <row r="31" spans="1:13" s="35" customFormat="1" ht="12" thickBot="1">
      <c r="A31" s="68"/>
      <c r="B31" s="12">
        <v>70</v>
      </c>
      <c r="C31" s="69" t="s">
        <v>64</v>
      </c>
      <c r="D31" s="70"/>
      <c r="E31" s="15">
        <f>VLOOKUP(C31,RA!B34:D61,3,0)</f>
        <v>100367.6</v>
      </c>
      <c r="F31" s="25">
        <f>VLOOKUP(C31,RA!B34:I65,8,0)</f>
        <v>-7522.92</v>
      </c>
      <c r="G31" s="16">
        <f t="shared" si="0"/>
        <v>107890.52</v>
      </c>
      <c r="H31" s="27">
        <f>RA!J34</f>
        <v>13.0929796639505</v>
      </c>
      <c r="I31" s="20">
        <f>VLOOKUP(B31,RMS!B:D,3,FALSE)</f>
        <v>100367.6</v>
      </c>
      <c r="J31" s="21">
        <f>VLOOKUP(B31,RMS!B:E,4,FALSE)</f>
        <v>107890.52</v>
      </c>
      <c r="K31" s="22">
        <f t="shared" si="1"/>
        <v>0</v>
      </c>
      <c r="L31" s="22">
        <f t="shared" si="2"/>
        <v>0</v>
      </c>
    </row>
    <row r="32" spans="1:13">
      <c r="A32" s="68"/>
      <c r="B32" s="12">
        <v>71</v>
      </c>
      <c r="C32" s="63" t="s">
        <v>35</v>
      </c>
      <c r="D32" s="63"/>
      <c r="E32" s="15">
        <f>VLOOKUP(C32,RA!B34:D61,3,0)</f>
        <v>96631.679999999993</v>
      </c>
      <c r="F32" s="25">
        <f>VLOOKUP(C32,RA!B34:I65,8,0)</f>
        <v>-7102.98</v>
      </c>
      <c r="G32" s="16">
        <f t="shared" si="0"/>
        <v>103734.65999999999</v>
      </c>
      <c r="H32" s="27">
        <f>RA!J34</f>
        <v>13.0929796639505</v>
      </c>
      <c r="I32" s="20">
        <f>VLOOKUP(B32,RMS!B:D,3,FALSE)</f>
        <v>96631.679999999993</v>
      </c>
      <c r="J32" s="21">
        <f>VLOOKUP(B32,RMS!B:E,4,FALSE)</f>
        <v>103734.66</v>
      </c>
      <c r="K32" s="22">
        <f t="shared" si="1"/>
        <v>0</v>
      </c>
      <c r="L32" s="22">
        <f t="shared" si="2"/>
        <v>0</v>
      </c>
      <c r="M32" s="32"/>
    </row>
    <row r="33" spans="1:13">
      <c r="A33" s="68"/>
      <c r="B33" s="12">
        <v>72</v>
      </c>
      <c r="C33" s="63" t="s">
        <v>36</v>
      </c>
      <c r="D33" s="63"/>
      <c r="E33" s="15">
        <f>VLOOKUP(C33,RA!B34:D62,3,0)</f>
        <v>12234.21</v>
      </c>
      <c r="F33" s="25">
        <f>VLOOKUP(C33,RA!B34:I66,8,0)</f>
        <v>798.24</v>
      </c>
      <c r="G33" s="16">
        <f t="shared" si="0"/>
        <v>11435.97</v>
      </c>
      <c r="H33" s="27">
        <f>RA!J35</f>
        <v>2.58059525753526</v>
      </c>
      <c r="I33" s="20">
        <f>VLOOKUP(B33,RMS!B:D,3,FALSE)</f>
        <v>12234.21</v>
      </c>
      <c r="J33" s="21">
        <f>VLOOKUP(B33,RMS!B:E,4,FALSE)</f>
        <v>11435.97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73</v>
      </c>
      <c r="C34" s="63" t="s">
        <v>37</v>
      </c>
      <c r="D34" s="63"/>
      <c r="E34" s="15">
        <f>VLOOKUP(C34,RA!B34:D63,3,0)</f>
        <v>82720.55</v>
      </c>
      <c r="F34" s="25">
        <f>VLOOKUP(C34,RA!B34:I67,8,0)</f>
        <v>-21441.91</v>
      </c>
      <c r="G34" s="16">
        <f t="shared" si="0"/>
        <v>104162.46</v>
      </c>
      <c r="H34" s="27">
        <f>RA!J34</f>
        <v>13.0929796639505</v>
      </c>
      <c r="I34" s="20">
        <f>VLOOKUP(B34,RMS!B:D,3,FALSE)</f>
        <v>82720.55</v>
      </c>
      <c r="J34" s="21">
        <f>VLOOKUP(B34,RMS!B:E,4,FALSE)</f>
        <v>104162.46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8"/>
      <c r="B35" s="12">
        <v>74</v>
      </c>
      <c r="C35" s="63" t="s">
        <v>65</v>
      </c>
      <c r="D35" s="63"/>
      <c r="E35" s="15">
        <f>VLOOKUP(C35,RA!B35:D64,3,0)</f>
        <v>0.03</v>
      </c>
      <c r="F35" s="25">
        <f>VLOOKUP(C35,RA!B35:I68,8,0)</f>
        <v>0.03</v>
      </c>
      <c r="G35" s="16">
        <f t="shared" si="0"/>
        <v>0</v>
      </c>
      <c r="H35" s="27">
        <f>RA!J35</f>
        <v>2.58059525753526</v>
      </c>
      <c r="I35" s="20">
        <f>VLOOKUP(B35,RMS!B:D,3,FALSE)</f>
        <v>0.03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8"/>
      <c r="B36" s="12">
        <v>75</v>
      </c>
      <c r="C36" s="63" t="s">
        <v>32</v>
      </c>
      <c r="D36" s="63"/>
      <c r="E36" s="15">
        <f>VLOOKUP(C36,RA!B8:D64,3,0)</f>
        <v>38148.718000000001</v>
      </c>
      <c r="F36" s="25">
        <f>VLOOKUP(C36,RA!B8:I68,8,0)</f>
        <v>1992.6411000000001</v>
      </c>
      <c r="G36" s="16">
        <f t="shared" si="0"/>
        <v>36156.0769</v>
      </c>
      <c r="H36" s="27">
        <f>RA!J35</f>
        <v>2.58059525753526</v>
      </c>
      <c r="I36" s="20">
        <f>VLOOKUP(B36,RMS!B:D,3,FALSE)</f>
        <v>38148.717948717902</v>
      </c>
      <c r="J36" s="21">
        <f>VLOOKUP(B36,RMS!B:E,4,FALSE)</f>
        <v>36156.0769230769</v>
      </c>
      <c r="K36" s="22">
        <f t="shared" si="1"/>
        <v>5.1282098866067827E-5</v>
      </c>
      <c r="L36" s="22">
        <f t="shared" si="2"/>
        <v>-2.3076900106389076E-5</v>
      </c>
      <c r="M36" s="32"/>
    </row>
    <row r="37" spans="1:13">
      <c r="A37" s="68"/>
      <c r="B37" s="12">
        <v>76</v>
      </c>
      <c r="C37" s="63" t="s">
        <v>33</v>
      </c>
      <c r="D37" s="63"/>
      <c r="E37" s="15">
        <f>VLOOKUP(C37,RA!B8:D65,3,0)</f>
        <v>265711.33250000002</v>
      </c>
      <c r="F37" s="25">
        <f>VLOOKUP(C37,RA!B8:I69,8,0)</f>
        <v>14612.8979</v>
      </c>
      <c r="G37" s="16">
        <f t="shared" si="0"/>
        <v>251098.43460000001</v>
      </c>
      <c r="H37" s="27">
        <f>RA!J36</f>
        <v>-7.4953670307948004</v>
      </c>
      <c r="I37" s="20">
        <f>VLOOKUP(B37,RMS!B:D,3,FALSE)</f>
        <v>265711.32682735001</v>
      </c>
      <c r="J37" s="21">
        <f>VLOOKUP(B37,RMS!B:E,4,FALSE)</f>
        <v>251098.43095299101</v>
      </c>
      <c r="K37" s="22">
        <f t="shared" si="1"/>
        <v>5.6726500042714179E-3</v>
      </c>
      <c r="L37" s="22">
        <f t="shared" si="2"/>
        <v>3.647008998086676E-3</v>
      </c>
      <c r="M37" s="32"/>
    </row>
    <row r="38" spans="1:13">
      <c r="A38" s="68"/>
      <c r="B38" s="12">
        <v>77</v>
      </c>
      <c r="C38" s="63" t="s">
        <v>38</v>
      </c>
      <c r="D38" s="63"/>
      <c r="E38" s="15">
        <f>VLOOKUP(C38,RA!B9:D66,3,0)</f>
        <v>60233.36</v>
      </c>
      <c r="F38" s="25">
        <f>VLOOKUP(C38,RA!B9:I70,8,0)</f>
        <v>-8326.83</v>
      </c>
      <c r="G38" s="16">
        <f t="shared" si="0"/>
        <v>68560.19</v>
      </c>
      <c r="H38" s="27">
        <f>RA!J37</f>
        <v>-7.3505707445011801</v>
      </c>
      <c r="I38" s="20">
        <f>VLOOKUP(B38,RMS!B:D,3,FALSE)</f>
        <v>60233.36</v>
      </c>
      <c r="J38" s="21">
        <f>VLOOKUP(B38,RMS!B:E,4,FALSE)</f>
        <v>68560.19</v>
      </c>
      <c r="K38" s="22">
        <f t="shared" si="1"/>
        <v>0</v>
      </c>
      <c r="L38" s="22">
        <f t="shared" si="2"/>
        <v>0</v>
      </c>
      <c r="M38" s="32"/>
    </row>
    <row r="39" spans="1:13">
      <c r="A39" s="68"/>
      <c r="B39" s="12">
        <v>78</v>
      </c>
      <c r="C39" s="63" t="s">
        <v>39</v>
      </c>
      <c r="D39" s="63"/>
      <c r="E39" s="15">
        <f>VLOOKUP(C39,RA!B10:D67,3,0)</f>
        <v>31405.1</v>
      </c>
      <c r="F39" s="25">
        <f>VLOOKUP(C39,RA!B10:I71,8,0)</f>
        <v>1498.92</v>
      </c>
      <c r="G39" s="16">
        <f t="shared" si="0"/>
        <v>29906.18</v>
      </c>
      <c r="H39" s="27">
        <f>RA!J38</f>
        <v>6.5246550451561696</v>
      </c>
      <c r="I39" s="20">
        <f>VLOOKUP(B39,RMS!B:D,3,FALSE)</f>
        <v>31405.1</v>
      </c>
      <c r="J39" s="21">
        <f>VLOOKUP(B39,RMS!B:E,4,FALSE)</f>
        <v>29906.18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8"/>
      <c r="B40" s="12">
        <v>9101</v>
      </c>
      <c r="C40" s="64" t="s">
        <v>71</v>
      </c>
      <c r="D40" s="65"/>
      <c r="E40" s="15">
        <f>VLOOKUP(C40,RA!B11:D68,3,0)</f>
        <v>0</v>
      </c>
      <c r="F40" s="25">
        <f>VLOOKUP(C40,RA!B11:I72,8,0)</f>
        <v>0</v>
      </c>
      <c r="G40" s="16">
        <f t="shared" si="0"/>
        <v>0</v>
      </c>
      <c r="H40" s="27">
        <f>RA!J39</f>
        <v>-25.920898736771001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68"/>
      <c r="B41" s="12">
        <v>99</v>
      </c>
      <c r="C41" s="63" t="s">
        <v>34</v>
      </c>
      <c r="D41" s="63"/>
      <c r="E41" s="15">
        <f>VLOOKUP(C41,RA!B8:D68,3,0)</f>
        <v>3534.2181999999998</v>
      </c>
      <c r="F41" s="25">
        <f>VLOOKUP(C41,RA!B8:I72,8,0)</f>
        <v>260.89060000000001</v>
      </c>
      <c r="G41" s="16">
        <f t="shared" si="0"/>
        <v>3273.3275999999996</v>
      </c>
      <c r="H41" s="27">
        <f>RA!J39</f>
        <v>-25.920898736771001</v>
      </c>
      <c r="I41" s="20">
        <f>VLOOKUP(B41,RMS!B:D,3,FALSE)</f>
        <v>3534.2182890855502</v>
      </c>
      <c r="J41" s="21">
        <f>VLOOKUP(B41,RMS!B:E,4,FALSE)</f>
        <v>3273.32737311852</v>
      </c>
      <c r="K41" s="22">
        <f t="shared" si="1"/>
        <v>-8.9085550371237332E-5</v>
      </c>
      <c r="L41" s="22">
        <f t="shared" si="2"/>
        <v>2.268814796480001E-4</v>
      </c>
      <c r="M41" s="32"/>
    </row>
  </sheetData>
  <mergeCells count="41"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2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0.5703125" style="41" bestFit="1" customWidth="1"/>
    <col min="17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2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2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74</v>
      </c>
      <c r="F5" s="47" t="s">
        <v>75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76</v>
      </c>
      <c r="Q5" s="47" t="s">
        <v>77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13117726.229599999</v>
      </c>
      <c r="E7" s="51">
        <v>14831877.7399</v>
      </c>
      <c r="F7" s="52">
        <v>88.442788294507906</v>
      </c>
      <c r="G7" s="51">
        <v>20997296.3939</v>
      </c>
      <c r="H7" s="52">
        <v>-37.5265939789711</v>
      </c>
      <c r="I7" s="51">
        <v>1124300.3896000001</v>
      </c>
      <c r="J7" s="52">
        <v>8.5708481021888403</v>
      </c>
      <c r="K7" s="51">
        <v>2169971.7291000001</v>
      </c>
      <c r="L7" s="52">
        <v>10.3345292098196</v>
      </c>
      <c r="M7" s="52">
        <v>-0.481882471313898</v>
      </c>
      <c r="N7" s="51">
        <v>464289266.4982</v>
      </c>
      <c r="O7" s="51">
        <v>3319663939.9633002</v>
      </c>
      <c r="P7" s="51">
        <v>772595</v>
      </c>
      <c r="Q7" s="51">
        <v>1254543</v>
      </c>
      <c r="R7" s="52">
        <v>-38.416220089706002</v>
      </c>
      <c r="S7" s="51">
        <v>16.978787371909</v>
      </c>
      <c r="T7" s="51">
        <v>26.470231832229</v>
      </c>
      <c r="U7" s="53">
        <v>-55.901780571346301</v>
      </c>
    </row>
    <row r="8" spans="1:23" ht="12" thickBot="1">
      <c r="A8" s="79">
        <v>42513</v>
      </c>
      <c r="B8" s="69" t="s">
        <v>6</v>
      </c>
      <c r="C8" s="70"/>
      <c r="D8" s="54">
        <v>462246.02</v>
      </c>
      <c r="E8" s="54">
        <v>522551.6433</v>
      </c>
      <c r="F8" s="55">
        <v>88.459394574063495</v>
      </c>
      <c r="G8" s="54">
        <v>614499.85349999997</v>
      </c>
      <c r="H8" s="55">
        <v>-24.776870593672101</v>
      </c>
      <c r="I8" s="54">
        <v>105135.23119999999</v>
      </c>
      <c r="J8" s="55">
        <v>22.744431893648301</v>
      </c>
      <c r="K8" s="54">
        <v>150826.56690000001</v>
      </c>
      <c r="L8" s="55">
        <v>24.5446058352885</v>
      </c>
      <c r="M8" s="55">
        <v>-0.302939572511081</v>
      </c>
      <c r="N8" s="54">
        <v>14375648.667099999</v>
      </c>
      <c r="O8" s="54">
        <v>121591891.8267</v>
      </c>
      <c r="P8" s="54">
        <v>22686</v>
      </c>
      <c r="Q8" s="54">
        <v>44521</v>
      </c>
      <c r="R8" s="55">
        <v>-49.044271242784298</v>
      </c>
      <c r="S8" s="54">
        <v>20.375827382526701</v>
      </c>
      <c r="T8" s="54">
        <v>27.948457938950199</v>
      </c>
      <c r="U8" s="56">
        <v>-37.164775762271198</v>
      </c>
    </row>
    <row r="9" spans="1:23" ht="12" thickBot="1">
      <c r="A9" s="80"/>
      <c r="B9" s="69" t="s">
        <v>7</v>
      </c>
      <c r="C9" s="70"/>
      <c r="D9" s="54">
        <v>48075.883999999998</v>
      </c>
      <c r="E9" s="54">
        <v>68950.899900000004</v>
      </c>
      <c r="F9" s="55">
        <v>69.724810074596306</v>
      </c>
      <c r="G9" s="54">
        <v>143137.87289999999</v>
      </c>
      <c r="H9" s="55">
        <v>-66.412883588407695</v>
      </c>
      <c r="I9" s="54">
        <v>10508.069299999999</v>
      </c>
      <c r="J9" s="55">
        <v>21.8572565405142</v>
      </c>
      <c r="K9" s="54">
        <v>32447.571400000001</v>
      </c>
      <c r="L9" s="55">
        <v>22.668753379246301</v>
      </c>
      <c r="M9" s="55">
        <v>-0.67615236374824705</v>
      </c>
      <c r="N9" s="54">
        <v>1669188.8637000001</v>
      </c>
      <c r="O9" s="54">
        <v>16613593.632200001</v>
      </c>
      <c r="P9" s="54">
        <v>2942</v>
      </c>
      <c r="Q9" s="54">
        <v>6917</v>
      </c>
      <c r="R9" s="55">
        <v>-57.467110018794301</v>
      </c>
      <c r="S9" s="54">
        <v>16.3412250169952</v>
      </c>
      <c r="T9" s="54">
        <v>18.9923423015758</v>
      </c>
      <c r="U9" s="56">
        <v>-16.223491701652499</v>
      </c>
    </row>
    <row r="10" spans="1:23" ht="12" thickBot="1">
      <c r="A10" s="80"/>
      <c r="B10" s="69" t="s">
        <v>8</v>
      </c>
      <c r="C10" s="70"/>
      <c r="D10" s="54">
        <v>77991.469400000002</v>
      </c>
      <c r="E10" s="54">
        <v>128679.9618</v>
      </c>
      <c r="F10" s="55">
        <v>60.608868940463097</v>
      </c>
      <c r="G10" s="54">
        <v>198128.09880000001</v>
      </c>
      <c r="H10" s="55">
        <v>-60.635836172471301</v>
      </c>
      <c r="I10" s="54">
        <v>22649.979200000002</v>
      </c>
      <c r="J10" s="55">
        <v>29.0416110559907</v>
      </c>
      <c r="K10" s="54">
        <v>56573.9666</v>
      </c>
      <c r="L10" s="55">
        <v>28.554236851133599</v>
      </c>
      <c r="M10" s="55">
        <v>-0.59963954162620103</v>
      </c>
      <c r="N10" s="54">
        <v>3010206.5926999999</v>
      </c>
      <c r="O10" s="54">
        <v>28484720.023400001</v>
      </c>
      <c r="P10" s="54">
        <v>78536</v>
      </c>
      <c r="Q10" s="54">
        <v>120598</v>
      </c>
      <c r="R10" s="55">
        <v>-34.8778586709564</v>
      </c>
      <c r="S10" s="54">
        <v>0.99306648416012999</v>
      </c>
      <c r="T10" s="54">
        <v>2.7203765825303901</v>
      </c>
      <c r="U10" s="56">
        <v>-173.93700481505101</v>
      </c>
    </row>
    <row r="11" spans="1:23" ht="12" thickBot="1">
      <c r="A11" s="80"/>
      <c r="B11" s="69" t="s">
        <v>9</v>
      </c>
      <c r="C11" s="70"/>
      <c r="D11" s="54">
        <v>40459.158799999997</v>
      </c>
      <c r="E11" s="54">
        <v>64912.408900000002</v>
      </c>
      <c r="F11" s="55">
        <v>62.328851271455399</v>
      </c>
      <c r="G11" s="54">
        <v>71464.343800000002</v>
      </c>
      <c r="H11" s="55">
        <v>-43.3855309534095</v>
      </c>
      <c r="I11" s="54">
        <v>7123.2659999999996</v>
      </c>
      <c r="J11" s="55">
        <v>17.6060655022813</v>
      </c>
      <c r="K11" s="54">
        <v>16562.9683</v>
      </c>
      <c r="L11" s="55">
        <v>23.1765484985815</v>
      </c>
      <c r="M11" s="55">
        <v>-0.56992817525346595</v>
      </c>
      <c r="N11" s="54">
        <v>1269073.3848999999</v>
      </c>
      <c r="O11" s="54">
        <v>9784770.1582999993</v>
      </c>
      <c r="P11" s="54">
        <v>1977</v>
      </c>
      <c r="Q11" s="54">
        <v>3959</v>
      </c>
      <c r="R11" s="55">
        <v>-50.063147259409</v>
      </c>
      <c r="S11" s="54">
        <v>20.464926049570099</v>
      </c>
      <c r="T11" s="54">
        <v>23.3597479919172</v>
      </c>
      <c r="U11" s="56">
        <v>-14.145284157564401</v>
      </c>
    </row>
    <row r="12" spans="1:23" ht="12" thickBot="1">
      <c r="A12" s="80"/>
      <c r="B12" s="69" t="s">
        <v>10</v>
      </c>
      <c r="C12" s="70"/>
      <c r="D12" s="54">
        <v>120622.8566</v>
      </c>
      <c r="E12" s="54">
        <v>148348.75719999999</v>
      </c>
      <c r="F12" s="55">
        <v>81.310324991384604</v>
      </c>
      <c r="G12" s="54">
        <v>165716.88870000001</v>
      </c>
      <c r="H12" s="55">
        <v>-27.2114884932667</v>
      </c>
      <c r="I12" s="54">
        <v>15836.1769</v>
      </c>
      <c r="J12" s="55">
        <v>13.1286700931936</v>
      </c>
      <c r="K12" s="54">
        <v>24325.861799999999</v>
      </c>
      <c r="L12" s="55">
        <v>14.679168786494399</v>
      </c>
      <c r="M12" s="55">
        <v>-0.34899831996907899</v>
      </c>
      <c r="N12" s="54">
        <v>5085279.3218999999</v>
      </c>
      <c r="O12" s="54">
        <v>32728704.955499999</v>
      </c>
      <c r="P12" s="54">
        <v>1310</v>
      </c>
      <c r="Q12" s="54">
        <v>6845</v>
      </c>
      <c r="R12" s="55">
        <v>-80.861943024105202</v>
      </c>
      <c r="S12" s="54">
        <v>92.078516488549596</v>
      </c>
      <c r="T12" s="54">
        <v>78.232780584368101</v>
      </c>
      <c r="U12" s="56">
        <v>15.0368798631799</v>
      </c>
    </row>
    <row r="13" spans="1:23" ht="12" thickBot="1">
      <c r="A13" s="80"/>
      <c r="B13" s="69" t="s">
        <v>11</v>
      </c>
      <c r="C13" s="70"/>
      <c r="D13" s="54">
        <v>156959.98550000001</v>
      </c>
      <c r="E13" s="54">
        <v>235646.55729999999</v>
      </c>
      <c r="F13" s="55">
        <v>66.608223476049105</v>
      </c>
      <c r="G13" s="54">
        <v>286093.1764</v>
      </c>
      <c r="H13" s="55">
        <v>-45.136760171956297</v>
      </c>
      <c r="I13" s="54">
        <v>49125.435799999999</v>
      </c>
      <c r="J13" s="55">
        <v>31.2980634162966</v>
      </c>
      <c r="K13" s="54">
        <v>86236.395499999999</v>
      </c>
      <c r="L13" s="55">
        <v>30.142765579081502</v>
      </c>
      <c r="M13" s="55">
        <v>-0.43033987546476299</v>
      </c>
      <c r="N13" s="54">
        <v>5670642.3053000001</v>
      </c>
      <c r="O13" s="54">
        <v>51685365.129500002</v>
      </c>
      <c r="P13" s="54">
        <v>7430</v>
      </c>
      <c r="Q13" s="54">
        <v>17706</v>
      </c>
      <c r="R13" s="55">
        <v>-58.036823675590199</v>
      </c>
      <c r="S13" s="54">
        <v>21.125166285329701</v>
      </c>
      <c r="T13" s="54">
        <v>26.592664712526801</v>
      </c>
      <c r="U13" s="56">
        <v>-25.881445633845502</v>
      </c>
    </row>
    <row r="14" spans="1:23" ht="12" thickBot="1">
      <c r="A14" s="80"/>
      <c r="B14" s="69" t="s">
        <v>12</v>
      </c>
      <c r="C14" s="70"/>
      <c r="D14" s="54">
        <v>77955.795499999993</v>
      </c>
      <c r="E14" s="54">
        <v>144006.50570000001</v>
      </c>
      <c r="F14" s="55">
        <v>54.133523427337799</v>
      </c>
      <c r="G14" s="54">
        <v>179801.003</v>
      </c>
      <c r="H14" s="55">
        <v>-56.643292195650297</v>
      </c>
      <c r="I14" s="54">
        <v>16830.4771</v>
      </c>
      <c r="J14" s="55">
        <v>21.589770192262399</v>
      </c>
      <c r="K14" s="54">
        <v>38278.501799999998</v>
      </c>
      <c r="L14" s="55">
        <v>21.2893705604078</v>
      </c>
      <c r="M14" s="55">
        <v>-0.56031515580372104</v>
      </c>
      <c r="N14" s="54">
        <v>3329838.9753</v>
      </c>
      <c r="O14" s="54">
        <v>23763472.377599999</v>
      </c>
      <c r="P14" s="54">
        <v>1671</v>
      </c>
      <c r="Q14" s="54">
        <v>3944</v>
      </c>
      <c r="R14" s="55">
        <v>-57.631845841785001</v>
      </c>
      <c r="S14" s="54">
        <v>46.652181627767803</v>
      </c>
      <c r="T14" s="54">
        <v>49.923788717038498</v>
      </c>
      <c r="U14" s="56">
        <v>-7.0127633373600702</v>
      </c>
    </row>
    <row r="15" spans="1:23" ht="12" thickBot="1">
      <c r="A15" s="80"/>
      <c r="B15" s="69" t="s">
        <v>13</v>
      </c>
      <c r="C15" s="70"/>
      <c r="D15" s="54">
        <v>69028.107399999994</v>
      </c>
      <c r="E15" s="54">
        <v>101745.8187</v>
      </c>
      <c r="F15" s="55">
        <v>67.843679752119399</v>
      </c>
      <c r="G15" s="54">
        <v>122630.26519999999</v>
      </c>
      <c r="H15" s="55">
        <v>-43.710382353474699</v>
      </c>
      <c r="I15" s="54">
        <v>8694.1414999999997</v>
      </c>
      <c r="J15" s="55">
        <v>12.5950744232631</v>
      </c>
      <c r="K15" s="54">
        <v>28707.087800000001</v>
      </c>
      <c r="L15" s="55">
        <v>23.409464012151499</v>
      </c>
      <c r="M15" s="55">
        <v>-0.69714303448084403</v>
      </c>
      <c r="N15" s="54">
        <v>3212051.7549000001</v>
      </c>
      <c r="O15" s="54">
        <v>19825176.151999999</v>
      </c>
      <c r="P15" s="54">
        <v>3129</v>
      </c>
      <c r="Q15" s="54">
        <v>9352</v>
      </c>
      <c r="R15" s="55">
        <v>-66.541916167664695</v>
      </c>
      <c r="S15" s="54">
        <v>22.060756599552601</v>
      </c>
      <c r="T15" s="54">
        <v>35.884159078271999</v>
      </c>
      <c r="U15" s="56">
        <v>-62.660600131002802</v>
      </c>
    </row>
    <row r="16" spans="1:23" ht="12" thickBot="1">
      <c r="A16" s="80"/>
      <c r="B16" s="69" t="s">
        <v>14</v>
      </c>
      <c r="C16" s="70"/>
      <c r="D16" s="54">
        <v>756643.36880000005</v>
      </c>
      <c r="E16" s="54">
        <v>844086.79299999995</v>
      </c>
      <c r="F16" s="55">
        <v>89.640470041094503</v>
      </c>
      <c r="G16" s="54">
        <v>1116434.5199</v>
      </c>
      <c r="H16" s="55">
        <v>-32.226802798271301</v>
      </c>
      <c r="I16" s="54">
        <v>-62156.585200000001</v>
      </c>
      <c r="J16" s="55">
        <v>-8.2147796125640191</v>
      </c>
      <c r="K16" s="54">
        <v>46641.106500000002</v>
      </c>
      <c r="L16" s="55">
        <v>4.1776840171672296</v>
      </c>
      <c r="M16" s="55">
        <v>-2.3326567456112999</v>
      </c>
      <c r="N16" s="54">
        <v>26615518.148699999</v>
      </c>
      <c r="O16" s="54">
        <v>165241935.01980001</v>
      </c>
      <c r="P16" s="54">
        <v>32049</v>
      </c>
      <c r="Q16" s="54">
        <v>64822</v>
      </c>
      <c r="R16" s="55">
        <v>-50.558452377279302</v>
      </c>
      <c r="S16" s="54">
        <v>23.608954064089399</v>
      </c>
      <c r="T16" s="54">
        <v>29.8027112754929</v>
      </c>
      <c r="U16" s="56">
        <v>-26.234780221901499</v>
      </c>
    </row>
    <row r="17" spans="1:21" ht="12" thickBot="1">
      <c r="A17" s="80"/>
      <c r="B17" s="69" t="s">
        <v>15</v>
      </c>
      <c r="C17" s="70"/>
      <c r="D17" s="54">
        <v>376536.62589999998</v>
      </c>
      <c r="E17" s="54">
        <v>406201.53480000002</v>
      </c>
      <c r="F17" s="55">
        <v>92.696997337884</v>
      </c>
      <c r="G17" s="54">
        <v>458826.53730000003</v>
      </c>
      <c r="H17" s="55">
        <v>-17.934863114989199</v>
      </c>
      <c r="I17" s="54">
        <v>45940.467700000001</v>
      </c>
      <c r="J17" s="55">
        <v>12.200796560014</v>
      </c>
      <c r="K17" s="54">
        <v>50710.772199999999</v>
      </c>
      <c r="L17" s="55">
        <v>11.0522753322882</v>
      </c>
      <c r="M17" s="55">
        <v>-9.4068859397096999E-2</v>
      </c>
      <c r="N17" s="54">
        <v>19952364.273899999</v>
      </c>
      <c r="O17" s="54">
        <v>194208665.64250001</v>
      </c>
      <c r="P17" s="54">
        <v>9700</v>
      </c>
      <c r="Q17" s="54">
        <v>13804</v>
      </c>
      <c r="R17" s="55">
        <v>-29.730512894813099</v>
      </c>
      <c r="S17" s="54">
        <v>38.8182088556701</v>
      </c>
      <c r="T17" s="54">
        <v>73.213686054766697</v>
      </c>
      <c r="U17" s="56">
        <v>-88.606554019487007</v>
      </c>
    </row>
    <row r="18" spans="1:21" ht="12" customHeight="1" thickBot="1">
      <c r="A18" s="80"/>
      <c r="B18" s="69" t="s">
        <v>16</v>
      </c>
      <c r="C18" s="70"/>
      <c r="D18" s="54">
        <v>1169977.8295</v>
      </c>
      <c r="E18" s="54">
        <v>1321807.5819000001</v>
      </c>
      <c r="F18" s="55">
        <v>88.513475449902003</v>
      </c>
      <c r="G18" s="54">
        <v>2313327.2596</v>
      </c>
      <c r="H18" s="55">
        <v>-49.424456715116797</v>
      </c>
      <c r="I18" s="54">
        <v>171719.34650000001</v>
      </c>
      <c r="J18" s="55">
        <v>14.6771453415819</v>
      </c>
      <c r="K18" s="54">
        <v>305363.65279999998</v>
      </c>
      <c r="L18" s="55">
        <v>13.2001925595603</v>
      </c>
      <c r="M18" s="55">
        <v>-0.437656234049346</v>
      </c>
      <c r="N18" s="54">
        <v>37533456.806999996</v>
      </c>
      <c r="O18" s="54">
        <v>366831474.39389998</v>
      </c>
      <c r="P18" s="54">
        <v>57847</v>
      </c>
      <c r="Q18" s="54">
        <v>105866</v>
      </c>
      <c r="R18" s="55">
        <v>-45.358283112614103</v>
      </c>
      <c r="S18" s="54">
        <v>20.225384713122502</v>
      </c>
      <c r="T18" s="54">
        <v>23.243568990988599</v>
      </c>
      <c r="U18" s="56">
        <v>-14.922753365021601</v>
      </c>
    </row>
    <row r="19" spans="1:21" ht="12" customHeight="1" thickBot="1">
      <c r="A19" s="80"/>
      <c r="B19" s="69" t="s">
        <v>17</v>
      </c>
      <c r="C19" s="70"/>
      <c r="D19" s="54">
        <v>395178.51500000001</v>
      </c>
      <c r="E19" s="54">
        <v>471398.23879999999</v>
      </c>
      <c r="F19" s="55">
        <v>83.831139464155299</v>
      </c>
      <c r="G19" s="54">
        <v>653728.58730000001</v>
      </c>
      <c r="H19" s="55">
        <v>-39.550063638466803</v>
      </c>
      <c r="I19" s="54">
        <v>18763.962800000001</v>
      </c>
      <c r="J19" s="55">
        <v>4.74822443219111</v>
      </c>
      <c r="K19" s="54">
        <v>51963.442199999998</v>
      </c>
      <c r="L19" s="55">
        <v>7.9487792349141504</v>
      </c>
      <c r="M19" s="55">
        <v>-0.63890069622831902</v>
      </c>
      <c r="N19" s="54">
        <v>13095273.9987</v>
      </c>
      <c r="O19" s="54">
        <v>106848025.35600001</v>
      </c>
      <c r="P19" s="54">
        <v>8356</v>
      </c>
      <c r="Q19" s="54">
        <v>18771</v>
      </c>
      <c r="R19" s="55">
        <v>-55.484523999786902</v>
      </c>
      <c r="S19" s="54">
        <v>47.2927854236477</v>
      </c>
      <c r="T19" s="54">
        <v>74.398371189600994</v>
      </c>
      <c r="U19" s="56">
        <v>-57.314420208372397</v>
      </c>
    </row>
    <row r="20" spans="1:21" ht="12" thickBot="1">
      <c r="A20" s="80"/>
      <c r="B20" s="69" t="s">
        <v>18</v>
      </c>
      <c r="C20" s="70"/>
      <c r="D20" s="54">
        <v>939128.01329999999</v>
      </c>
      <c r="E20" s="54">
        <v>950577.91280000005</v>
      </c>
      <c r="F20" s="55">
        <v>98.795480165715901</v>
      </c>
      <c r="G20" s="54">
        <v>1094391.9674</v>
      </c>
      <c r="H20" s="55">
        <v>-14.1872344393086</v>
      </c>
      <c r="I20" s="54">
        <v>84864.645099999994</v>
      </c>
      <c r="J20" s="55">
        <v>9.0365364357298095</v>
      </c>
      <c r="K20" s="54">
        <v>97371.583799999993</v>
      </c>
      <c r="L20" s="55">
        <v>8.8973225956080793</v>
      </c>
      <c r="M20" s="55">
        <v>-0.12844546850228</v>
      </c>
      <c r="N20" s="54">
        <v>30685081.256000001</v>
      </c>
      <c r="O20" s="54">
        <v>188045301.109</v>
      </c>
      <c r="P20" s="54">
        <v>37845</v>
      </c>
      <c r="Q20" s="54">
        <v>62957</v>
      </c>
      <c r="R20" s="55">
        <v>-39.8875422907699</v>
      </c>
      <c r="S20" s="54">
        <v>24.815114633373</v>
      </c>
      <c r="T20" s="54">
        <v>37.651129423257103</v>
      </c>
      <c r="U20" s="56">
        <v>-51.726598806928301</v>
      </c>
    </row>
    <row r="21" spans="1:21" ht="12" customHeight="1" thickBot="1">
      <c r="A21" s="80"/>
      <c r="B21" s="69" t="s">
        <v>19</v>
      </c>
      <c r="C21" s="70"/>
      <c r="D21" s="54">
        <v>263743.90830000001</v>
      </c>
      <c r="E21" s="54">
        <v>293463.96590000001</v>
      </c>
      <c r="F21" s="55">
        <v>89.872672268687595</v>
      </c>
      <c r="G21" s="54">
        <v>443197.34009999997</v>
      </c>
      <c r="H21" s="55">
        <v>-40.490638269514299</v>
      </c>
      <c r="I21" s="54">
        <v>36199.451099999998</v>
      </c>
      <c r="J21" s="55">
        <v>13.7252273742847</v>
      </c>
      <c r="K21" s="54">
        <v>22366.305499999999</v>
      </c>
      <c r="L21" s="55">
        <v>5.0465793623566002</v>
      </c>
      <c r="M21" s="55">
        <v>0.61848147428729405</v>
      </c>
      <c r="N21" s="54">
        <v>7600809.4488000004</v>
      </c>
      <c r="O21" s="54">
        <v>64887994.3411</v>
      </c>
      <c r="P21" s="54">
        <v>24119</v>
      </c>
      <c r="Q21" s="54">
        <v>38889</v>
      </c>
      <c r="R21" s="55">
        <v>-37.9798914860243</v>
      </c>
      <c r="S21" s="54">
        <v>10.9351095940959</v>
      </c>
      <c r="T21" s="54">
        <v>13.3779957854406</v>
      </c>
      <c r="U21" s="56">
        <v>-22.3398418673703</v>
      </c>
    </row>
    <row r="22" spans="1:21" ht="12" customHeight="1" thickBot="1">
      <c r="A22" s="80"/>
      <c r="B22" s="69" t="s">
        <v>20</v>
      </c>
      <c r="C22" s="70"/>
      <c r="D22" s="54">
        <v>1035818.8387</v>
      </c>
      <c r="E22" s="54">
        <v>1205758.4689</v>
      </c>
      <c r="F22" s="55">
        <v>85.905997379804106</v>
      </c>
      <c r="G22" s="54">
        <v>1659988.7180999999</v>
      </c>
      <c r="H22" s="55">
        <v>-37.600850692191202</v>
      </c>
      <c r="I22" s="54">
        <v>22474.984199999999</v>
      </c>
      <c r="J22" s="55">
        <v>2.16977944021632</v>
      </c>
      <c r="K22" s="54">
        <v>200180.23989999999</v>
      </c>
      <c r="L22" s="55">
        <v>12.0591325541732</v>
      </c>
      <c r="M22" s="55">
        <v>-0.88772626003831701</v>
      </c>
      <c r="N22" s="54">
        <v>29655998.944400001</v>
      </c>
      <c r="O22" s="54">
        <v>208530750.574</v>
      </c>
      <c r="P22" s="54">
        <v>63331</v>
      </c>
      <c r="Q22" s="54">
        <v>100988</v>
      </c>
      <c r="R22" s="55">
        <v>-37.288588743216998</v>
      </c>
      <c r="S22" s="54">
        <v>16.355636871358399</v>
      </c>
      <c r="T22" s="54">
        <v>17.926760595318299</v>
      </c>
      <c r="U22" s="56">
        <v>-9.6060076187625896</v>
      </c>
    </row>
    <row r="23" spans="1:21" ht="12" thickBot="1">
      <c r="A23" s="80"/>
      <c r="B23" s="69" t="s">
        <v>21</v>
      </c>
      <c r="C23" s="70"/>
      <c r="D23" s="54">
        <v>2056180.9661999999</v>
      </c>
      <c r="E23" s="54">
        <v>2551543.4764999999</v>
      </c>
      <c r="F23" s="55">
        <v>80.585770344015501</v>
      </c>
      <c r="G23" s="54">
        <v>3072438.3686000002</v>
      </c>
      <c r="H23" s="55">
        <v>-33.076575686140501</v>
      </c>
      <c r="I23" s="54">
        <v>124063.14260000001</v>
      </c>
      <c r="J23" s="55">
        <v>6.0336684678722303</v>
      </c>
      <c r="K23" s="54">
        <v>300448.61869999999</v>
      </c>
      <c r="L23" s="55">
        <v>9.7788330522933702</v>
      </c>
      <c r="M23" s="55">
        <v>-0.58707367956356704</v>
      </c>
      <c r="N23" s="54">
        <v>72812962.870499998</v>
      </c>
      <c r="O23" s="54">
        <v>474770383.32870001</v>
      </c>
      <c r="P23" s="54">
        <v>66993</v>
      </c>
      <c r="Q23" s="54">
        <v>154159</v>
      </c>
      <c r="R23" s="55">
        <v>-56.542919972236497</v>
      </c>
      <c r="S23" s="54">
        <v>30.6924748287135</v>
      </c>
      <c r="T23" s="54">
        <v>52.643662208499002</v>
      </c>
      <c r="U23" s="56">
        <v>-71.519769918487597</v>
      </c>
    </row>
    <row r="24" spans="1:21" ht="12" thickBot="1">
      <c r="A24" s="80"/>
      <c r="B24" s="69" t="s">
        <v>22</v>
      </c>
      <c r="C24" s="70"/>
      <c r="D24" s="54">
        <v>194776.3076</v>
      </c>
      <c r="E24" s="54">
        <v>190261.23319999999</v>
      </c>
      <c r="F24" s="55">
        <v>102.37309215548601</v>
      </c>
      <c r="G24" s="54">
        <v>309594.6986</v>
      </c>
      <c r="H24" s="55">
        <v>-37.086678654128598</v>
      </c>
      <c r="I24" s="54">
        <v>30121.822400000001</v>
      </c>
      <c r="J24" s="55">
        <v>15.464828741830001</v>
      </c>
      <c r="K24" s="54">
        <v>51043.560100000002</v>
      </c>
      <c r="L24" s="55">
        <v>16.487220333817401</v>
      </c>
      <c r="M24" s="55">
        <v>-0.40988006438054098</v>
      </c>
      <c r="N24" s="54">
        <v>5600150.2911999999</v>
      </c>
      <c r="O24" s="54">
        <v>45149461.923799999</v>
      </c>
      <c r="P24" s="54">
        <v>20066</v>
      </c>
      <c r="Q24" s="54">
        <v>30662</v>
      </c>
      <c r="R24" s="55">
        <v>-34.557432652795001</v>
      </c>
      <c r="S24" s="54">
        <v>9.70678299611283</v>
      </c>
      <c r="T24" s="54">
        <v>11.2213633161568</v>
      </c>
      <c r="U24" s="56">
        <v>-15.603319046593599</v>
      </c>
    </row>
    <row r="25" spans="1:21" ht="12" thickBot="1">
      <c r="A25" s="80"/>
      <c r="B25" s="69" t="s">
        <v>23</v>
      </c>
      <c r="C25" s="70"/>
      <c r="D25" s="54">
        <v>191596.40340000001</v>
      </c>
      <c r="E25" s="54">
        <v>196905.1115</v>
      </c>
      <c r="F25" s="55">
        <v>97.303925703320303</v>
      </c>
      <c r="G25" s="54">
        <v>298941.4595</v>
      </c>
      <c r="H25" s="55">
        <v>-35.908386973002003</v>
      </c>
      <c r="I25" s="54">
        <v>14233.0288</v>
      </c>
      <c r="J25" s="55">
        <v>7.4286513459677996</v>
      </c>
      <c r="K25" s="54">
        <v>22869.744200000001</v>
      </c>
      <c r="L25" s="55">
        <v>7.6502417022554203</v>
      </c>
      <c r="M25" s="55">
        <v>-0.37764809804912502</v>
      </c>
      <c r="N25" s="54">
        <v>6009131.2224000003</v>
      </c>
      <c r="O25" s="54">
        <v>58050187.708999999</v>
      </c>
      <c r="P25" s="54">
        <v>14179</v>
      </c>
      <c r="Q25" s="54">
        <v>20761</v>
      </c>
      <c r="R25" s="55">
        <v>-31.703675160156099</v>
      </c>
      <c r="S25" s="54">
        <v>13.512688017490699</v>
      </c>
      <c r="T25" s="54">
        <v>17.061749588170098</v>
      </c>
      <c r="U25" s="56">
        <v>-26.2646600445863</v>
      </c>
    </row>
    <row r="26" spans="1:21" ht="12" thickBot="1">
      <c r="A26" s="80"/>
      <c r="B26" s="69" t="s">
        <v>24</v>
      </c>
      <c r="C26" s="70"/>
      <c r="D26" s="54">
        <v>495268.11139999999</v>
      </c>
      <c r="E26" s="54">
        <v>541423.49919999996</v>
      </c>
      <c r="F26" s="55">
        <v>91.475178327464803</v>
      </c>
      <c r="G26" s="54">
        <v>653977.91529999999</v>
      </c>
      <c r="H26" s="55">
        <v>-24.268373623472399</v>
      </c>
      <c r="I26" s="54">
        <v>112215.6473</v>
      </c>
      <c r="J26" s="55">
        <v>22.657555517312499</v>
      </c>
      <c r="K26" s="54">
        <v>141134.4999</v>
      </c>
      <c r="L26" s="55">
        <v>21.5809275203517</v>
      </c>
      <c r="M26" s="55">
        <v>-0.20490278862000599</v>
      </c>
      <c r="N26" s="54">
        <v>13768348.156500001</v>
      </c>
      <c r="O26" s="54">
        <v>106967126.2493</v>
      </c>
      <c r="P26" s="54">
        <v>34947</v>
      </c>
      <c r="Q26" s="54">
        <v>47419</v>
      </c>
      <c r="R26" s="55">
        <v>-26.3016934140323</v>
      </c>
      <c r="S26" s="54">
        <v>14.1719778922368</v>
      </c>
      <c r="T26" s="54">
        <v>17.454746044834401</v>
      </c>
      <c r="U26" s="56">
        <v>-23.163796737192101</v>
      </c>
    </row>
    <row r="27" spans="1:21" ht="12" thickBot="1">
      <c r="A27" s="80"/>
      <c r="B27" s="69" t="s">
        <v>25</v>
      </c>
      <c r="C27" s="70"/>
      <c r="D27" s="54">
        <v>183320.3144</v>
      </c>
      <c r="E27" s="54">
        <v>210229.31510000001</v>
      </c>
      <c r="F27" s="55">
        <v>87.200167261544806</v>
      </c>
      <c r="G27" s="54">
        <v>327003.91739999998</v>
      </c>
      <c r="H27" s="55">
        <v>-43.939413369241798</v>
      </c>
      <c r="I27" s="54">
        <v>49284.573100000001</v>
      </c>
      <c r="J27" s="55">
        <v>26.884403543222401</v>
      </c>
      <c r="K27" s="54">
        <v>91153.634699999995</v>
      </c>
      <c r="L27" s="55">
        <v>27.875395323933802</v>
      </c>
      <c r="M27" s="55">
        <v>-0.45932410416542602</v>
      </c>
      <c r="N27" s="54">
        <v>4927183.6331000002</v>
      </c>
      <c r="O27" s="54">
        <v>36775107.482199997</v>
      </c>
      <c r="P27" s="54">
        <v>24011</v>
      </c>
      <c r="Q27" s="54">
        <v>36325</v>
      </c>
      <c r="R27" s="55">
        <v>-33.899518238128003</v>
      </c>
      <c r="S27" s="54">
        <v>7.6348471283994801</v>
      </c>
      <c r="T27" s="54">
        <v>7.8815942326221604</v>
      </c>
      <c r="U27" s="56">
        <v>-3.23185389403343</v>
      </c>
    </row>
    <row r="28" spans="1:21" ht="12" thickBot="1">
      <c r="A28" s="80"/>
      <c r="B28" s="69" t="s">
        <v>26</v>
      </c>
      <c r="C28" s="70"/>
      <c r="D28" s="54">
        <v>775964.17350000003</v>
      </c>
      <c r="E28" s="54">
        <v>739569.33589999995</v>
      </c>
      <c r="F28" s="55">
        <v>104.921085263184</v>
      </c>
      <c r="G28" s="54">
        <v>1015725.9439</v>
      </c>
      <c r="H28" s="55">
        <v>-23.604966658565999</v>
      </c>
      <c r="I28" s="54">
        <v>13780.33</v>
      </c>
      <c r="J28" s="55">
        <v>1.77589771159712</v>
      </c>
      <c r="K28" s="54">
        <v>39512.964200000002</v>
      </c>
      <c r="L28" s="55">
        <v>3.8901206016541501</v>
      </c>
      <c r="M28" s="55">
        <v>-0.65124535000084904</v>
      </c>
      <c r="N28" s="54">
        <v>21378543.7958</v>
      </c>
      <c r="O28" s="54">
        <v>154411940.26809999</v>
      </c>
      <c r="P28" s="54">
        <v>34831</v>
      </c>
      <c r="Q28" s="54">
        <v>46918</v>
      </c>
      <c r="R28" s="55">
        <v>-25.761967688307301</v>
      </c>
      <c r="S28" s="54">
        <v>22.277975754356799</v>
      </c>
      <c r="T28" s="54">
        <v>27.672194645978099</v>
      </c>
      <c r="U28" s="56">
        <v>-24.213236207362399</v>
      </c>
    </row>
    <row r="29" spans="1:21" ht="12" thickBot="1">
      <c r="A29" s="80"/>
      <c r="B29" s="69" t="s">
        <v>27</v>
      </c>
      <c r="C29" s="70"/>
      <c r="D29" s="54">
        <v>664284.14870000002</v>
      </c>
      <c r="E29" s="54">
        <v>684697.43169999996</v>
      </c>
      <c r="F29" s="55">
        <v>97.018641803677198</v>
      </c>
      <c r="G29" s="54">
        <v>808543.90139999997</v>
      </c>
      <c r="H29" s="55">
        <v>-17.841919585345099</v>
      </c>
      <c r="I29" s="54">
        <v>97275.389299999995</v>
      </c>
      <c r="J29" s="55">
        <v>14.643641503469199</v>
      </c>
      <c r="K29" s="54">
        <v>131516.386</v>
      </c>
      <c r="L29" s="55">
        <v>16.265831177785</v>
      </c>
      <c r="M29" s="55">
        <v>-0.26035536514818802</v>
      </c>
      <c r="N29" s="54">
        <v>18117617.532600001</v>
      </c>
      <c r="O29" s="54">
        <v>116556554.65719999</v>
      </c>
      <c r="P29" s="54">
        <v>100568</v>
      </c>
      <c r="Q29" s="54">
        <v>119048</v>
      </c>
      <c r="R29" s="55">
        <v>-15.523150325919</v>
      </c>
      <c r="S29" s="54">
        <v>6.6053232509346902</v>
      </c>
      <c r="T29" s="54">
        <v>7.0382220070895798</v>
      </c>
      <c r="U29" s="56">
        <v>-6.55378608599705</v>
      </c>
    </row>
    <row r="30" spans="1:21" ht="12" thickBot="1">
      <c r="A30" s="80"/>
      <c r="B30" s="69" t="s">
        <v>28</v>
      </c>
      <c r="C30" s="70"/>
      <c r="D30" s="54">
        <v>976005.36159999995</v>
      </c>
      <c r="E30" s="54">
        <v>1117995.824</v>
      </c>
      <c r="F30" s="55">
        <v>87.299553419440997</v>
      </c>
      <c r="G30" s="54">
        <v>1512475.33</v>
      </c>
      <c r="H30" s="55">
        <v>-35.469667356491698</v>
      </c>
      <c r="I30" s="54">
        <v>75298.314499999993</v>
      </c>
      <c r="J30" s="55">
        <v>7.7149488581252097</v>
      </c>
      <c r="K30" s="54">
        <v>190333.5055</v>
      </c>
      <c r="L30" s="55">
        <v>12.584238679780601</v>
      </c>
      <c r="M30" s="55">
        <v>-0.60438749708206296</v>
      </c>
      <c r="N30" s="54">
        <v>31307843.724399999</v>
      </c>
      <c r="O30" s="54">
        <v>173536768.3233</v>
      </c>
      <c r="P30" s="54">
        <v>64231</v>
      </c>
      <c r="Q30" s="54">
        <v>89131</v>
      </c>
      <c r="R30" s="55">
        <v>-27.936408208143099</v>
      </c>
      <c r="S30" s="54">
        <v>15.1952384611792</v>
      </c>
      <c r="T30" s="54">
        <v>18.694670252773999</v>
      </c>
      <c r="U30" s="56">
        <v>-23.0297918689146</v>
      </c>
    </row>
    <row r="31" spans="1:21" ht="12" thickBot="1">
      <c r="A31" s="80"/>
      <c r="B31" s="69" t="s">
        <v>29</v>
      </c>
      <c r="C31" s="70"/>
      <c r="D31" s="54">
        <v>665908.21440000006</v>
      </c>
      <c r="E31" s="54">
        <v>657300.86959999998</v>
      </c>
      <c r="F31" s="55">
        <v>101.30949846532801</v>
      </c>
      <c r="G31" s="54">
        <v>866091.81070000003</v>
      </c>
      <c r="H31" s="55">
        <v>-23.113438301443601</v>
      </c>
      <c r="I31" s="54">
        <v>35477.661800000002</v>
      </c>
      <c r="J31" s="55">
        <v>5.3277104911472302</v>
      </c>
      <c r="K31" s="54">
        <v>40083.304700000001</v>
      </c>
      <c r="L31" s="55">
        <v>4.6280664711058197</v>
      </c>
      <c r="M31" s="55">
        <v>-0.114901776050416</v>
      </c>
      <c r="N31" s="54">
        <v>34045620.537799999</v>
      </c>
      <c r="O31" s="54">
        <v>194012223.20480001</v>
      </c>
      <c r="P31" s="54">
        <v>28824</v>
      </c>
      <c r="Q31" s="54">
        <v>39803</v>
      </c>
      <c r="R31" s="55">
        <v>-27.583347988845102</v>
      </c>
      <c r="S31" s="54">
        <v>23.102560865945001</v>
      </c>
      <c r="T31" s="54">
        <v>28.565446870838901</v>
      </c>
      <c r="U31" s="56">
        <v>-23.6462357424044</v>
      </c>
    </row>
    <row r="32" spans="1:21" ht="12" thickBot="1">
      <c r="A32" s="80"/>
      <c r="B32" s="69" t="s">
        <v>30</v>
      </c>
      <c r="C32" s="70"/>
      <c r="D32" s="54">
        <v>103240.52929999999</v>
      </c>
      <c r="E32" s="54">
        <v>110898.9593</v>
      </c>
      <c r="F32" s="55">
        <v>93.094227350427502</v>
      </c>
      <c r="G32" s="54">
        <v>149367.87299999999</v>
      </c>
      <c r="H32" s="55">
        <v>-30.8817035240235</v>
      </c>
      <c r="I32" s="54">
        <v>27697.833999999999</v>
      </c>
      <c r="J32" s="55">
        <v>26.828450210202501</v>
      </c>
      <c r="K32" s="54">
        <v>43513.673999999999</v>
      </c>
      <c r="L32" s="55">
        <v>29.131882998695399</v>
      </c>
      <c r="M32" s="55">
        <v>-0.36346827436359402</v>
      </c>
      <c r="N32" s="54">
        <v>2507705.1734000002</v>
      </c>
      <c r="O32" s="54">
        <v>17910096.840399999</v>
      </c>
      <c r="P32" s="54">
        <v>19634</v>
      </c>
      <c r="Q32" s="54">
        <v>28875</v>
      </c>
      <c r="R32" s="55">
        <v>-32.003463203463198</v>
      </c>
      <c r="S32" s="54">
        <v>5.25825248548436</v>
      </c>
      <c r="T32" s="54">
        <v>5.3976406164502198</v>
      </c>
      <c r="U32" s="56">
        <v>-2.6508451496127199</v>
      </c>
    </row>
    <row r="33" spans="1:21" ht="12" thickBot="1">
      <c r="A33" s="80"/>
      <c r="B33" s="69" t="s">
        <v>70</v>
      </c>
      <c r="C33" s="70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4">
        <v>4.7008999999999999</v>
      </c>
      <c r="O33" s="54">
        <v>305.82920000000001</v>
      </c>
      <c r="P33" s="57"/>
      <c r="Q33" s="57"/>
      <c r="R33" s="57"/>
      <c r="S33" s="57"/>
      <c r="T33" s="57"/>
      <c r="U33" s="58"/>
    </row>
    <row r="34" spans="1:21" ht="12" thickBot="1">
      <c r="A34" s="80"/>
      <c r="B34" s="69" t="s">
        <v>31</v>
      </c>
      <c r="C34" s="70"/>
      <c r="D34" s="54">
        <v>123894.52069999999</v>
      </c>
      <c r="E34" s="54">
        <v>128862.6945</v>
      </c>
      <c r="F34" s="55">
        <v>96.1445988544031</v>
      </c>
      <c r="G34" s="54">
        <v>191519.1256</v>
      </c>
      <c r="H34" s="55">
        <v>-35.309583149015801</v>
      </c>
      <c r="I34" s="54">
        <v>16221.484399999999</v>
      </c>
      <c r="J34" s="55">
        <v>13.0929796639505</v>
      </c>
      <c r="K34" s="54">
        <v>24540.0805</v>
      </c>
      <c r="L34" s="55">
        <v>12.813383740720299</v>
      </c>
      <c r="M34" s="55">
        <v>-0.33897998419361303</v>
      </c>
      <c r="N34" s="54">
        <v>3501321.1819000002</v>
      </c>
      <c r="O34" s="54">
        <v>30321317.908500001</v>
      </c>
      <c r="P34" s="54">
        <v>8792</v>
      </c>
      <c r="Q34" s="54">
        <v>13034</v>
      </c>
      <c r="R34" s="55">
        <v>-32.545649838882902</v>
      </c>
      <c r="S34" s="54">
        <v>14.0917334736124</v>
      </c>
      <c r="T34" s="54">
        <v>15.1839412382998</v>
      </c>
      <c r="U34" s="56">
        <v>-7.7506984270791097</v>
      </c>
    </row>
    <row r="35" spans="1:21" ht="12" customHeight="1" thickBot="1">
      <c r="A35" s="80"/>
      <c r="B35" s="69" t="s">
        <v>73</v>
      </c>
      <c r="C35" s="70"/>
      <c r="D35" s="54">
        <v>5934.0029999999997</v>
      </c>
      <c r="E35" s="57"/>
      <c r="F35" s="57"/>
      <c r="G35" s="57"/>
      <c r="H35" s="57"/>
      <c r="I35" s="54">
        <v>153.1326</v>
      </c>
      <c r="J35" s="55">
        <v>2.58059525753526</v>
      </c>
      <c r="K35" s="57"/>
      <c r="L35" s="57"/>
      <c r="M35" s="57"/>
      <c r="N35" s="54">
        <v>161851.84909999999</v>
      </c>
      <c r="O35" s="54">
        <v>164766.2934</v>
      </c>
      <c r="P35" s="54">
        <v>952</v>
      </c>
      <c r="Q35" s="54">
        <v>1796</v>
      </c>
      <c r="R35" s="55">
        <v>-46.993318485523403</v>
      </c>
      <c r="S35" s="54">
        <v>6.2331964285714303</v>
      </c>
      <c r="T35" s="54">
        <v>6.59525016703786</v>
      </c>
      <c r="U35" s="56">
        <v>-5.8084763189375499</v>
      </c>
    </row>
    <row r="36" spans="1:21" ht="12" customHeight="1" thickBot="1">
      <c r="A36" s="80"/>
      <c r="B36" s="69" t="s">
        <v>64</v>
      </c>
      <c r="C36" s="70"/>
      <c r="D36" s="54">
        <v>100367.6</v>
      </c>
      <c r="E36" s="57"/>
      <c r="F36" s="57"/>
      <c r="G36" s="54">
        <v>75256.490000000005</v>
      </c>
      <c r="H36" s="55">
        <v>33.367368050250597</v>
      </c>
      <c r="I36" s="54">
        <v>-7522.92</v>
      </c>
      <c r="J36" s="55">
        <v>-7.4953670307948004</v>
      </c>
      <c r="K36" s="54">
        <v>3547.82</v>
      </c>
      <c r="L36" s="55">
        <v>4.7143043742805402</v>
      </c>
      <c r="M36" s="55">
        <v>-3.1204345203533399</v>
      </c>
      <c r="N36" s="54">
        <v>5058668.88</v>
      </c>
      <c r="O36" s="54">
        <v>24953269.559999999</v>
      </c>
      <c r="P36" s="54">
        <v>74</v>
      </c>
      <c r="Q36" s="54">
        <v>67</v>
      </c>
      <c r="R36" s="55">
        <v>10.4477611940299</v>
      </c>
      <c r="S36" s="54">
        <v>1356.31891891892</v>
      </c>
      <c r="T36" s="54">
        <v>998.55985074626903</v>
      </c>
      <c r="U36" s="56">
        <v>26.377208426599999</v>
      </c>
    </row>
    <row r="37" spans="1:21" ht="12" thickBot="1">
      <c r="A37" s="80"/>
      <c r="B37" s="69" t="s">
        <v>35</v>
      </c>
      <c r="C37" s="70"/>
      <c r="D37" s="54">
        <v>96631.679999999993</v>
      </c>
      <c r="E37" s="57"/>
      <c r="F37" s="57"/>
      <c r="G37" s="54">
        <v>440369.23</v>
      </c>
      <c r="H37" s="55">
        <v>-78.056668491574698</v>
      </c>
      <c r="I37" s="54">
        <v>-7102.98</v>
      </c>
      <c r="J37" s="55">
        <v>-7.3505707445011801</v>
      </c>
      <c r="K37" s="54">
        <v>-74634.429999999993</v>
      </c>
      <c r="L37" s="55">
        <v>-16.948148261857401</v>
      </c>
      <c r="M37" s="55">
        <v>-0.90482971465046402</v>
      </c>
      <c r="N37" s="54">
        <v>8576696.3000000007</v>
      </c>
      <c r="O37" s="54">
        <v>67834161.959999993</v>
      </c>
      <c r="P37" s="54">
        <v>53</v>
      </c>
      <c r="Q37" s="54">
        <v>371</v>
      </c>
      <c r="R37" s="55">
        <v>-85.714285714285694</v>
      </c>
      <c r="S37" s="54">
        <v>1823.23924528302</v>
      </c>
      <c r="T37" s="54">
        <v>1688.16237196766</v>
      </c>
      <c r="U37" s="56">
        <v>7.4086203258747902</v>
      </c>
    </row>
    <row r="38" spans="1:21" ht="12" thickBot="1">
      <c r="A38" s="80"/>
      <c r="B38" s="69" t="s">
        <v>36</v>
      </c>
      <c r="C38" s="70"/>
      <c r="D38" s="54">
        <v>12234.21</v>
      </c>
      <c r="E38" s="57"/>
      <c r="F38" s="57"/>
      <c r="G38" s="54">
        <v>547149.32999999996</v>
      </c>
      <c r="H38" s="55">
        <v>-97.764008958943606</v>
      </c>
      <c r="I38" s="54">
        <v>798.24</v>
      </c>
      <c r="J38" s="55">
        <v>6.5246550451561696</v>
      </c>
      <c r="K38" s="54">
        <v>-43237.41</v>
      </c>
      <c r="L38" s="55">
        <v>-7.9023052079767702</v>
      </c>
      <c r="M38" s="55">
        <v>-1.0184617903801401</v>
      </c>
      <c r="N38" s="54">
        <v>9732167.1999999993</v>
      </c>
      <c r="O38" s="54">
        <v>40347640.170000002</v>
      </c>
      <c r="P38" s="54">
        <v>7</v>
      </c>
      <c r="Q38" s="54">
        <v>228</v>
      </c>
      <c r="R38" s="55">
        <v>-96.929824561403507</v>
      </c>
      <c r="S38" s="54">
        <v>1747.7442857142901</v>
      </c>
      <c r="T38" s="54">
        <v>2670.1906578947401</v>
      </c>
      <c r="U38" s="56">
        <v>-52.779252646988702</v>
      </c>
    </row>
    <row r="39" spans="1:21" ht="12" thickBot="1">
      <c r="A39" s="80"/>
      <c r="B39" s="69" t="s">
        <v>37</v>
      </c>
      <c r="C39" s="70"/>
      <c r="D39" s="54">
        <v>82720.55</v>
      </c>
      <c r="E39" s="57"/>
      <c r="F39" s="57"/>
      <c r="G39" s="54">
        <v>330278.74</v>
      </c>
      <c r="H39" s="55">
        <v>-74.954321916088205</v>
      </c>
      <c r="I39" s="54">
        <v>-21441.91</v>
      </c>
      <c r="J39" s="55">
        <v>-25.920898736771001</v>
      </c>
      <c r="K39" s="54">
        <v>-33811.35</v>
      </c>
      <c r="L39" s="55">
        <v>-10.237216600741499</v>
      </c>
      <c r="M39" s="55">
        <v>-0.365836915710257</v>
      </c>
      <c r="N39" s="54">
        <v>7049706.7800000003</v>
      </c>
      <c r="O39" s="54">
        <v>41413748.149999999</v>
      </c>
      <c r="P39" s="54">
        <v>52</v>
      </c>
      <c r="Q39" s="54">
        <v>240</v>
      </c>
      <c r="R39" s="55">
        <v>-78.3333333333333</v>
      </c>
      <c r="S39" s="54">
        <v>1590.77980769231</v>
      </c>
      <c r="T39" s="54">
        <v>1808.5306250000001</v>
      </c>
      <c r="U39" s="56">
        <v>-13.6883065937061</v>
      </c>
    </row>
    <row r="40" spans="1:21" ht="12" thickBot="1">
      <c r="A40" s="80"/>
      <c r="B40" s="69" t="s">
        <v>66</v>
      </c>
      <c r="C40" s="70"/>
      <c r="D40" s="54">
        <v>0.03</v>
      </c>
      <c r="E40" s="57"/>
      <c r="F40" s="57"/>
      <c r="G40" s="54">
        <v>16.52</v>
      </c>
      <c r="H40" s="55">
        <v>-99.818401937046005</v>
      </c>
      <c r="I40" s="54">
        <v>0.03</v>
      </c>
      <c r="J40" s="55">
        <v>100</v>
      </c>
      <c r="K40" s="54">
        <v>16.32</v>
      </c>
      <c r="L40" s="55">
        <v>98.789346246973395</v>
      </c>
      <c r="M40" s="55">
        <v>-0.99816176470588203</v>
      </c>
      <c r="N40" s="54">
        <v>3.24</v>
      </c>
      <c r="O40" s="54">
        <v>1247.69</v>
      </c>
      <c r="P40" s="54">
        <v>1</v>
      </c>
      <c r="Q40" s="54">
        <v>1</v>
      </c>
      <c r="R40" s="55">
        <v>0</v>
      </c>
      <c r="S40" s="54">
        <v>0.03</v>
      </c>
      <c r="T40" s="54">
        <v>0.09</v>
      </c>
      <c r="U40" s="56">
        <v>-200</v>
      </c>
    </row>
    <row r="41" spans="1:21" ht="12" customHeight="1" thickBot="1">
      <c r="A41" s="80"/>
      <c r="B41" s="69" t="s">
        <v>32</v>
      </c>
      <c r="C41" s="70"/>
      <c r="D41" s="54">
        <v>38148.718000000001</v>
      </c>
      <c r="E41" s="57"/>
      <c r="F41" s="57"/>
      <c r="G41" s="54">
        <v>152844.0166</v>
      </c>
      <c r="H41" s="55">
        <v>-75.040751448035394</v>
      </c>
      <c r="I41" s="54">
        <v>1992.6411000000001</v>
      </c>
      <c r="J41" s="55">
        <v>5.2233501005197596</v>
      </c>
      <c r="K41" s="54">
        <v>8892.9938000000002</v>
      </c>
      <c r="L41" s="55">
        <v>5.81834604835948</v>
      </c>
      <c r="M41" s="55">
        <v>-0.77593135171195105</v>
      </c>
      <c r="N41" s="54">
        <v>1242892.9809000001</v>
      </c>
      <c r="O41" s="54">
        <v>12703648.277100001</v>
      </c>
      <c r="P41" s="54">
        <v>82</v>
      </c>
      <c r="Q41" s="54">
        <v>392</v>
      </c>
      <c r="R41" s="55">
        <v>-79.081632653061206</v>
      </c>
      <c r="S41" s="54">
        <v>465.22826829268303</v>
      </c>
      <c r="T41" s="54">
        <v>202.25011964285699</v>
      </c>
      <c r="U41" s="56">
        <v>56.526691642129897</v>
      </c>
    </row>
    <row r="42" spans="1:21" ht="12" thickBot="1">
      <c r="A42" s="80"/>
      <c r="B42" s="69" t="s">
        <v>33</v>
      </c>
      <c r="C42" s="70"/>
      <c r="D42" s="54">
        <v>265711.33250000002</v>
      </c>
      <c r="E42" s="54">
        <v>794052.94050000003</v>
      </c>
      <c r="F42" s="55">
        <v>33.462672190683698</v>
      </c>
      <c r="G42" s="54">
        <v>462718.3101</v>
      </c>
      <c r="H42" s="55">
        <v>-42.5760064600478</v>
      </c>
      <c r="I42" s="54">
        <v>14612.8979</v>
      </c>
      <c r="J42" s="55">
        <v>5.4995388275357104</v>
      </c>
      <c r="K42" s="54">
        <v>28041.852800000001</v>
      </c>
      <c r="L42" s="55">
        <v>6.0602427411916704</v>
      </c>
      <c r="M42" s="55">
        <v>-0.47888971516175999</v>
      </c>
      <c r="N42" s="54">
        <v>8469112.6265999991</v>
      </c>
      <c r="O42" s="54">
        <v>74661486.373799995</v>
      </c>
      <c r="P42" s="54">
        <v>1280</v>
      </c>
      <c r="Q42" s="54">
        <v>5006</v>
      </c>
      <c r="R42" s="55">
        <v>-74.430683180183806</v>
      </c>
      <c r="S42" s="54">
        <v>207.58697851562499</v>
      </c>
      <c r="T42" s="54">
        <v>164.36705077906501</v>
      </c>
      <c r="U42" s="56">
        <v>20.820153578807801</v>
      </c>
    </row>
    <row r="43" spans="1:21" ht="12" thickBot="1">
      <c r="A43" s="80"/>
      <c r="B43" s="69" t="s">
        <v>38</v>
      </c>
      <c r="C43" s="70"/>
      <c r="D43" s="54">
        <v>60233.36</v>
      </c>
      <c r="E43" s="57"/>
      <c r="F43" s="57"/>
      <c r="G43" s="54">
        <v>192539.38</v>
      </c>
      <c r="H43" s="55">
        <v>-68.716342599628206</v>
      </c>
      <c r="I43" s="54">
        <v>-8326.83</v>
      </c>
      <c r="J43" s="55">
        <v>-13.8242827562666</v>
      </c>
      <c r="K43" s="54">
        <v>-12194.94</v>
      </c>
      <c r="L43" s="55">
        <v>-6.3337380643897401</v>
      </c>
      <c r="M43" s="55">
        <v>-0.31718975247110698</v>
      </c>
      <c r="N43" s="54">
        <v>4596804.12</v>
      </c>
      <c r="O43" s="54">
        <v>32650469.43</v>
      </c>
      <c r="P43" s="54">
        <v>48</v>
      </c>
      <c r="Q43" s="54">
        <v>211</v>
      </c>
      <c r="R43" s="55">
        <v>-77.251184834123194</v>
      </c>
      <c r="S43" s="54">
        <v>1254.8616666666701</v>
      </c>
      <c r="T43" s="54">
        <v>1353.79061611374</v>
      </c>
      <c r="U43" s="56">
        <v>-7.88365379826016</v>
      </c>
    </row>
    <row r="44" spans="1:21" ht="12" thickBot="1">
      <c r="A44" s="80"/>
      <c r="B44" s="69" t="s">
        <v>39</v>
      </c>
      <c r="C44" s="70"/>
      <c r="D44" s="54">
        <v>31405.1</v>
      </c>
      <c r="E44" s="57"/>
      <c r="F44" s="57"/>
      <c r="G44" s="54">
        <v>61341.07</v>
      </c>
      <c r="H44" s="55">
        <v>-48.802490729294398</v>
      </c>
      <c r="I44" s="54">
        <v>1498.92</v>
      </c>
      <c r="J44" s="55">
        <v>4.77285536425613</v>
      </c>
      <c r="K44" s="54">
        <v>7505.78</v>
      </c>
      <c r="L44" s="55">
        <v>12.236141299785</v>
      </c>
      <c r="M44" s="55">
        <v>-0.80029790374884402</v>
      </c>
      <c r="N44" s="54">
        <v>2333758.98</v>
      </c>
      <c r="O44" s="54">
        <v>13050130.439999999</v>
      </c>
      <c r="P44" s="54">
        <v>27</v>
      </c>
      <c r="Q44" s="54">
        <v>136</v>
      </c>
      <c r="R44" s="55">
        <v>-80.147058823529406</v>
      </c>
      <c r="S44" s="54">
        <v>1163.1518518518501</v>
      </c>
      <c r="T44" s="54">
        <v>1527.5208823529399</v>
      </c>
      <c r="U44" s="56">
        <v>-31.3260069973648</v>
      </c>
    </row>
    <row r="45" spans="1:21" ht="12" thickBot="1">
      <c r="A45" s="80"/>
      <c r="B45" s="69" t="s">
        <v>72</v>
      </c>
      <c r="C45" s="70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4">
        <v>-25.640999999999998</v>
      </c>
      <c r="O45" s="54">
        <v>-720.76909999999998</v>
      </c>
      <c r="P45" s="57"/>
      <c r="Q45" s="54">
        <v>1</v>
      </c>
      <c r="R45" s="57"/>
      <c r="S45" s="57"/>
      <c r="T45" s="54">
        <v>-25.640999999999998</v>
      </c>
      <c r="U45" s="58"/>
    </row>
    <row r="46" spans="1:21" ht="12" thickBot="1">
      <c r="A46" s="81"/>
      <c r="B46" s="69" t="s">
        <v>34</v>
      </c>
      <c r="C46" s="70"/>
      <c r="D46" s="59">
        <v>3534.2181999999998</v>
      </c>
      <c r="E46" s="60"/>
      <c r="F46" s="60"/>
      <c r="G46" s="59">
        <v>7736.5312000000004</v>
      </c>
      <c r="H46" s="61">
        <v>-54.317792966439498</v>
      </c>
      <c r="I46" s="59">
        <v>260.89060000000001</v>
      </c>
      <c r="J46" s="61">
        <v>7.3818475610815399</v>
      </c>
      <c r="K46" s="59">
        <v>1139.097</v>
      </c>
      <c r="L46" s="61">
        <v>14.7236141179137</v>
      </c>
      <c r="M46" s="61">
        <v>-0.77096717838779305</v>
      </c>
      <c r="N46" s="59">
        <v>330763.6188</v>
      </c>
      <c r="O46" s="59">
        <v>4350777.9720999999</v>
      </c>
      <c r="P46" s="59">
        <v>15</v>
      </c>
      <c r="Q46" s="59">
        <v>20</v>
      </c>
      <c r="R46" s="61">
        <v>-25</v>
      </c>
      <c r="S46" s="59">
        <v>235.614546666667</v>
      </c>
      <c r="T46" s="59">
        <v>390.23636499999998</v>
      </c>
      <c r="U46" s="62">
        <v>-65.624903267149705</v>
      </c>
    </row>
  </sheetData>
  <mergeCells count="44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2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6" workbookViewId="0">
      <selection activeCell="B34" sqref="B34:E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82571</v>
      </c>
      <c r="D2" s="37">
        <v>462246.65633247897</v>
      </c>
      <c r="E2" s="37">
        <v>357110.79770427302</v>
      </c>
      <c r="F2" s="37">
        <v>105135.85862820499</v>
      </c>
      <c r="G2" s="37">
        <v>357110.79770427302</v>
      </c>
      <c r="H2" s="37">
        <v>0.22744536317983499</v>
      </c>
    </row>
    <row r="3" spans="1:8">
      <c r="A3" s="37">
        <v>2</v>
      </c>
      <c r="B3" s="37">
        <v>13</v>
      </c>
      <c r="C3" s="37">
        <v>5093</v>
      </c>
      <c r="D3" s="37">
        <v>48075.903365812002</v>
      </c>
      <c r="E3" s="37">
        <v>37567.804272649599</v>
      </c>
      <c r="F3" s="37">
        <v>10508.0990931624</v>
      </c>
      <c r="G3" s="37">
        <v>37567.804272649599</v>
      </c>
      <c r="H3" s="37">
        <v>0.21857309707122399</v>
      </c>
    </row>
    <row r="4" spans="1:8">
      <c r="A4" s="37">
        <v>3</v>
      </c>
      <c r="B4" s="37">
        <v>14</v>
      </c>
      <c r="C4" s="37">
        <v>88011</v>
      </c>
      <c r="D4" s="37">
        <v>77993.280514325699</v>
      </c>
      <c r="E4" s="37">
        <v>55341.489334249898</v>
      </c>
      <c r="F4" s="37">
        <v>22651.791180075801</v>
      </c>
      <c r="G4" s="37">
        <v>55341.489334249898</v>
      </c>
      <c r="H4" s="37">
        <v>0.290432599202122</v>
      </c>
    </row>
    <row r="5" spans="1:8">
      <c r="A5" s="37">
        <v>4</v>
      </c>
      <c r="B5" s="37">
        <v>15</v>
      </c>
      <c r="C5" s="37">
        <v>2580</v>
      </c>
      <c r="D5" s="37">
        <v>40459.172247772498</v>
      </c>
      <c r="E5" s="37">
        <v>33335.8926693291</v>
      </c>
      <c r="F5" s="37">
        <v>7123.2795784433902</v>
      </c>
      <c r="G5" s="37">
        <v>33335.8926693291</v>
      </c>
      <c r="H5" s="37">
        <v>0.17606093211250901</v>
      </c>
    </row>
    <row r="6" spans="1:8">
      <c r="A6" s="37">
        <v>5</v>
      </c>
      <c r="B6" s="37">
        <v>16</v>
      </c>
      <c r="C6" s="37">
        <v>4191</v>
      </c>
      <c r="D6" s="37">
        <v>120622.868036752</v>
      </c>
      <c r="E6" s="37">
        <v>104786.679825641</v>
      </c>
      <c r="F6" s="37">
        <v>15836.188211111101</v>
      </c>
      <c r="G6" s="37">
        <v>104786.679825641</v>
      </c>
      <c r="H6" s="37">
        <v>0.13128678225662799</v>
      </c>
    </row>
    <row r="7" spans="1:8">
      <c r="A7" s="37">
        <v>6</v>
      </c>
      <c r="B7" s="37">
        <v>17</v>
      </c>
      <c r="C7" s="37">
        <v>13293</v>
      </c>
      <c r="D7" s="37">
        <v>156960.14882906</v>
      </c>
      <c r="E7" s="37">
        <v>107834.54804102601</v>
      </c>
      <c r="F7" s="37">
        <v>49125.6007880342</v>
      </c>
      <c r="G7" s="37">
        <v>107834.54804102601</v>
      </c>
      <c r="H7" s="37">
        <v>0.31298135962864898</v>
      </c>
    </row>
    <row r="8" spans="1:8">
      <c r="A8" s="37">
        <v>7</v>
      </c>
      <c r="B8" s="37">
        <v>18</v>
      </c>
      <c r="C8" s="37">
        <v>28984</v>
      </c>
      <c r="D8" s="37">
        <v>77955.806430769197</v>
      </c>
      <c r="E8" s="37">
        <v>61125.322267521398</v>
      </c>
      <c r="F8" s="37">
        <v>16830.4841632479</v>
      </c>
      <c r="G8" s="37">
        <v>61125.322267521398</v>
      </c>
      <c r="H8" s="37">
        <v>0.215897762255781</v>
      </c>
    </row>
    <row r="9" spans="1:8">
      <c r="A9" s="37">
        <v>8</v>
      </c>
      <c r="B9" s="37">
        <v>19</v>
      </c>
      <c r="C9" s="37">
        <v>14527</v>
      </c>
      <c r="D9" s="37">
        <v>69028.228129059804</v>
      </c>
      <c r="E9" s="37">
        <v>60333.965527350403</v>
      </c>
      <c r="F9" s="37">
        <v>8694.2626017094008</v>
      </c>
      <c r="G9" s="37">
        <v>60333.965527350403</v>
      </c>
      <c r="H9" s="37">
        <v>0.12595227832668701</v>
      </c>
    </row>
    <row r="10" spans="1:8">
      <c r="A10" s="37">
        <v>9</v>
      </c>
      <c r="B10" s="37">
        <v>21</v>
      </c>
      <c r="C10" s="37">
        <v>230266</v>
      </c>
      <c r="D10" s="37">
        <v>756642.95782136801</v>
      </c>
      <c r="E10" s="37">
        <v>818799.95346666698</v>
      </c>
      <c r="F10" s="37">
        <v>-62156.995645299103</v>
      </c>
      <c r="G10" s="37">
        <v>818799.95346666698</v>
      </c>
      <c r="H10" s="37">
        <v>-8.2148383200803601E-2</v>
      </c>
    </row>
    <row r="11" spans="1:8">
      <c r="A11" s="37">
        <v>10</v>
      </c>
      <c r="B11" s="37">
        <v>22</v>
      </c>
      <c r="C11" s="37">
        <v>41426</v>
      </c>
      <c r="D11" s="37">
        <v>376536.71883931599</v>
      </c>
      <c r="E11" s="37">
        <v>330596.15770256403</v>
      </c>
      <c r="F11" s="37">
        <v>45940.561136752098</v>
      </c>
      <c r="G11" s="37">
        <v>330596.15770256403</v>
      </c>
      <c r="H11" s="37">
        <v>0.1220081836331</v>
      </c>
    </row>
    <row r="12" spans="1:8">
      <c r="A12" s="37">
        <v>11</v>
      </c>
      <c r="B12" s="37">
        <v>23</v>
      </c>
      <c r="C12" s="37">
        <v>129485.212</v>
      </c>
      <c r="D12" s="37">
        <v>1169978.0276367499</v>
      </c>
      <c r="E12" s="37">
        <v>998258.47302564105</v>
      </c>
      <c r="F12" s="37">
        <v>171719.554611111</v>
      </c>
      <c r="G12" s="37">
        <v>998258.47302564105</v>
      </c>
      <c r="H12" s="37">
        <v>0.14677160643603601</v>
      </c>
    </row>
    <row r="13" spans="1:8">
      <c r="A13" s="37">
        <v>12</v>
      </c>
      <c r="B13" s="37">
        <v>24</v>
      </c>
      <c r="C13" s="37">
        <v>14942</v>
      </c>
      <c r="D13" s="37">
        <v>395178.51139401703</v>
      </c>
      <c r="E13" s="37">
        <v>376414.552169231</v>
      </c>
      <c r="F13" s="37">
        <v>18763.9592247863</v>
      </c>
      <c r="G13" s="37">
        <v>376414.552169231</v>
      </c>
      <c r="H13" s="37">
        <v>4.7482235708098799E-2</v>
      </c>
    </row>
    <row r="14" spans="1:8">
      <c r="A14" s="37">
        <v>13</v>
      </c>
      <c r="B14" s="37">
        <v>25</v>
      </c>
      <c r="C14" s="37">
        <v>76349</v>
      </c>
      <c r="D14" s="37">
        <v>939128.12280000001</v>
      </c>
      <c r="E14" s="37">
        <v>854263.36820000003</v>
      </c>
      <c r="F14" s="37">
        <v>84864.7546</v>
      </c>
      <c r="G14" s="37">
        <v>854263.36820000003</v>
      </c>
      <c r="H14" s="37">
        <v>9.0365470418431001E-2</v>
      </c>
    </row>
    <row r="15" spans="1:8">
      <c r="A15" s="37">
        <v>14</v>
      </c>
      <c r="B15" s="37">
        <v>26</v>
      </c>
      <c r="C15" s="37">
        <v>49339</v>
      </c>
      <c r="D15" s="37">
        <v>263743.50813931599</v>
      </c>
      <c r="E15" s="37">
        <v>227544.45717948701</v>
      </c>
      <c r="F15" s="37">
        <v>36199.050959829103</v>
      </c>
      <c r="G15" s="37">
        <v>227544.45717948701</v>
      </c>
      <c r="H15" s="37">
        <v>0.137250964830224</v>
      </c>
    </row>
    <row r="16" spans="1:8">
      <c r="A16" s="37">
        <v>15</v>
      </c>
      <c r="B16" s="37">
        <v>27</v>
      </c>
      <c r="C16" s="37">
        <v>143800.204</v>
      </c>
      <c r="D16" s="37">
        <v>1035820.4594128201</v>
      </c>
      <c r="E16" s="37">
        <v>1013343.8585359</v>
      </c>
      <c r="F16" s="37">
        <v>22476.600876923101</v>
      </c>
      <c r="G16" s="37">
        <v>1013343.8585359</v>
      </c>
      <c r="H16" s="37">
        <v>2.16993212218114E-2</v>
      </c>
    </row>
    <row r="17" spans="1:8">
      <c r="A17" s="37">
        <v>16</v>
      </c>
      <c r="B17" s="37">
        <v>29</v>
      </c>
      <c r="C17" s="37">
        <v>153977</v>
      </c>
      <c r="D17" s="37">
        <v>2056181.9503367499</v>
      </c>
      <c r="E17" s="37">
        <v>1932117.8442837601</v>
      </c>
      <c r="F17" s="37">
        <v>124064.106052991</v>
      </c>
      <c r="G17" s="37">
        <v>1932117.8442837601</v>
      </c>
      <c r="H17" s="37">
        <v>6.0337124364248401E-2</v>
      </c>
    </row>
    <row r="18" spans="1:8">
      <c r="A18" s="37">
        <v>17</v>
      </c>
      <c r="B18" s="37">
        <v>31</v>
      </c>
      <c r="C18" s="37">
        <v>22565.452000000001</v>
      </c>
      <c r="D18" s="37">
        <v>194776.35367988801</v>
      </c>
      <c r="E18" s="37">
        <v>164654.475623042</v>
      </c>
      <c r="F18" s="37">
        <v>30121.878056846399</v>
      </c>
      <c r="G18" s="37">
        <v>164654.475623042</v>
      </c>
      <c r="H18" s="37">
        <v>0.154648536579298</v>
      </c>
    </row>
    <row r="19" spans="1:8">
      <c r="A19" s="37">
        <v>18</v>
      </c>
      <c r="B19" s="37">
        <v>32</v>
      </c>
      <c r="C19" s="37">
        <v>11708.888999999999</v>
      </c>
      <c r="D19" s="37">
        <v>191596.384763543</v>
      </c>
      <c r="E19" s="37">
        <v>177363.36885060399</v>
      </c>
      <c r="F19" s="37">
        <v>14233.0159129391</v>
      </c>
      <c r="G19" s="37">
        <v>177363.36885060399</v>
      </c>
      <c r="H19" s="37">
        <v>7.4286453423975995E-2</v>
      </c>
    </row>
    <row r="20" spans="1:8">
      <c r="A20" s="37">
        <v>19</v>
      </c>
      <c r="B20" s="37">
        <v>33</v>
      </c>
      <c r="C20" s="37">
        <v>36492.909</v>
      </c>
      <c r="D20" s="37">
        <v>495268.07703475503</v>
      </c>
      <c r="E20" s="37">
        <v>383052.46579354798</v>
      </c>
      <c r="F20" s="37">
        <v>112215.611241208</v>
      </c>
      <c r="G20" s="37">
        <v>383052.46579354798</v>
      </c>
      <c r="H20" s="37">
        <v>0.226575498087944</v>
      </c>
    </row>
    <row r="21" spans="1:8">
      <c r="A21" s="37">
        <v>20</v>
      </c>
      <c r="B21" s="37">
        <v>34</v>
      </c>
      <c r="C21" s="37">
        <v>34171.000999999997</v>
      </c>
      <c r="D21" s="37">
        <v>183320.12175220501</v>
      </c>
      <c r="E21" s="37">
        <v>134035.73957076401</v>
      </c>
      <c r="F21" s="37">
        <v>49284.382181440698</v>
      </c>
      <c r="G21" s="37">
        <v>134035.73957076401</v>
      </c>
      <c r="H21" s="37">
        <v>0.26884327650654</v>
      </c>
    </row>
    <row r="22" spans="1:8">
      <c r="A22" s="37">
        <v>21</v>
      </c>
      <c r="B22" s="37">
        <v>35</v>
      </c>
      <c r="C22" s="37">
        <v>24863.115000000002</v>
      </c>
      <c r="D22" s="37">
        <v>775964.17334070802</v>
      </c>
      <c r="E22" s="37">
        <v>762183.84074867202</v>
      </c>
      <c r="F22" s="37">
        <v>13780.3325920354</v>
      </c>
      <c r="G22" s="37">
        <v>762183.84074867202</v>
      </c>
      <c r="H22" s="37">
        <v>1.7758980460022802E-2</v>
      </c>
    </row>
    <row r="23" spans="1:8">
      <c r="A23" s="37">
        <v>22</v>
      </c>
      <c r="B23" s="37">
        <v>36</v>
      </c>
      <c r="C23" s="37">
        <v>126571.69100000001</v>
      </c>
      <c r="D23" s="37">
        <v>664284.14974955702</v>
      </c>
      <c r="E23" s="37">
        <v>567008.78738527698</v>
      </c>
      <c r="F23" s="37">
        <v>97275.362364280605</v>
      </c>
      <c r="G23" s="37">
        <v>567008.78738527698</v>
      </c>
      <c r="H23" s="37">
        <v>0.146436374254834</v>
      </c>
    </row>
    <row r="24" spans="1:8">
      <c r="A24" s="37">
        <v>23</v>
      </c>
      <c r="B24" s="37">
        <v>37</v>
      </c>
      <c r="C24" s="37">
        <v>117914.977</v>
      </c>
      <c r="D24" s="37">
        <v>976005.31547522102</v>
      </c>
      <c r="E24" s="37">
        <v>900707.03848873801</v>
      </c>
      <c r="F24" s="37">
        <v>75298.276986482801</v>
      </c>
      <c r="G24" s="37">
        <v>900707.03848873801</v>
      </c>
      <c r="H24" s="37">
        <v>7.7149453791468106E-2</v>
      </c>
    </row>
    <row r="25" spans="1:8">
      <c r="A25" s="37">
        <v>24</v>
      </c>
      <c r="B25" s="37">
        <v>38</v>
      </c>
      <c r="C25" s="37">
        <v>164814.163</v>
      </c>
      <c r="D25" s="37">
        <v>665908.16583097295</v>
      </c>
      <c r="E25" s="37">
        <v>630430.51832831802</v>
      </c>
      <c r="F25" s="37">
        <v>35477.647502654901</v>
      </c>
      <c r="G25" s="37">
        <v>630430.51832831802</v>
      </c>
      <c r="H25" s="37">
        <v>5.3277087326873397E-2</v>
      </c>
    </row>
    <row r="26" spans="1:8">
      <c r="A26" s="37">
        <v>25</v>
      </c>
      <c r="B26" s="37">
        <v>39</v>
      </c>
      <c r="C26" s="37">
        <v>150189.04500000001</v>
      </c>
      <c r="D26" s="37">
        <v>103240.49132916601</v>
      </c>
      <c r="E26" s="37">
        <v>75542.673363876005</v>
      </c>
      <c r="F26" s="37">
        <v>27697.817965289702</v>
      </c>
      <c r="G26" s="37">
        <v>75542.673363876005</v>
      </c>
      <c r="H26" s="37">
        <v>0.26828444546025698</v>
      </c>
    </row>
    <row r="27" spans="1:8">
      <c r="A27" s="37">
        <v>26</v>
      </c>
      <c r="B27" s="37">
        <v>42</v>
      </c>
      <c r="C27" s="37">
        <v>6863.7669999999998</v>
      </c>
      <c r="D27" s="37">
        <v>123894.5474</v>
      </c>
      <c r="E27" s="37">
        <v>107673.03569999999</v>
      </c>
      <c r="F27" s="37">
        <v>16221.511699999999</v>
      </c>
      <c r="G27" s="37">
        <v>107673.03569999999</v>
      </c>
      <c r="H27" s="37">
        <v>0.13092998877204801</v>
      </c>
    </row>
    <row r="28" spans="1:8">
      <c r="A28" s="37">
        <v>27</v>
      </c>
      <c r="B28" s="37">
        <v>43</v>
      </c>
      <c r="C28" s="37">
        <v>1193.6079999999999</v>
      </c>
      <c r="D28" s="37">
        <v>5933.9912999999997</v>
      </c>
      <c r="E28" s="37">
        <v>5780.8688000000002</v>
      </c>
      <c r="F28" s="37">
        <v>153.1225</v>
      </c>
      <c r="G28" s="37">
        <v>5780.8688000000002</v>
      </c>
      <c r="H28" s="37">
        <v>2.5804301398284799E-2</v>
      </c>
    </row>
    <row r="29" spans="1:8">
      <c r="A29" s="37">
        <v>28</v>
      </c>
      <c r="B29" s="37">
        <v>75</v>
      </c>
      <c r="C29" s="37">
        <v>81</v>
      </c>
      <c r="D29" s="37">
        <v>38148.717948717902</v>
      </c>
      <c r="E29" s="37">
        <v>36156.0769230769</v>
      </c>
      <c r="F29" s="37">
        <v>1992.64102564103</v>
      </c>
      <c r="G29" s="37">
        <v>36156.0769230769</v>
      </c>
      <c r="H29" s="37">
        <v>5.2233499126226601E-2</v>
      </c>
    </row>
    <row r="30" spans="1:8">
      <c r="A30" s="37">
        <v>29</v>
      </c>
      <c r="B30" s="37">
        <v>76</v>
      </c>
      <c r="C30" s="37">
        <v>1399</v>
      </c>
      <c r="D30" s="37">
        <v>265711.32682735001</v>
      </c>
      <c r="E30" s="37">
        <v>251098.43095299101</v>
      </c>
      <c r="F30" s="37">
        <v>14612.895874358999</v>
      </c>
      <c r="G30" s="37">
        <v>251098.43095299101</v>
      </c>
      <c r="H30" s="37">
        <v>5.4995381825983999E-2</v>
      </c>
    </row>
    <row r="31" spans="1:8">
      <c r="A31" s="30">
        <v>30</v>
      </c>
      <c r="B31" s="39">
        <v>99</v>
      </c>
      <c r="C31" s="40">
        <v>15</v>
      </c>
      <c r="D31" s="40">
        <v>3534.2182890855502</v>
      </c>
      <c r="E31" s="40">
        <v>3273.32737311852</v>
      </c>
      <c r="F31" s="40">
        <v>260.89091596702201</v>
      </c>
      <c r="G31" s="40">
        <v>3273.32737311852</v>
      </c>
      <c r="H31" s="40">
        <v>7.3818563152341601E-2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40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167</v>
      </c>
      <c r="D34" s="34">
        <v>100367.6</v>
      </c>
      <c r="E34" s="34">
        <v>107890.52</v>
      </c>
      <c r="F34" s="30"/>
      <c r="G34" s="30"/>
      <c r="H34" s="30"/>
    </row>
    <row r="35" spans="1:8">
      <c r="A35" s="30"/>
      <c r="B35" s="33">
        <v>71</v>
      </c>
      <c r="C35" s="34">
        <v>45</v>
      </c>
      <c r="D35" s="34">
        <v>96631.679999999993</v>
      </c>
      <c r="E35" s="34">
        <v>103734.66</v>
      </c>
      <c r="F35" s="30"/>
      <c r="G35" s="30"/>
      <c r="H35" s="30"/>
    </row>
    <row r="36" spans="1:8">
      <c r="A36" s="30"/>
      <c r="B36" s="33">
        <v>72</v>
      </c>
      <c r="C36" s="34">
        <v>7</v>
      </c>
      <c r="D36" s="34">
        <v>12234.21</v>
      </c>
      <c r="E36" s="34">
        <v>11435.97</v>
      </c>
      <c r="F36" s="30"/>
      <c r="G36" s="30"/>
      <c r="H36" s="30"/>
    </row>
    <row r="37" spans="1:8">
      <c r="A37" s="30"/>
      <c r="B37" s="33">
        <v>73</v>
      </c>
      <c r="C37" s="34">
        <v>46</v>
      </c>
      <c r="D37" s="34">
        <v>82720.55</v>
      </c>
      <c r="E37" s="34">
        <v>104162.46</v>
      </c>
      <c r="F37" s="30"/>
      <c r="G37" s="30"/>
      <c r="H37" s="30"/>
    </row>
    <row r="38" spans="1:8">
      <c r="A38" s="30"/>
      <c r="B38" s="33">
        <v>74</v>
      </c>
      <c r="C38" s="34">
        <v>3</v>
      </c>
      <c r="D38" s="34">
        <v>0.03</v>
      </c>
      <c r="E38" s="34">
        <v>0</v>
      </c>
      <c r="F38" s="30"/>
      <c r="G38" s="30"/>
      <c r="H38" s="30"/>
    </row>
    <row r="39" spans="1:8">
      <c r="A39" s="30"/>
      <c r="B39" s="33">
        <v>77</v>
      </c>
      <c r="C39" s="34">
        <v>40</v>
      </c>
      <c r="D39" s="34">
        <v>60233.36</v>
      </c>
      <c r="E39" s="34">
        <v>68560.19</v>
      </c>
      <c r="F39" s="34"/>
      <c r="G39" s="30"/>
      <c r="H39" s="30"/>
    </row>
    <row r="40" spans="1:8">
      <c r="A40" s="30"/>
      <c r="B40" s="33">
        <v>78</v>
      </c>
      <c r="C40" s="34">
        <v>25</v>
      </c>
      <c r="D40" s="34">
        <v>31405.1</v>
      </c>
      <c r="E40" s="34">
        <v>29906.18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2016-05-24T00:31:31Z</dcterms:modified>
</cp:coreProperties>
</file>