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<sst xmlns="http://schemas.openxmlformats.org/spreadsheetml/2006/main" count="117" uniqueCount="74">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</sst>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20997296.393899996</v>
      </c>
      <c r="F3" s="25">
        <f>RA!I7</f>
        <v>2169971.7291000001</v>
      </c>
      <c r="G3" s="16">
        <f>SUM(G4:G40)</f>
        <v>18827324.664799992</v>
      </c>
      <c r="H3" s="27">
        <f>RA!J7</f>
        <v>10.3345292098196</v>
      </c>
      <c r="I3" s="20">
        <f>SUM(I4:I40)</f>
        <v>20997303.262901347</v>
      </c>
      <c r="J3" s="21">
        <f>SUM(J4:J40)</f>
        <v>18827324.888842747</v>
      </c>
      <c r="K3" s="22">
        <f>E3-I3</f>
        <v>-6.8690013512969017</v>
      </c>
      <c r="L3" s="22">
        <f>G3-J3</f>
        <v>-0.22404275462031364</v>
      </c>
    </row>
    <row r="4" spans="1:13" x14ac:dyDescent="0.15">
      <c r="A4" s="44">
        <f>RA!A8</f>
        <v>42147</v>
      </c>
      <c r="B4" s="12">
        <v>12</v>
      </c>
      <c r="C4" s="41" t="s">
        <v>6</v>
      </c>
      <c r="D4" s="41"/>
      <c r="E4" s="15">
        <f>VLOOKUP(C4,RA!B8:D36,3,0)</f>
        <v>614499.85349999997</v>
      </c>
      <c r="F4" s="25">
        <f>VLOOKUP(C4,RA!B8:I39,8,0)</f>
        <v>150826.56690000001</v>
      </c>
      <c r="G4" s="16">
        <f t="shared" ref="G4:G40" si="0">E4-F4</f>
        <v>463673.28659999999</v>
      </c>
      <c r="H4" s="27">
        <f>RA!J8</f>
        <v>24.5446058352885</v>
      </c>
      <c r="I4" s="20">
        <f>VLOOKUP(B4,RMS!B:D,3,FALSE)</f>
        <v>614500.75971367501</v>
      </c>
      <c r="J4" s="21">
        <f>VLOOKUP(B4,RMS!B:E,4,FALSE)</f>
        <v>463673.30405042699</v>
      </c>
      <c r="K4" s="22">
        <f t="shared" ref="K4:K40" si="1">E4-I4</f>
        <v>-0.90621367504354566</v>
      </c>
      <c r="L4" s="22">
        <f t="shared" ref="L4:L40" si="2">G4-J4</f>
        <v>-1.7450426996219903E-2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143137.87289999999</v>
      </c>
      <c r="F5" s="25">
        <f>VLOOKUP(C5,RA!B9:I40,8,0)</f>
        <v>32447.571400000001</v>
      </c>
      <c r="G5" s="16">
        <f t="shared" si="0"/>
        <v>110690.30149999999</v>
      </c>
      <c r="H5" s="27">
        <f>RA!J9</f>
        <v>22.668753379246301</v>
      </c>
      <c r="I5" s="20">
        <f>VLOOKUP(B5,RMS!B:D,3,FALSE)</f>
        <v>143137.949644868</v>
      </c>
      <c r="J5" s="21">
        <f>VLOOKUP(B5,RMS!B:E,4,FALSE)</f>
        <v>110690.33136881499</v>
      </c>
      <c r="K5" s="22">
        <f t="shared" si="1"/>
        <v>-7.6744868012610823E-2</v>
      </c>
      <c r="L5" s="22">
        <f t="shared" si="2"/>
        <v>-2.9868815006921068E-2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198128.09880000001</v>
      </c>
      <c r="F6" s="25">
        <f>VLOOKUP(C6,RA!B10:I41,8,0)</f>
        <v>56573.9666</v>
      </c>
      <c r="G6" s="16">
        <f t="shared" si="0"/>
        <v>141554.13219999999</v>
      </c>
      <c r="H6" s="27">
        <f>RA!J10</f>
        <v>28.554236851133599</v>
      </c>
      <c r="I6" s="20">
        <f>VLOOKUP(B6,RMS!B:D,3,FALSE)</f>
        <v>198130.56526324799</v>
      </c>
      <c r="J6" s="21">
        <f>VLOOKUP(B6,RMS!B:E,4,FALSE)</f>
        <v>141554.132325641</v>
      </c>
      <c r="K6" s="22">
        <f>E6-I6</f>
        <v>-2.4664632479834836</v>
      </c>
      <c r="L6" s="22">
        <f t="shared" si="2"/>
        <v>-1.2564100325107574E-4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71464.343800000002</v>
      </c>
      <c r="F7" s="25">
        <f>VLOOKUP(C7,RA!B11:I42,8,0)</f>
        <v>16562.9683</v>
      </c>
      <c r="G7" s="16">
        <f t="shared" si="0"/>
        <v>54901.375500000002</v>
      </c>
      <c r="H7" s="27">
        <f>RA!J11</f>
        <v>23.1765484985815</v>
      </c>
      <c r="I7" s="20">
        <f>VLOOKUP(B7,RMS!B:D,3,FALSE)</f>
        <v>71464.378129914505</v>
      </c>
      <c r="J7" s="21">
        <f>VLOOKUP(B7,RMS!B:E,4,FALSE)</f>
        <v>54901.374817948701</v>
      </c>
      <c r="K7" s="22">
        <f t="shared" si="1"/>
        <v>-3.4329914502450265E-2</v>
      </c>
      <c r="L7" s="22">
        <f t="shared" si="2"/>
        <v>6.8205130082787946E-4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165716.88870000001</v>
      </c>
      <c r="F8" s="25">
        <f>VLOOKUP(C8,RA!B12:I43,8,0)</f>
        <v>24325.861799999999</v>
      </c>
      <c r="G8" s="16">
        <f t="shared" si="0"/>
        <v>141391.0269</v>
      </c>
      <c r="H8" s="27">
        <f>RA!J12</f>
        <v>14.679168786494399</v>
      </c>
      <c r="I8" s="20">
        <f>VLOOKUP(B8,RMS!B:D,3,FALSE)</f>
        <v>165716.88491453</v>
      </c>
      <c r="J8" s="21">
        <f>VLOOKUP(B8,RMS!B:E,4,FALSE)</f>
        <v>141391.03022478599</v>
      </c>
      <c r="K8" s="22">
        <f t="shared" si="1"/>
        <v>3.7854700058232993E-3</v>
      </c>
      <c r="L8" s="22">
        <f t="shared" si="2"/>
        <v>-3.3247859973926097E-3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286093.1764</v>
      </c>
      <c r="F9" s="25">
        <f>VLOOKUP(C9,RA!B13:I44,8,0)</f>
        <v>86236.395499999999</v>
      </c>
      <c r="G9" s="16">
        <f t="shared" si="0"/>
        <v>199856.78090000001</v>
      </c>
      <c r="H9" s="27">
        <f>RA!J13</f>
        <v>30.142765579081502</v>
      </c>
      <c r="I9" s="20">
        <f>VLOOKUP(B9,RMS!B:D,3,FALSE)</f>
        <v>286093.45607264998</v>
      </c>
      <c r="J9" s="21">
        <f>VLOOKUP(B9,RMS!B:E,4,FALSE)</f>
        <v>199856.779779487</v>
      </c>
      <c r="K9" s="22">
        <f t="shared" si="1"/>
        <v>-0.27967264998005703</v>
      </c>
      <c r="L9" s="22">
        <f t="shared" si="2"/>
        <v>1.1205130140297115E-3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179801.003</v>
      </c>
      <c r="F10" s="25">
        <f>VLOOKUP(C10,RA!B14:I45,8,0)</f>
        <v>38278.501799999998</v>
      </c>
      <c r="G10" s="16">
        <f t="shared" si="0"/>
        <v>141522.5012</v>
      </c>
      <c r="H10" s="27">
        <f>RA!J14</f>
        <v>21.2893705604078</v>
      </c>
      <c r="I10" s="20">
        <f>VLOOKUP(B10,RMS!B:D,3,FALSE)</f>
        <v>179800.995426496</v>
      </c>
      <c r="J10" s="21">
        <f>VLOOKUP(B10,RMS!B:E,4,FALSE)</f>
        <v>141522.49777094001</v>
      </c>
      <c r="K10" s="22">
        <f t="shared" si="1"/>
        <v>7.5735040009021759E-3</v>
      </c>
      <c r="L10" s="22">
        <f t="shared" si="2"/>
        <v>3.4290599869564176E-3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122630.26519999999</v>
      </c>
      <c r="F11" s="25">
        <f>VLOOKUP(C11,RA!B15:I46,8,0)</f>
        <v>28707.087800000001</v>
      </c>
      <c r="G11" s="16">
        <f t="shared" si="0"/>
        <v>93923.177399999986</v>
      </c>
      <c r="H11" s="27">
        <f>RA!J15</f>
        <v>23.409464012151499</v>
      </c>
      <c r="I11" s="20">
        <f>VLOOKUP(B11,RMS!B:D,3,FALSE)</f>
        <v>122630.431218803</v>
      </c>
      <c r="J11" s="21">
        <f>VLOOKUP(B11,RMS!B:E,4,FALSE)</f>
        <v>93923.177970085497</v>
      </c>
      <c r="K11" s="22">
        <f t="shared" si="1"/>
        <v>-0.16601880300731864</v>
      </c>
      <c r="L11" s="22">
        <f t="shared" si="2"/>
        <v>-5.7008551084436476E-4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1116434.5199</v>
      </c>
      <c r="F12" s="25">
        <f>VLOOKUP(C12,RA!B16:I47,8,0)</f>
        <v>46641.106500000002</v>
      </c>
      <c r="G12" s="16">
        <f t="shared" si="0"/>
        <v>1069793.4134</v>
      </c>
      <c r="H12" s="27">
        <f>RA!J16</f>
        <v>4.1776840171672296</v>
      </c>
      <c r="I12" s="20">
        <f>VLOOKUP(B12,RMS!B:D,3,FALSE)</f>
        <v>1116433.89559744</v>
      </c>
      <c r="J12" s="21">
        <f>VLOOKUP(B12,RMS!B:E,4,FALSE)</f>
        <v>1069793.4135094001</v>
      </c>
      <c r="K12" s="22">
        <f t="shared" si="1"/>
        <v>0.62430255999788642</v>
      </c>
      <c r="L12" s="22">
        <f t="shared" si="2"/>
        <v>-1.0940013453364372E-4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458826.53730000003</v>
      </c>
      <c r="F13" s="25">
        <f>VLOOKUP(C13,RA!B17:I48,8,0)</f>
        <v>50710.772199999999</v>
      </c>
      <c r="G13" s="16">
        <f t="shared" si="0"/>
        <v>408115.76510000002</v>
      </c>
      <c r="H13" s="27">
        <f>RA!J17</f>
        <v>11.0522753322882</v>
      </c>
      <c r="I13" s="20">
        <f>VLOOKUP(B13,RMS!B:D,3,FALSE)</f>
        <v>458826.38221025601</v>
      </c>
      <c r="J13" s="21">
        <f>VLOOKUP(B13,RMS!B:E,4,FALSE)</f>
        <v>408115.76369658101</v>
      </c>
      <c r="K13" s="22">
        <f t="shared" si="1"/>
        <v>0.15508974401745945</v>
      </c>
      <c r="L13" s="22">
        <f t="shared" si="2"/>
        <v>1.4034190098755062E-3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2313327.2596</v>
      </c>
      <c r="F14" s="25">
        <f>VLOOKUP(C14,RA!B18:I49,8,0)</f>
        <v>305363.65279999998</v>
      </c>
      <c r="G14" s="16">
        <f t="shared" si="0"/>
        <v>2007963.6068</v>
      </c>
      <c r="H14" s="27">
        <f>RA!J18</f>
        <v>13.2001925595603</v>
      </c>
      <c r="I14" s="20">
        <f>VLOOKUP(B14,RMS!B:D,3,FALSE)</f>
        <v>2313327.3037131401</v>
      </c>
      <c r="J14" s="21">
        <f>VLOOKUP(B14,RMS!B:E,4,FALSE)</f>
        <v>2007963.60101232</v>
      </c>
      <c r="K14" s="22">
        <f t="shared" si="1"/>
        <v>-4.411314008757472E-2</v>
      </c>
      <c r="L14" s="22">
        <f t="shared" si="2"/>
        <v>5.7876799255609512E-3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653728.58730000001</v>
      </c>
      <c r="F15" s="25">
        <f>VLOOKUP(C15,RA!B19:I50,8,0)</f>
        <v>51963.442199999998</v>
      </c>
      <c r="G15" s="16">
        <f t="shared" si="0"/>
        <v>601765.14509999997</v>
      </c>
      <c r="H15" s="27">
        <f>RA!J19</f>
        <v>7.9487792349141504</v>
      </c>
      <c r="I15" s="20">
        <f>VLOOKUP(B15,RMS!B:D,3,FALSE)</f>
        <v>653728.56835299102</v>
      </c>
      <c r="J15" s="21">
        <f>VLOOKUP(B15,RMS!B:E,4,FALSE)</f>
        <v>601765.14561880298</v>
      </c>
      <c r="K15" s="22">
        <f t="shared" si="1"/>
        <v>1.894700899720192E-2</v>
      </c>
      <c r="L15" s="22">
        <f t="shared" si="2"/>
        <v>-5.1880301907658577E-4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1094391.9674</v>
      </c>
      <c r="F16" s="25">
        <f>VLOOKUP(C16,RA!B20:I51,8,0)</f>
        <v>97371.583799999993</v>
      </c>
      <c r="G16" s="16">
        <f t="shared" si="0"/>
        <v>997020.38359999994</v>
      </c>
      <c r="H16" s="27">
        <f>RA!J20</f>
        <v>8.8973225956080793</v>
      </c>
      <c r="I16" s="20">
        <f>VLOOKUP(B16,RMS!B:D,3,FALSE)</f>
        <v>1094392.3666999999</v>
      </c>
      <c r="J16" s="21">
        <f>VLOOKUP(B16,RMS!B:E,4,FALSE)</f>
        <v>997020.38359999994</v>
      </c>
      <c r="K16" s="22">
        <f t="shared" si="1"/>
        <v>-0.39929999993182719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443197.34009999997</v>
      </c>
      <c r="F17" s="25">
        <f>VLOOKUP(C17,RA!B21:I52,8,0)</f>
        <v>22366.305499999999</v>
      </c>
      <c r="G17" s="16">
        <f t="shared" si="0"/>
        <v>420831.03459999996</v>
      </c>
      <c r="H17" s="27">
        <f>RA!J21</f>
        <v>5.0465793623566002</v>
      </c>
      <c r="I17" s="20">
        <f>VLOOKUP(B17,RMS!B:D,3,FALSE)</f>
        <v>443196.98067216499</v>
      </c>
      <c r="J17" s="21">
        <f>VLOOKUP(B17,RMS!B:E,4,FALSE)</f>
        <v>420831.03410134598</v>
      </c>
      <c r="K17" s="22">
        <f t="shared" si="1"/>
        <v>0.35942783497739583</v>
      </c>
      <c r="L17" s="22">
        <f t="shared" si="2"/>
        <v>4.9865397159010172E-4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1659988.7180999999</v>
      </c>
      <c r="F18" s="25">
        <f>VLOOKUP(C18,RA!B22:I53,8,0)</f>
        <v>200180.23989999999</v>
      </c>
      <c r="G18" s="16">
        <f t="shared" si="0"/>
        <v>1459808.4782</v>
      </c>
      <c r="H18" s="27">
        <f>RA!J22</f>
        <v>12.0591325541732</v>
      </c>
      <c r="I18" s="20">
        <f>VLOOKUP(B18,RMS!B:D,3,FALSE)</f>
        <v>1659990.56883077</v>
      </c>
      <c r="J18" s="21">
        <f>VLOOKUP(B18,RMS!B:E,4,FALSE)</f>
        <v>1459808.4785923101</v>
      </c>
      <c r="K18" s="22">
        <f t="shared" si="1"/>
        <v>-1.8507307700347155</v>
      </c>
      <c r="L18" s="22">
        <f t="shared" si="2"/>
        <v>-3.9231008850038052E-4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3072438.3686000002</v>
      </c>
      <c r="F19" s="25">
        <f>VLOOKUP(C19,RA!B23:I54,8,0)</f>
        <v>300448.61869999999</v>
      </c>
      <c r="G19" s="16">
        <f t="shared" si="0"/>
        <v>2771989.7499000002</v>
      </c>
      <c r="H19" s="27">
        <f>RA!J23</f>
        <v>9.7788330522933702</v>
      </c>
      <c r="I19" s="20">
        <f>VLOOKUP(B19,RMS!B:D,3,FALSE)</f>
        <v>3072440.5165119702</v>
      </c>
      <c r="J19" s="21">
        <f>VLOOKUP(B19,RMS!B:E,4,FALSE)</f>
        <v>2771989.7874811999</v>
      </c>
      <c r="K19" s="22">
        <f t="shared" si="1"/>
        <v>-2.147911970037967</v>
      </c>
      <c r="L19" s="22">
        <f t="shared" si="2"/>
        <v>-3.7581199780106544E-2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309594.6986</v>
      </c>
      <c r="F20" s="25">
        <f>VLOOKUP(C20,RA!B24:I55,8,0)</f>
        <v>51043.560100000002</v>
      </c>
      <c r="G20" s="16">
        <f t="shared" si="0"/>
        <v>258551.1385</v>
      </c>
      <c r="H20" s="27">
        <f>RA!J24</f>
        <v>16.487220333817401</v>
      </c>
      <c r="I20" s="20">
        <f>VLOOKUP(B20,RMS!B:D,3,FALSE)</f>
        <v>309594.678221095</v>
      </c>
      <c r="J20" s="21">
        <f>VLOOKUP(B20,RMS!B:E,4,FALSE)</f>
        <v>258551.140608947</v>
      </c>
      <c r="K20" s="22">
        <f t="shared" si="1"/>
        <v>2.0378904999233782E-2</v>
      </c>
      <c r="L20" s="22">
        <f t="shared" si="2"/>
        <v>-2.1089469955768436E-3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298941.4595</v>
      </c>
      <c r="F21" s="25">
        <f>VLOOKUP(C21,RA!B25:I56,8,0)</f>
        <v>22869.744200000001</v>
      </c>
      <c r="G21" s="16">
        <f t="shared" si="0"/>
        <v>276071.71529999998</v>
      </c>
      <c r="H21" s="27">
        <f>RA!J25</f>
        <v>7.6502417022554203</v>
      </c>
      <c r="I21" s="20">
        <f>VLOOKUP(B21,RMS!B:D,3,FALSE)</f>
        <v>298941.45877662097</v>
      </c>
      <c r="J21" s="21">
        <f>VLOOKUP(B21,RMS!B:E,4,FALSE)</f>
        <v>276071.71391295298</v>
      </c>
      <c r="K21" s="22">
        <f t="shared" si="1"/>
        <v>7.2337902383878827E-4</v>
      </c>
      <c r="L21" s="22">
        <f t="shared" si="2"/>
        <v>1.3870469992980361E-3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653977.91529999999</v>
      </c>
      <c r="F22" s="25">
        <f>VLOOKUP(C22,RA!B26:I57,8,0)</f>
        <v>141134.4999</v>
      </c>
      <c r="G22" s="16">
        <f t="shared" si="0"/>
        <v>512843.4154</v>
      </c>
      <c r="H22" s="27">
        <f>RA!J26</f>
        <v>21.5809275203517</v>
      </c>
      <c r="I22" s="20">
        <f>VLOOKUP(B22,RMS!B:D,3,FALSE)</f>
        <v>653977.96227913897</v>
      </c>
      <c r="J22" s="21">
        <f>VLOOKUP(B22,RMS!B:E,4,FALSE)</f>
        <v>512843.38280264899</v>
      </c>
      <c r="K22" s="22">
        <f t="shared" si="1"/>
        <v>-4.6979138976894319E-2</v>
      </c>
      <c r="L22" s="22">
        <f t="shared" si="2"/>
        <v>3.2597351004369557E-2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327003.91739999998</v>
      </c>
      <c r="F23" s="25">
        <f>VLOOKUP(C23,RA!B27:I58,8,0)</f>
        <v>91153.634699999995</v>
      </c>
      <c r="G23" s="16">
        <f t="shared" si="0"/>
        <v>235850.28269999998</v>
      </c>
      <c r="H23" s="27">
        <f>RA!J27</f>
        <v>27.875395323933802</v>
      </c>
      <c r="I23" s="20">
        <f>VLOOKUP(B23,RMS!B:D,3,FALSE)</f>
        <v>327003.70760893298</v>
      </c>
      <c r="J23" s="21">
        <f>VLOOKUP(B23,RMS!B:E,4,FALSE)</f>
        <v>235850.29899068101</v>
      </c>
      <c r="K23" s="22">
        <f t="shared" si="1"/>
        <v>0.2097910669981502</v>
      </c>
      <c r="L23" s="22">
        <f t="shared" si="2"/>
        <v>-1.6290681029204279E-2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1015725.9439</v>
      </c>
      <c r="F24" s="25">
        <f>VLOOKUP(C24,RA!B28:I59,8,0)</f>
        <v>39512.964200000002</v>
      </c>
      <c r="G24" s="16">
        <f t="shared" si="0"/>
        <v>976212.97969999991</v>
      </c>
      <c r="H24" s="27">
        <f>RA!J28</f>
        <v>3.8901206016541501</v>
      </c>
      <c r="I24" s="20">
        <f>VLOOKUP(B24,RMS!B:D,3,FALSE)</f>
        <v>1015725.94115575</v>
      </c>
      <c r="J24" s="21">
        <f>VLOOKUP(B24,RMS!B:E,4,FALSE)</f>
        <v>976213.15687876102</v>
      </c>
      <c r="K24" s="22">
        <f t="shared" si="1"/>
        <v>2.7442499995231628E-3</v>
      </c>
      <c r="L24" s="22">
        <f t="shared" si="2"/>
        <v>-0.17717876110691577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808543.90139999997</v>
      </c>
      <c r="F25" s="25">
        <f>VLOOKUP(C25,RA!B29:I60,8,0)</f>
        <v>131516.386</v>
      </c>
      <c r="G25" s="16">
        <f t="shared" si="0"/>
        <v>677027.51539999992</v>
      </c>
      <c r="H25" s="27">
        <f>RA!J29</f>
        <v>16.265831177785</v>
      </c>
      <c r="I25" s="20">
        <f>VLOOKUP(B25,RMS!B:D,3,FALSE)</f>
        <v>808543.90219380497</v>
      </c>
      <c r="J25" s="21">
        <f>VLOOKUP(B25,RMS!B:E,4,FALSE)</f>
        <v>677027.50964976498</v>
      </c>
      <c r="K25" s="22">
        <f t="shared" si="1"/>
        <v>-7.9380499664694071E-4</v>
      </c>
      <c r="L25" s="22">
        <f t="shared" si="2"/>
        <v>5.7502349372953176E-3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1512475.33</v>
      </c>
      <c r="F26" s="25">
        <f>VLOOKUP(C26,RA!B30:I61,8,0)</f>
        <v>190333.5055</v>
      </c>
      <c r="G26" s="16">
        <f t="shared" si="0"/>
        <v>1322141.8245000001</v>
      </c>
      <c r="H26" s="27">
        <f>RA!J30</f>
        <v>12.584238679780601</v>
      </c>
      <c r="I26" s="20">
        <f>VLOOKUP(B26,RMS!B:D,3,FALSE)</f>
        <v>1512475.35965752</v>
      </c>
      <c r="J26" s="21">
        <f>VLOOKUP(B26,RMS!B:E,4,FALSE)</f>
        <v>1322141.8266960899</v>
      </c>
      <c r="K26" s="22">
        <f t="shared" si="1"/>
        <v>-2.9657519888132811E-2</v>
      </c>
      <c r="L26" s="22">
        <f t="shared" si="2"/>
        <v>-2.196089830249548E-3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866091.81070000003</v>
      </c>
      <c r="F27" s="25">
        <f>VLOOKUP(C27,RA!B31:I62,8,0)</f>
        <v>40083.304700000001</v>
      </c>
      <c r="G27" s="16">
        <f t="shared" si="0"/>
        <v>826008.50600000005</v>
      </c>
      <c r="H27" s="27">
        <f>RA!J31</f>
        <v>4.6280664711058197</v>
      </c>
      <c r="I27" s="20">
        <f>VLOOKUP(B27,RMS!B:D,3,FALSE)</f>
        <v>866091.70608761103</v>
      </c>
      <c r="J27" s="21">
        <f>VLOOKUP(B27,RMS!B:E,4,FALSE)</f>
        <v>826008.49941946904</v>
      </c>
      <c r="K27" s="22">
        <f t="shared" si="1"/>
        <v>0.10461238899733871</v>
      </c>
      <c r="L27" s="22">
        <f t="shared" si="2"/>
        <v>6.580531015060842E-3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149367.87299999999</v>
      </c>
      <c r="F28" s="25">
        <f>VLOOKUP(C28,RA!B32:I63,8,0)</f>
        <v>43513.673999999999</v>
      </c>
      <c r="G28" s="16">
        <f t="shared" si="0"/>
        <v>105854.19899999999</v>
      </c>
      <c r="H28" s="27">
        <f>RA!J32</f>
        <v>29.131882998695399</v>
      </c>
      <c r="I28" s="20">
        <f>VLOOKUP(B28,RMS!B:D,3,FALSE)</f>
        <v>149367.80742667001</v>
      </c>
      <c r="J28" s="21">
        <f>VLOOKUP(B28,RMS!B:E,4,FALSE)</f>
        <v>105854.20076488701</v>
      </c>
      <c r="K28" s="22">
        <f t="shared" si="1"/>
        <v>6.5573329979088157E-2</v>
      </c>
      <c r="L28" s="22">
        <f t="shared" si="2"/>
        <v>-1.7648870125412941E-3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191519.1256</v>
      </c>
      <c r="F30" s="25">
        <f>VLOOKUP(C30,RA!B34:I66,8,0)</f>
        <v>24540.0805</v>
      </c>
      <c r="G30" s="16">
        <f t="shared" si="0"/>
        <v>166979.04509999999</v>
      </c>
      <c r="H30" s="27">
        <f>RA!J34</f>
        <v>0</v>
      </c>
      <c r="I30" s="20">
        <f>VLOOKUP(B30,RMS!B:D,3,FALSE)</f>
        <v>191519.12359999999</v>
      </c>
      <c r="J30" s="21">
        <f>VLOOKUP(B30,RMS!B:E,4,FALSE)</f>
        <v>166979.04300000001</v>
      </c>
      <c r="K30" s="22">
        <f t="shared" si="1"/>
        <v>2.0000000076834112E-3</v>
      </c>
      <c r="L30" s="22">
        <f t="shared" si="2"/>
        <v>2.0999999833293259E-3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75256.490000000005</v>
      </c>
      <c r="F31" s="25">
        <f>VLOOKUP(C31,RA!B35:I67,8,0)</f>
        <v>3547.82</v>
      </c>
      <c r="G31" s="16">
        <f t="shared" si="0"/>
        <v>71708.67</v>
      </c>
      <c r="H31" s="27">
        <f>RA!J35</f>
        <v>12.813383740720299</v>
      </c>
      <c r="I31" s="20">
        <f>VLOOKUP(B31,RMS!B:D,3,FALSE)</f>
        <v>75256.490000000005</v>
      </c>
      <c r="J31" s="21">
        <f>VLOOKUP(B31,RMS!B:E,4,FALSE)</f>
        <v>71708.67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440369.23</v>
      </c>
      <c r="F32" s="25">
        <f>VLOOKUP(C32,RA!B34:I67,8,0)</f>
        <v>-74634.429999999993</v>
      </c>
      <c r="G32" s="16">
        <f t="shared" si="0"/>
        <v>515003.66</v>
      </c>
      <c r="H32" s="27">
        <f>RA!J35</f>
        <v>12.813383740720299</v>
      </c>
      <c r="I32" s="20">
        <f>VLOOKUP(B32,RMS!B:D,3,FALSE)</f>
        <v>440369.23</v>
      </c>
      <c r="J32" s="21">
        <f>VLOOKUP(B32,RMS!B:E,4,FALSE)</f>
        <v>515003.66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547149.32999999996</v>
      </c>
      <c r="F33" s="25">
        <f>VLOOKUP(C33,RA!B34:I68,8,0)</f>
        <v>-43237.41</v>
      </c>
      <c r="G33" s="16">
        <f t="shared" si="0"/>
        <v>590386.74</v>
      </c>
      <c r="H33" s="27">
        <f>RA!J34</f>
        <v>0</v>
      </c>
      <c r="I33" s="20">
        <f>VLOOKUP(B33,RMS!B:D,3,FALSE)</f>
        <v>547149.32999999996</v>
      </c>
      <c r="J33" s="21">
        <f>VLOOKUP(B33,RMS!B:E,4,FALSE)</f>
        <v>590386.74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330278.74</v>
      </c>
      <c r="F34" s="25">
        <f>VLOOKUP(C34,RA!B35:I69,8,0)</f>
        <v>-33811.35</v>
      </c>
      <c r="G34" s="16">
        <f t="shared" si="0"/>
        <v>364090.08999999997</v>
      </c>
      <c r="H34" s="27">
        <f>RA!J35</f>
        <v>12.813383740720299</v>
      </c>
      <c r="I34" s="20">
        <f>VLOOKUP(B34,RMS!B:D,3,FALSE)</f>
        <v>330278.74</v>
      </c>
      <c r="J34" s="21">
        <f>VLOOKUP(B34,RMS!B:E,4,FALSE)</f>
        <v>364090.09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16.52</v>
      </c>
      <c r="F35" s="25">
        <f>VLOOKUP(C35,RA!B36:I70,8,0)</f>
        <v>16.32</v>
      </c>
      <c r="G35" s="16">
        <f t="shared" si="0"/>
        <v>0.19999999999999929</v>
      </c>
      <c r="H35" s="27">
        <f>RA!J36</f>
        <v>4.7143043742805402</v>
      </c>
      <c r="I35" s="20">
        <f>VLOOKUP(B35,RMS!B:D,3,FALSE)</f>
        <v>16.52</v>
      </c>
      <c r="J35" s="21">
        <f>VLOOKUP(B35,RMS!B:E,4,FALSE)</f>
        <v>0.2</v>
      </c>
      <c r="K35" s="22">
        <f t="shared" si="1"/>
        <v>0</v>
      </c>
      <c r="L35" s="22">
        <f t="shared" si="2"/>
        <v>-7.2164496600635175E-16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152844.0166</v>
      </c>
      <c r="F36" s="25">
        <f>VLOOKUP(C36,RA!B8:I70,8,0)</f>
        <v>8892.9938000000002</v>
      </c>
      <c r="G36" s="16">
        <f t="shared" si="0"/>
        <v>143951.02280000001</v>
      </c>
      <c r="H36" s="27">
        <f>RA!J36</f>
        <v>4.7143043742805402</v>
      </c>
      <c r="I36" s="20">
        <f>VLOOKUP(B36,RMS!B:D,3,FALSE)</f>
        <v>152844.01709401701</v>
      </c>
      <c r="J36" s="21">
        <f>VLOOKUP(B36,RMS!B:E,4,FALSE)</f>
        <v>143951.023504274</v>
      </c>
      <c r="K36" s="22">
        <f t="shared" si="1"/>
        <v>-4.9401700380258262E-4</v>
      </c>
      <c r="L36" s="22">
        <f t="shared" si="2"/>
        <v>-7.0427398895844817E-4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462718.3101</v>
      </c>
      <c r="F37" s="25">
        <f>VLOOKUP(C37,RA!B8:I71,8,0)</f>
        <v>28041.852800000001</v>
      </c>
      <c r="G37" s="16">
        <f t="shared" si="0"/>
        <v>434676.45730000001</v>
      </c>
      <c r="H37" s="27">
        <f>RA!J37</f>
        <v>-16.948148261857401</v>
      </c>
      <c r="I37" s="20">
        <f>VLOOKUP(B37,RMS!B:D,3,FALSE)</f>
        <v>462718.30455128202</v>
      </c>
      <c r="J37" s="21">
        <f>VLOOKUP(B37,RMS!B:E,4,FALSE)</f>
        <v>434676.45241538499</v>
      </c>
      <c r="K37" s="22">
        <f t="shared" si="1"/>
        <v>5.5487179779447615E-3</v>
      </c>
      <c r="L37" s="22">
        <f t="shared" si="2"/>
        <v>4.8846150166355073E-3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192539.38</v>
      </c>
      <c r="F38" s="25">
        <f>VLOOKUP(C38,RA!B9:I72,8,0)</f>
        <v>-12194.94</v>
      </c>
      <c r="G38" s="16">
        <f t="shared" si="0"/>
        <v>204734.32</v>
      </c>
      <c r="H38" s="27">
        <f>RA!J38</f>
        <v>-7.9023052079767702</v>
      </c>
      <c r="I38" s="20">
        <f>VLOOKUP(B38,RMS!B:D,3,FALSE)</f>
        <v>192539.38</v>
      </c>
      <c r="J38" s="21">
        <f>VLOOKUP(B38,RMS!B:E,4,FALSE)</f>
        <v>204734.32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61341.07</v>
      </c>
      <c r="F39" s="25">
        <f>VLOOKUP(C39,RA!B10:I73,8,0)</f>
        <v>7505.78</v>
      </c>
      <c r="G39" s="16">
        <f t="shared" si="0"/>
        <v>53835.29</v>
      </c>
      <c r="H39" s="27">
        <f>RA!J39</f>
        <v>-10.237216600741499</v>
      </c>
      <c r="I39" s="20">
        <f>VLOOKUP(B39,RMS!B:D,3,FALSE)</f>
        <v>61341.07</v>
      </c>
      <c r="J39" s="21">
        <f>VLOOKUP(B39,RMS!B:E,4,FALSE)</f>
        <v>53835.29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7736.5312000000004</v>
      </c>
      <c r="F40" s="25">
        <f>VLOOKUP(C40,RA!B8:I74,8,0)</f>
        <v>1139.097</v>
      </c>
      <c r="G40" s="16">
        <f t="shared" si="0"/>
        <v>6597.4342000000006</v>
      </c>
      <c r="H40" s="27">
        <f>RA!J40</f>
        <v>98.789346246973395</v>
      </c>
      <c r="I40" s="20">
        <f>VLOOKUP(B40,RMS!B:D,3,FALSE)</f>
        <v>7736.5312760002998</v>
      </c>
      <c r="J40" s="21">
        <f>VLOOKUP(B40,RMS!B:E,4,FALSE)</f>
        <v>6597.4342787988799</v>
      </c>
      <c r="K40" s="22">
        <f t="shared" si="1"/>
        <v>-7.600029948662268E-5</v>
      </c>
      <c r="L40" s="22">
        <f t="shared" si="2"/>
        <v>-7.8798879258101806E-5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61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61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2" t="s">
        <v>47</v>
      </c>
      <c r="W3" s="49"/>
    </row>
    <row r="4" spans="1:23" ht="14.25" thickTop="1" thickBo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60"/>
      <c r="W4" s="49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0" t="s">
        <v>4</v>
      </c>
      <c r="C6" s="51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2" t="s">
        <v>5</v>
      </c>
      <c r="B7" s="53"/>
      <c r="C7" s="54"/>
      <c r="D7" s="70">
        <v>20997296.3939</v>
      </c>
      <c r="E7" s="70">
        <v>22889075.357000001</v>
      </c>
      <c r="F7" s="71">
        <v>91.735013609794194</v>
      </c>
      <c r="G7" s="70">
        <v>17138263.102499999</v>
      </c>
      <c r="H7" s="71">
        <v>22.517061783449201</v>
      </c>
      <c r="I7" s="70">
        <v>2169971.7291000001</v>
      </c>
      <c r="J7" s="71">
        <v>10.3345292098196</v>
      </c>
      <c r="K7" s="70">
        <v>1329478.1506000001</v>
      </c>
      <c r="L7" s="71">
        <v>7.7573680754502199</v>
      </c>
      <c r="M7" s="71">
        <v>0.63219811331286702</v>
      </c>
      <c r="N7" s="70">
        <v>468403695.91060001</v>
      </c>
      <c r="O7" s="70">
        <v>3391708446.8334999</v>
      </c>
      <c r="P7" s="70">
        <v>1143091</v>
      </c>
      <c r="Q7" s="70">
        <v>796221</v>
      </c>
      <c r="R7" s="71">
        <v>43.5645379863128</v>
      </c>
      <c r="S7" s="70">
        <v>18.368875613490101</v>
      </c>
      <c r="T7" s="70">
        <v>17.810345105944201</v>
      </c>
      <c r="U7" s="72">
        <v>3.0406352533396102</v>
      </c>
      <c r="V7" s="60"/>
      <c r="W7" s="60"/>
    </row>
    <row r="8" spans="1:23" ht="13.5" thickBot="1" x14ac:dyDescent="0.25">
      <c r="A8" s="55">
        <v>42147</v>
      </c>
      <c r="B8" s="58" t="s">
        <v>6</v>
      </c>
      <c r="C8" s="59"/>
      <c r="D8" s="73">
        <v>614499.85349999997</v>
      </c>
      <c r="E8" s="73">
        <v>779307.94660000002</v>
      </c>
      <c r="F8" s="74">
        <v>78.851993769724501</v>
      </c>
      <c r="G8" s="73">
        <v>490837.42580000003</v>
      </c>
      <c r="H8" s="74">
        <v>25.1941724896887</v>
      </c>
      <c r="I8" s="73">
        <v>150826.56690000001</v>
      </c>
      <c r="J8" s="74">
        <v>24.5446058352885</v>
      </c>
      <c r="K8" s="73">
        <v>111498.58990000001</v>
      </c>
      <c r="L8" s="74">
        <v>22.7159919026696</v>
      </c>
      <c r="M8" s="74">
        <v>0.35272174325497901</v>
      </c>
      <c r="N8" s="73">
        <v>13083188.4189</v>
      </c>
      <c r="O8" s="73">
        <v>127414663.723</v>
      </c>
      <c r="P8" s="73">
        <v>28728</v>
      </c>
      <c r="Q8" s="73">
        <v>19675</v>
      </c>
      <c r="R8" s="74">
        <v>46.012706480304999</v>
      </c>
      <c r="S8" s="73">
        <v>21.390276159147898</v>
      </c>
      <c r="T8" s="73">
        <v>22.199116416772601</v>
      </c>
      <c r="U8" s="75">
        <v>-3.7813455591071099</v>
      </c>
      <c r="V8" s="60"/>
      <c r="W8" s="60"/>
    </row>
    <row r="9" spans="1:23" ht="12" customHeight="1" thickBot="1" x14ac:dyDescent="0.25">
      <c r="A9" s="56"/>
      <c r="B9" s="58" t="s">
        <v>7</v>
      </c>
      <c r="C9" s="59"/>
      <c r="D9" s="73">
        <v>143137.87289999999</v>
      </c>
      <c r="E9" s="73">
        <v>155315.9754</v>
      </c>
      <c r="F9" s="74">
        <v>92.159143662693694</v>
      </c>
      <c r="G9" s="73">
        <v>75464.838799999998</v>
      </c>
      <c r="H9" s="74">
        <v>89.674920368345099</v>
      </c>
      <c r="I9" s="73">
        <v>32447.571400000001</v>
      </c>
      <c r="J9" s="74">
        <v>22.668753379246301</v>
      </c>
      <c r="K9" s="73">
        <v>16524.251400000001</v>
      </c>
      <c r="L9" s="74">
        <v>21.896623199306401</v>
      </c>
      <c r="M9" s="74">
        <v>0.96363336616870898</v>
      </c>
      <c r="N9" s="73">
        <v>2259278.2988999998</v>
      </c>
      <c r="O9" s="73">
        <v>19758009.199700002</v>
      </c>
      <c r="P9" s="73">
        <v>7574</v>
      </c>
      <c r="Q9" s="73">
        <v>3696</v>
      </c>
      <c r="R9" s="74">
        <v>104.924242424242</v>
      </c>
      <c r="S9" s="73">
        <v>18.898583694217098</v>
      </c>
      <c r="T9" s="73">
        <v>18.693542261904799</v>
      </c>
      <c r="U9" s="75">
        <v>1.0849566064309599</v>
      </c>
      <c r="V9" s="60"/>
      <c r="W9" s="60"/>
    </row>
    <row r="10" spans="1:23" ht="13.5" thickBot="1" x14ac:dyDescent="0.25">
      <c r="A10" s="56"/>
      <c r="B10" s="58" t="s">
        <v>8</v>
      </c>
      <c r="C10" s="59"/>
      <c r="D10" s="73">
        <v>198128.09880000001</v>
      </c>
      <c r="E10" s="73">
        <v>275295.67060000001</v>
      </c>
      <c r="F10" s="74">
        <v>71.969202555269007</v>
      </c>
      <c r="G10" s="73">
        <v>145391.55300000001</v>
      </c>
      <c r="H10" s="74">
        <v>36.272083702139199</v>
      </c>
      <c r="I10" s="73">
        <v>56573.9666</v>
      </c>
      <c r="J10" s="74">
        <v>28.554236851133599</v>
      </c>
      <c r="K10" s="73">
        <v>34365.974499999997</v>
      </c>
      <c r="L10" s="74">
        <v>23.636843950624801</v>
      </c>
      <c r="M10" s="74">
        <v>0.64622035088805696</v>
      </c>
      <c r="N10" s="73">
        <v>3584737.9402999999</v>
      </c>
      <c r="O10" s="73">
        <v>31453774.737500001</v>
      </c>
      <c r="P10" s="73">
        <v>110709</v>
      </c>
      <c r="Q10" s="73">
        <v>75328</v>
      </c>
      <c r="R10" s="74">
        <v>46.969254460492799</v>
      </c>
      <c r="S10" s="73">
        <v>1.78962955857247</v>
      </c>
      <c r="T10" s="73">
        <v>1.3595256478334801</v>
      </c>
      <c r="U10" s="75">
        <v>24.033125105626802</v>
      </c>
      <c r="V10" s="60"/>
      <c r="W10" s="60"/>
    </row>
    <row r="11" spans="1:23" ht="13.5" thickBot="1" x14ac:dyDescent="0.25">
      <c r="A11" s="56"/>
      <c r="B11" s="58" t="s">
        <v>9</v>
      </c>
      <c r="C11" s="59"/>
      <c r="D11" s="73">
        <v>71464.343800000002</v>
      </c>
      <c r="E11" s="73">
        <v>101873.844</v>
      </c>
      <c r="F11" s="74">
        <v>70.149845135911406</v>
      </c>
      <c r="G11" s="73">
        <v>57634.917099999999</v>
      </c>
      <c r="H11" s="74">
        <v>23.994875668867799</v>
      </c>
      <c r="I11" s="73">
        <v>16562.9683</v>
      </c>
      <c r="J11" s="74">
        <v>23.1765484985815</v>
      </c>
      <c r="K11" s="73">
        <v>11192.7474</v>
      </c>
      <c r="L11" s="74">
        <v>19.4200806788356</v>
      </c>
      <c r="M11" s="74">
        <v>0.47979470170121102</v>
      </c>
      <c r="N11" s="73">
        <v>1530699.5998</v>
      </c>
      <c r="O11" s="73">
        <v>10242560.450200001</v>
      </c>
      <c r="P11" s="73">
        <v>3294</v>
      </c>
      <c r="Q11" s="73">
        <v>2366</v>
      </c>
      <c r="R11" s="74">
        <v>39.222316145393101</v>
      </c>
      <c r="S11" s="73">
        <v>21.695307771706101</v>
      </c>
      <c r="T11" s="73">
        <v>22.8081582417582</v>
      </c>
      <c r="U11" s="75">
        <v>-5.12945233025654</v>
      </c>
      <c r="V11" s="60"/>
      <c r="W11" s="60"/>
    </row>
    <row r="12" spans="1:23" ht="13.5" thickBot="1" x14ac:dyDescent="0.25">
      <c r="A12" s="56"/>
      <c r="B12" s="58" t="s">
        <v>10</v>
      </c>
      <c r="C12" s="59"/>
      <c r="D12" s="73">
        <v>165716.88870000001</v>
      </c>
      <c r="E12" s="73">
        <v>296560.23359999998</v>
      </c>
      <c r="F12" s="74">
        <v>55.879672971771001</v>
      </c>
      <c r="G12" s="73">
        <v>107082.5757</v>
      </c>
      <c r="H12" s="74">
        <v>54.756166086505601</v>
      </c>
      <c r="I12" s="73">
        <v>24325.861799999999</v>
      </c>
      <c r="J12" s="74">
        <v>14.679168786494399</v>
      </c>
      <c r="K12" s="73">
        <v>27657.712100000001</v>
      </c>
      <c r="L12" s="74">
        <v>25.828396374668099</v>
      </c>
      <c r="M12" s="74">
        <v>-0.12046731443126101</v>
      </c>
      <c r="N12" s="73">
        <v>6314205.8821999999</v>
      </c>
      <c r="O12" s="73">
        <v>37404159.922300003</v>
      </c>
      <c r="P12" s="73">
        <v>1649</v>
      </c>
      <c r="Q12" s="73">
        <v>1490</v>
      </c>
      <c r="R12" s="74">
        <v>10.671140939597301</v>
      </c>
      <c r="S12" s="73">
        <v>100.49538429351099</v>
      </c>
      <c r="T12" s="73">
        <v>107.476573892617</v>
      </c>
      <c r="U12" s="75">
        <v>-6.9467763601128798</v>
      </c>
      <c r="V12" s="60"/>
      <c r="W12" s="60"/>
    </row>
    <row r="13" spans="1:23" ht="13.5" thickBot="1" x14ac:dyDescent="0.25">
      <c r="A13" s="56"/>
      <c r="B13" s="58" t="s">
        <v>11</v>
      </c>
      <c r="C13" s="59"/>
      <c r="D13" s="73">
        <v>286093.1764</v>
      </c>
      <c r="E13" s="73">
        <v>398016.00550000003</v>
      </c>
      <c r="F13" s="74">
        <v>71.879817003992301</v>
      </c>
      <c r="G13" s="73">
        <v>249007.429</v>
      </c>
      <c r="H13" s="74">
        <v>14.89343010726</v>
      </c>
      <c r="I13" s="73">
        <v>86236.395499999999</v>
      </c>
      <c r="J13" s="74">
        <v>30.142765579081502</v>
      </c>
      <c r="K13" s="73">
        <v>60363.156600000002</v>
      </c>
      <c r="L13" s="74">
        <v>24.2415083125893</v>
      </c>
      <c r="M13" s="74">
        <v>0.42862634026001201</v>
      </c>
      <c r="N13" s="73">
        <v>6731775.2709999997</v>
      </c>
      <c r="O13" s="73">
        <v>57008221.8671</v>
      </c>
      <c r="P13" s="73">
        <v>11298</v>
      </c>
      <c r="Q13" s="73">
        <v>8001</v>
      </c>
      <c r="R13" s="74">
        <v>41.207349081364796</v>
      </c>
      <c r="S13" s="73">
        <v>25.322462064082099</v>
      </c>
      <c r="T13" s="73">
        <v>25.6765575428071</v>
      </c>
      <c r="U13" s="75">
        <v>-1.39834538138084</v>
      </c>
      <c r="V13" s="60"/>
      <c r="W13" s="60"/>
    </row>
    <row r="14" spans="1:23" ht="13.5" thickBot="1" x14ac:dyDescent="0.25">
      <c r="A14" s="56"/>
      <c r="B14" s="58" t="s">
        <v>12</v>
      </c>
      <c r="C14" s="59"/>
      <c r="D14" s="73">
        <v>179801.003</v>
      </c>
      <c r="E14" s="73">
        <v>233474.443</v>
      </c>
      <c r="F14" s="74">
        <v>77.010999872050306</v>
      </c>
      <c r="G14" s="73">
        <v>113408.6029</v>
      </c>
      <c r="H14" s="74">
        <v>58.542648795826103</v>
      </c>
      <c r="I14" s="73">
        <v>38278.501799999998</v>
      </c>
      <c r="J14" s="74">
        <v>21.2893705604078</v>
      </c>
      <c r="K14" s="73">
        <v>23893.826400000002</v>
      </c>
      <c r="L14" s="74">
        <v>21.0687953021243</v>
      </c>
      <c r="M14" s="74">
        <v>0.60202477239057905</v>
      </c>
      <c r="N14" s="73">
        <v>4478191.0108000003</v>
      </c>
      <c r="O14" s="73">
        <v>28814226.057399999</v>
      </c>
      <c r="P14" s="73">
        <v>3407</v>
      </c>
      <c r="Q14" s="73">
        <v>2992</v>
      </c>
      <c r="R14" s="74">
        <v>13.870320855615001</v>
      </c>
      <c r="S14" s="73">
        <v>52.773995597299702</v>
      </c>
      <c r="T14" s="73">
        <v>52.232245588235301</v>
      </c>
      <c r="U14" s="75">
        <v>1.0265472661920501</v>
      </c>
      <c r="V14" s="60"/>
      <c r="W14" s="60"/>
    </row>
    <row r="15" spans="1:23" ht="13.5" thickBot="1" x14ac:dyDescent="0.25">
      <c r="A15" s="56"/>
      <c r="B15" s="58" t="s">
        <v>13</v>
      </c>
      <c r="C15" s="59"/>
      <c r="D15" s="73">
        <v>122630.26519999999</v>
      </c>
      <c r="E15" s="73">
        <v>164344.15179999999</v>
      </c>
      <c r="F15" s="74">
        <v>74.617967148131896</v>
      </c>
      <c r="G15" s="73">
        <v>98704.665200000003</v>
      </c>
      <c r="H15" s="74">
        <v>24.239583763868598</v>
      </c>
      <c r="I15" s="73">
        <v>28707.087800000001</v>
      </c>
      <c r="J15" s="74">
        <v>23.409464012151499</v>
      </c>
      <c r="K15" s="73">
        <v>19517.5949</v>
      </c>
      <c r="L15" s="74">
        <v>19.773730917837099</v>
      </c>
      <c r="M15" s="74">
        <v>0.47083121394224697</v>
      </c>
      <c r="N15" s="73">
        <v>3292329.7503</v>
      </c>
      <c r="O15" s="73">
        <v>23135305.887200002</v>
      </c>
      <c r="P15" s="73">
        <v>5004</v>
      </c>
      <c r="Q15" s="73">
        <v>3766</v>
      </c>
      <c r="R15" s="74">
        <v>32.873074880509797</v>
      </c>
      <c r="S15" s="73">
        <v>24.506447881694601</v>
      </c>
      <c r="T15" s="73">
        <v>24.7097413170473</v>
      </c>
      <c r="U15" s="75">
        <v>-0.82955080366613398</v>
      </c>
      <c r="V15" s="60"/>
      <c r="W15" s="60"/>
    </row>
    <row r="16" spans="1:23" ht="13.5" thickBot="1" x14ac:dyDescent="0.25">
      <c r="A16" s="56"/>
      <c r="B16" s="58" t="s">
        <v>14</v>
      </c>
      <c r="C16" s="59"/>
      <c r="D16" s="73">
        <v>1116434.5199</v>
      </c>
      <c r="E16" s="73">
        <v>1311880.5012999999</v>
      </c>
      <c r="F16" s="74">
        <v>85.1018456935427</v>
      </c>
      <c r="G16" s="73">
        <v>773812.25060000003</v>
      </c>
      <c r="H16" s="74">
        <v>44.2771833909759</v>
      </c>
      <c r="I16" s="73">
        <v>46641.106500000002</v>
      </c>
      <c r="J16" s="74">
        <v>4.1776840171672296</v>
      </c>
      <c r="K16" s="73">
        <v>3918.3620999999998</v>
      </c>
      <c r="L16" s="74">
        <v>0.50637116393049797</v>
      </c>
      <c r="M16" s="74">
        <v>10.903214993836301</v>
      </c>
      <c r="N16" s="73">
        <v>25742812.851599999</v>
      </c>
      <c r="O16" s="73">
        <v>166136137.51370001</v>
      </c>
      <c r="P16" s="73">
        <v>55551</v>
      </c>
      <c r="Q16" s="73">
        <v>36858</v>
      </c>
      <c r="R16" s="74">
        <v>50.716262412502097</v>
      </c>
      <c r="S16" s="73">
        <v>20.097469350686801</v>
      </c>
      <c r="T16" s="73">
        <v>20.492673172716898</v>
      </c>
      <c r="U16" s="75">
        <v>-1.9664357493678899</v>
      </c>
      <c r="V16" s="60"/>
      <c r="W16" s="60"/>
    </row>
    <row r="17" spans="1:23" ht="12" thickBot="1" x14ac:dyDescent="0.2">
      <c r="A17" s="56"/>
      <c r="B17" s="58" t="s">
        <v>15</v>
      </c>
      <c r="C17" s="59"/>
      <c r="D17" s="73">
        <v>458826.53730000003</v>
      </c>
      <c r="E17" s="73">
        <v>688641.61419999995</v>
      </c>
      <c r="F17" s="74">
        <v>66.627768034759598</v>
      </c>
      <c r="G17" s="73">
        <v>572108.60439999995</v>
      </c>
      <c r="H17" s="74">
        <v>-19.800797650789502</v>
      </c>
      <c r="I17" s="73">
        <v>50710.772199999999</v>
      </c>
      <c r="J17" s="74">
        <v>11.0522753322882</v>
      </c>
      <c r="K17" s="73">
        <v>40161.892399999997</v>
      </c>
      <c r="L17" s="74">
        <v>7.0199769923264599</v>
      </c>
      <c r="M17" s="74">
        <v>0.26265893287438802</v>
      </c>
      <c r="N17" s="73">
        <v>17922718.117600001</v>
      </c>
      <c r="O17" s="73">
        <v>178033872.34819999</v>
      </c>
      <c r="P17" s="73">
        <v>13798</v>
      </c>
      <c r="Q17" s="73">
        <v>10473</v>
      </c>
      <c r="R17" s="74">
        <v>31.7483051656641</v>
      </c>
      <c r="S17" s="73">
        <v>33.2531190969706</v>
      </c>
      <c r="T17" s="73">
        <v>46.546014542156001</v>
      </c>
      <c r="U17" s="75">
        <v>-39.974882976906798</v>
      </c>
      <c r="V17" s="40"/>
      <c r="W17" s="40"/>
    </row>
    <row r="18" spans="1:23" ht="12" thickBot="1" x14ac:dyDescent="0.2">
      <c r="A18" s="56"/>
      <c r="B18" s="58" t="s">
        <v>16</v>
      </c>
      <c r="C18" s="59"/>
      <c r="D18" s="73">
        <v>2313327.2596</v>
      </c>
      <c r="E18" s="73">
        <v>2639189.7525999998</v>
      </c>
      <c r="F18" s="74">
        <v>87.652934288677997</v>
      </c>
      <c r="G18" s="73">
        <v>1679095.0104</v>
      </c>
      <c r="H18" s="74">
        <v>37.772266921864698</v>
      </c>
      <c r="I18" s="73">
        <v>305363.65279999998</v>
      </c>
      <c r="J18" s="74">
        <v>13.2001925595603</v>
      </c>
      <c r="K18" s="73">
        <v>190871.7732</v>
      </c>
      <c r="L18" s="74">
        <v>11.367538585831999</v>
      </c>
      <c r="M18" s="74">
        <v>0.59983662162572704</v>
      </c>
      <c r="N18" s="73">
        <v>39855465.121200003</v>
      </c>
      <c r="O18" s="73">
        <v>396651352.64279997</v>
      </c>
      <c r="P18" s="73">
        <v>112970</v>
      </c>
      <c r="Q18" s="73">
        <v>67877</v>
      </c>
      <c r="R18" s="74">
        <v>66.433401594059802</v>
      </c>
      <c r="S18" s="73">
        <v>20.477359118350002</v>
      </c>
      <c r="T18" s="73">
        <v>20.540781998320501</v>
      </c>
      <c r="U18" s="75">
        <v>-0.309721969536838</v>
      </c>
      <c r="V18" s="40"/>
      <c r="W18" s="40"/>
    </row>
    <row r="19" spans="1:23" ht="12" thickBot="1" x14ac:dyDescent="0.2">
      <c r="A19" s="56"/>
      <c r="B19" s="58" t="s">
        <v>17</v>
      </c>
      <c r="C19" s="59"/>
      <c r="D19" s="73">
        <v>653728.58730000001</v>
      </c>
      <c r="E19" s="73">
        <v>821328.68689999997</v>
      </c>
      <c r="F19" s="74">
        <v>79.594028277207101</v>
      </c>
      <c r="G19" s="73">
        <v>477364.16450000001</v>
      </c>
      <c r="H19" s="74">
        <v>36.945467614798297</v>
      </c>
      <c r="I19" s="73">
        <v>51963.442199999998</v>
      </c>
      <c r="J19" s="74">
        <v>7.9487792349141504</v>
      </c>
      <c r="K19" s="73">
        <v>44240.869599999998</v>
      </c>
      <c r="L19" s="74">
        <v>9.2677399960130398</v>
      </c>
      <c r="M19" s="74">
        <v>0.17455743229785001</v>
      </c>
      <c r="N19" s="73">
        <v>13866081.680400001</v>
      </c>
      <c r="O19" s="73">
        <v>115678762.4003</v>
      </c>
      <c r="P19" s="73">
        <v>15635</v>
      </c>
      <c r="Q19" s="73">
        <v>9877</v>
      </c>
      <c r="R19" s="74">
        <v>58.297053761263598</v>
      </c>
      <c r="S19" s="73">
        <v>41.811869990406102</v>
      </c>
      <c r="T19" s="73">
        <v>43.744556930241998</v>
      </c>
      <c r="U19" s="75">
        <v>-4.6223403552132298</v>
      </c>
      <c r="V19" s="40"/>
      <c r="W19" s="40"/>
    </row>
    <row r="20" spans="1:23" ht="12" thickBot="1" x14ac:dyDescent="0.2">
      <c r="A20" s="56"/>
      <c r="B20" s="58" t="s">
        <v>18</v>
      </c>
      <c r="C20" s="59"/>
      <c r="D20" s="73">
        <v>1094391.9674</v>
      </c>
      <c r="E20" s="73">
        <v>1037672.3186</v>
      </c>
      <c r="F20" s="74">
        <v>105.466046244399</v>
      </c>
      <c r="G20" s="73">
        <v>893106.42579999997</v>
      </c>
      <c r="H20" s="74">
        <v>22.537688206609701</v>
      </c>
      <c r="I20" s="73">
        <v>97371.583799999993</v>
      </c>
      <c r="J20" s="74">
        <v>8.8973225956080793</v>
      </c>
      <c r="K20" s="73">
        <v>53077.19</v>
      </c>
      <c r="L20" s="74">
        <v>5.9429860167511501</v>
      </c>
      <c r="M20" s="74">
        <v>0.83452786027293502</v>
      </c>
      <c r="N20" s="73">
        <v>27800655.611000001</v>
      </c>
      <c r="O20" s="73">
        <v>180003550.30790001</v>
      </c>
      <c r="P20" s="73">
        <v>48841</v>
      </c>
      <c r="Q20" s="73">
        <v>33492</v>
      </c>
      <c r="R20" s="74">
        <v>45.828854651857199</v>
      </c>
      <c r="S20" s="73">
        <v>22.407239151532501</v>
      </c>
      <c r="T20" s="73">
        <v>21.974262122297901</v>
      </c>
      <c r="U20" s="75">
        <v>1.9323086896452699</v>
      </c>
      <c r="V20" s="40"/>
      <c r="W20" s="40"/>
    </row>
    <row r="21" spans="1:23" ht="12" thickBot="1" x14ac:dyDescent="0.2">
      <c r="A21" s="56"/>
      <c r="B21" s="58" t="s">
        <v>19</v>
      </c>
      <c r="C21" s="59"/>
      <c r="D21" s="73">
        <v>443197.34009999997</v>
      </c>
      <c r="E21" s="73">
        <v>422365.88140000001</v>
      </c>
      <c r="F21" s="74">
        <v>104.93208841371199</v>
      </c>
      <c r="G21" s="73">
        <v>325946.15990000003</v>
      </c>
      <c r="H21" s="74">
        <v>35.972560694064498</v>
      </c>
      <c r="I21" s="73">
        <v>22366.305499999999</v>
      </c>
      <c r="J21" s="74">
        <v>5.0465793623566002</v>
      </c>
      <c r="K21" s="73">
        <v>28307.487000000001</v>
      </c>
      <c r="L21" s="74">
        <v>8.6847125331020099</v>
      </c>
      <c r="M21" s="74">
        <v>-0.209880216495375</v>
      </c>
      <c r="N21" s="73">
        <v>7780866.5776000004</v>
      </c>
      <c r="O21" s="73">
        <v>70819547.527999997</v>
      </c>
      <c r="P21" s="73">
        <v>37923</v>
      </c>
      <c r="Q21" s="73">
        <v>23418</v>
      </c>
      <c r="R21" s="74">
        <v>61.939533692031802</v>
      </c>
      <c r="S21" s="73">
        <v>11.686768981884301</v>
      </c>
      <c r="T21" s="73">
        <v>10.8850548466991</v>
      </c>
      <c r="U21" s="75">
        <v>6.8600152568084303</v>
      </c>
      <c r="V21" s="40"/>
      <c r="W21" s="40"/>
    </row>
    <row r="22" spans="1:23" ht="12" thickBot="1" x14ac:dyDescent="0.2">
      <c r="A22" s="56"/>
      <c r="B22" s="58" t="s">
        <v>20</v>
      </c>
      <c r="C22" s="59"/>
      <c r="D22" s="73">
        <v>1659988.7180999999</v>
      </c>
      <c r="E22" s="73">
        <v>1652867.6809</v>
      </c>
      <c r="F22" s="74">
        <v>100.430829235896</v>
      </c>
      <c r="G22" s="73">
        <v>1220615.9676000001</v>
      </c>
      <c r="H22" s="74">
        <v>35.995985810664401</v>
      </c>
      <c r="I22" s="73">
        <v>200180.23989999999</v>
      </c>
      <c r="J22" s="74">
        <v>12.0591325541732</v>
      </c>
      <c r="K22" s="73">
        <v>149421.92009999999</v>
      </c>
      <c r="L22" s="74">
        <v>12.241517730904</v>
      </c>
      <c r="M22" s="74">
        <v>0.33969794904275202</v>
      </c>
      <c r="N22" s="73">
        <v>29584128.273499999</v>
      </c>
      <c r="O22" s="73">
        <v>208031002.5332</v>
      </c>
      <c r="P22" s="73">
        <v>100171</v>
      </c>
      <c r="Q22" s="73">
        <v>65027</v>
      </c>
      <c r="R22" s="74">
        <v>54.045242745321197</v>
      </c>
      <c r="S22" s="73">
        <v>16.571549830789401</v>
      </c>
      <c r="T22" s="73">
        <v>15.9765936810863</v>
      </c>
      <c r="U22" s="75">
        <v>3.5902263564849299</v>
      </c>
      <c r="V22" s="40"/>
      <c r="W22" s="40"/>
    </row>
    <row r="23" spans="1:23" ht="12" thickBot="1" x14ac:dyDescent="0.2">
      <c r="A23" s="56"/>
      <c r="B23" s="58" t="s">
        <v>21</v>
      </c>
      <c r="C23" s="59"/>
      <c r="D23" s="73">
        <v>3072438.3686000002</v>
      </c>
      <c r="E23" s="73">
        <v>3701380.0942000002</v>
      </c>
      <c r="F23" s="74">
        <v>83.007913005596507</v>
      </c>
      <c r="G23" s="73">
        <v>2462650.6896000002</v>
      </c>
      <c r="H23" s="74">
        <v>24.7614361864307</v>
      </c>
      <c r="I23" s="73">
        <v>300448.61869999999</v>
      </c>
      <c r="J23" s="74">
        <v>9.7788330522933702</v>
      </c>
      <c r="K23" s="73">
        <v>138575.9338</v>
      </c>
      <c r="L23" s="74">
        <v>5.6271047447053197</v>
      </c>
      <c r="M23" s="74">
        <v>1.16811541846525</v>
      </c>
      <c r="N23" s="73">
        <v>69128875.463699996</v>
      </c>
      <c r="O23" s="73">
        <v>466132946.41049999</v>
      </c>
      <c r="P23" s="73">
        <v>99040</v>
      </c>
      <c r="Q23" s="73">
        <v>69053</v>
      </c>
      <c r="R23" s="74">
        <v>43.4260640377681</v>
      </c>
      <c r="S23" s="73">
        <v>31.022196775040399</v>
      </c>
      <c r="T23" s="73">
        <v>31.126826352222199</v>
      </c>
      <c r="U23" s="75">
        <v>-0.33727326900975702</v>
      </c>
      <c r="V23" s="40"/>
      <c r="W23" s="40"/>
    </row>
    <row r="24" spans="1:23" ht="12" thickBot="1" x14ac:dyDescent="0.2">
      <c r="A24" s="56"/>
      <c r="B24" s="58" t="s">
        <v>22</v>
      </c>
      <c r="C24" s="59"/>
      <c r="D24" s="73">
        <v>309594.6986</v>
      </c>
      <c r="E24" s="73">
        <v>364586.14750000002</v>
      </c>
      <c r="F24" s="74">
        <v>84.916747584327794</v>
      </c>
      <c r="G24" s="73">
        <v>230407.16159999999</v>
      </c>
      <c r="H24" s="74">
        <v>34.368522423566901</v>
      </c>
      <c r="I24" s="73">
        <v>51043.560100000002</v>
      </c>
      <c r="J24" s="74">
        <v>16.487220333817401</v>
      </c>
      <c r="K24" s="73">
        <v>41593.039900000003</v>
      </c>
      <c r="L24" s="74">
        <v>18.0519735633079</v>
      </c>
      <c r="M24" s="74">
        <v>0.22721398153925301</v>
      </c>
      <c r="N24" s="73">
        <v>5517682.9910000004</v>
      </c>
      <c r="O24" s="73">
        <v>44497278.987800002</v>
      </c>
      <c r="P24" s="73">
        <v>31251</v>
      </c>
      <c r="Q24" s="73">
        <v>22250</v>
      </c>
      <c r="R24" s="74">
        <v>40.453932584269701</v>
      </c>
      <c r="S24" s="73">
        <v>9.9067133403731091</v>
      </c>
      <c r="T24" s="73">
        <v>9.6740772898876397</v>
      </c>
      <c r="U24" s="75">
        <v>2.3482667004948801</v>
      </c>
      <c r="V24" s="40"/>
      <c r="W24" s="40"/>
    </row>
    <row r="25" spans="1:23" ht="12" thickBot="1" x14ac:dyDescent="0.2">
      <c r="A25" s="56"/>
      <c r="B25" s="58" t="s">
        <v>23</v>
      </c>
      <c r="C25" s="59"/>
      <c r="D25" s="73">
        <v>298941.4595</v>
      </c>
      <c r="E25" s="73">
        <v>317919.6948</v>
      </c>
      <c r="F25" s="74">
        <v>94.030493986244196</v>
      </c>
      <c r="G25" s="73">
        <v>207839.20480000001</v>
      </c>
      <c r="H25" s="74">
        <v>43.833046218429303</v>
      </c>
      <c r="I25" s="73">
        <v>22869.744200000001</v>
      </c>
      <c r="J25" s="74">
        <v>7.6502417022554203</v>
      </c>
      <c r="K25" s="73">
        <v>15543.8843</v>
      </c>
      <c r="L25" s="74">
        <v>7.4788028153579598</v>
      </c>
      <c r="M25" s="74">
        <v>0.47130175177641997</v>
      </c>
      <c r="N25" s="73">
        <v>5497320.6161000002</v>
      </c>
      <c r="O25" s="73">
        <v>52291035.839000002</v>
      </c>
      <c r="P25" s="73">
        <v>24632</v>
      </c>
      <c r="Q25" s="73">
        <v>17425</v>
      </c>
      <c r="R25" s="74">
        <v>41.360114777618399</v>
      </c>
      <c r="S25" s="73">
        <v>12.1363047864566</v>
      </c>
      <c r="T25" s="73">
        <v>11.7547193572453</v>
      </c>
      <c r="U25" s="75">
        <v>3.1441648502197301</v>
      </c>
      <c r="V25" s="40"/>
      <c r="W25" s="40"/>
    </row>
    <row r="26" spans="1:23" ht="12" thickBot="1" x14ac:dyDescent="0.2">
      <c r="A26" s="56"/>
      <c r="B26" s="58" t="s">
        <v>24</v>
      </c>
      <c r="C26" s="59"/>
      <c r="D26" s="73">
        <v>653977.91529999999</v>
      </c>
      <c r="E26" s="73">
        <v>798035.63829999999</v>
      </c>
      <c r="F26" s="74">
        <v>81.948459932581898</v>
      </c>
      <c r="G26" s="73">
        <v>539767.68649999995</v>
      </c>
      <c r="H26" s="74">
        <v>21.159145250166802</v>
      </c>
      <c r="I26" s="73">
        <v>141134.4999</v>
      </c>
      <c r="J26" s="74">
        <v>21.5809275203517</v>
      </c>
      <c r="K26" s="73">
        <v>105718.4886</v>
      </c>
      <c r="L26" s="74">
        <v>19.585923952859702</v>
      </c>
      <c r="M26" s="74">
        <v>0.335003004384609</v>
      </c>
      <c r="N26" s="73">
        <v>12746700.692600001</v>
      </c>
      <c r="O26" s="73">
        <v>104851891.96349999</v>
      </c>
      <c r="P26" s="73">
        <v>47026</v>
      </c>
      <c r="Q26" s="73">
        <v>34076</v>
      </c>
      <c r="R26" s="74">
        <v>38.0032867707477</v>
      </c>
      <c r="S26" s="73">
        <v>13.9067306447497</v>
      </c>
      <c r="T26" s="73">
        <v>13.855963648902501</v>
      </c>
      <c r="U26" s="75">
        <v>0.36505342013240499</v>
      </c>
      <c r="V26" s="40"/>
      <c r="W26" s="40"/>
    </row>
    <row r="27" spans="1:23" ht="12" thickBot="1" x14ac:dyDescent="0.2">
      <c r="A27" s="56"/>
      <c r="B27" s="58" t="s">
        <v>25</v>
      </c>
      <c r="C27" s="59"/>
      <c r="D27" s="73">
        <v>327003.91739999998</v>
      </c>
      <c r="E27" s="73">
        <v>342875.91979999997</v>
      </c>
      <c r="F27" s="74">
        <v>95.370919483275998</v>
      </c>
      <c r="G27" s="73">
        <v>227233.92869999999</v>
      </c>
      <c r="H27" s="74">
        <v>43.906290434171403</v>
      </c>
      <c r="I27" s="73">
        <v>91153.634699999995</v>
      </c>
      <c r="J27" s="74">
        <v>27.875395323933802</v>
      </c>
      <c r="K27" s="73">
        <v>72368.927500000005</v>
      </c>
      <c r="L27" s="74">
        <v>31.847764950428399</v>
      </c>
      <c r="M27" s="74">
        <v>0.25956868298207098</v>
      </c>
      <c r="N27" s="73">
        <v>5627945.0575000001</v>
      </c>
      <c r="O27" s="73">
        <v>39717319.644000001</v>
      </c>
      <c r="P27" s="73">
        <v>42350</v>
      </c>
      <c r="Q27" s="73">
        <v>28167</v>
      </c>
      <c r="R27" s="74">
        <v>50.353250257393398</v>
      </c>
      <c r="S27" s="73">
        <v>7.72146204014168</v>
      </c>
      <c r="T27" s="73">
        <v>7.3468650939042099</v>
      </c>
      <c r="U27" s="75">
        <v>4.8513732799570697</v>
      </c>
      <c r="V27" s="40"/>
      <c r="W27" s="40"/>
    </row>
    <row r="28" spans="1:23" ht="12" thickBot="1" x14ac:dyDescent="0.2">
      <c r="A28" s="56"/>
      <c r="B28" s="58" t="s">
        <v>26</v>
      </c>
      <c r="C28" s="59"/>
      <c r="D28" s="73">
        <v>1015725.9439</v>
      </c>
      <c r="E28" s="73">
        <v>1044315.9509000001</v>
      </c>
      <c r="F28" s="74">
        <v>97.262322099421993</v>
      </c>
      <c r="G28" s="73">
        <v>815775.34</v>
      </c>
      <c r="H28" s="74">
        <v>24.510498674794501</v>
      </c>
      <c r="I28" s="73">
        <v>39512.964200000002</v>
      </c>
      <c r="J28" s="74">
        <v>3.8901206016541501</v>
      </c>
      <c r="K28" s="73">
        <v>23852.46</v>
      </c>
      <c r="L28" s="74">
        <v>2.9239005925332302</v>
      </c>
      <c r="M28" s="74">
        <v>0.65655719368149101</v>
      </c>
      <c r="N28" s="73">
        <v>19694154.980599999</v>
      </c>
      <c r="O28" s="73">
        <v>138417493.47620001</v>
      </c>
      <c r="P28" s="73">
        <v>53802</v>
      </c>
      <c r="Q28" s="73">
        <v>41126</v>
      </c>
      <c r="R28" s="74">
        <v>30.822350824296102</v>
      </c>
      <c r="S28" s="73">
        <v>18.878962564588701</v>
      </c>
      <c r="T28" s="73">
        <v>17.873112488450101</v>
      </c>
      <c r="U28" s="75">
        <v>5.3278885039224697</v>
      </c>
      <c r="V28" s="40"/>
      <c r="W28" s="40"/>
    </row>
    <row r="29" spans="1:23" ht="12" thickBot="1" x14ac:dyDescent="0.2">
      <c r="A29" s="56"/>
      <c r="B29" s="58" t="s">
        <v>27</v>
      </c>
      <c r="C29" s="59"/>
      <c r="D29" s="73">
        <v>808543.90139999997</v>
      </c>
      <c r="E29" s="73">
        <v>734588.3787</v>
      </c>
      <c r="F29" s="74">
        <v>110.067614033165</v>
      </c>
      <c r="G29" s="73">
        <v>618499.05319999997</v>
      </c>
      <c r="H29" s="74">
        <v>30.726780779492401</v>
      </c>
      <c r="I29" s="73">
        <v>131516.386</v>
      </c>
      <c r="J29" s="74">
        <v>16.265831177785</v>
      </c>
      <c r="K29" s="73">
        <v>96970.138699999996</v>
      </c>
      <c r="L29" s="74">
        <v>15.6783002655048</v>
      </c>
      <c r="M29" s="74">
        <v>0.356256552410191</v>
      </c>
      <c r="N29" s="73">
        <v>17098381.4767</v>
      </c>
      <c r="O29" s="73">
        <v>105611964.9136</v>
      </c>
      <c r="P29" s="73">
        <v>124542</v>
      </c>
      <c r="Q29" s="73">
        <v>101046</v>
      </c>
      <c r="R29" s="74">
        <v>23.2527759634226</v>
      </c>
      <c r="S29" s="73">
        <v>6.4921384063207599</v>
      </c>
      <c r="T29" s="73">
        <v>6.2242838439918504</v>
      </c>
      <c r="U29" s="75">
        <v>4.1258295120160904</v>
      </c>
      <c r="V29" s="40"/>
      <c r="W29" s="40"/>
    </row>
    <row r="30" spans="1:23" ht="12" thickBot="1" x14ac:dyDescent="0.2">
      <c r="A30" s="56"/>
      <c r="B30" s="58" t="s">
        <v>28</v>
      </c>
      <c r="C30" s="59"/>
      <c r="D30" s="73">
        <v>1512475.33</v>
      </c>
      <c r="E30" s="73">
        <v>1771998.3910000001</v>
      </c>
      <c r="F30" s="74">
        <v>85.354215764635001</v>
      </c>
      <c r="G30" s="73">
        <v>1327429.2847</v>
      </c>
      <c r="H30" s="74">
        <v>13.940181027558101</v>
      </c>
      <c r="I30" s="73">
        <v>190333.5055</v>
      </c>
      <c r="J30" s="74">
        <v>12.584238679780601</v>
      </c>
      <c r="K30" s="73">
        <v>102809.4106</v>
      </c>
      <c r="L30" s="74">
        <v>7.7450009416686196</v>
      </c>
      <c r="M30" s="74">
        <v>0.85132376879904004</v>
      </c>
      <c r="N30" s="73">
        <v>31536602.801199999</v>
      </c>
      <c r="O30" s="73">
        <v>186106112.84819999</v>
      </c>
      <c r="P30" s="73">
        <v>84651</v>
      </c>
      <c r="Q30" s="73">
        <v>61975</v>
      </c>
      <c r="R30" s="74">
        <v>36.588947156111303</v>
      </c>
      <c r="S30" s="73">
        <v>17.867187983603301</v>
      </c>
      <c r="T30" s="73">
        <v>17.396792776119401</v>
      </c>
      <c r="U30" s="75">
        <v>2.6327321787599902</v>
      </c>
      <c r="V30" s="40"/>
      <c r="W30" s="40"/>
    </row>
    <row r="31" spans="1:23" ht="12" thickBot="1" x14ac:dyDescent="0.2">
      <c r="A31" s="56"/>
      <c r="B31" s="58" t="s">
        <v>29</v>
      </c>
      <c r="C31" s="59"/>
      <c r="D31" s="73">
        <v>866091.81070000003</v>
      </c>
      <c r="E31" s="73">
        <v>1343898.8463000001</v>
      </c>
      <c r="F31" s="74">
        <v>64.446205388486604</v>
      </c>
      <c r="G31" s="73">
        <v>1653661.6259000001</v>
      </c>
      <c r="H31" s="74">
        <v>-47.625814305956801</v>
      </c>
      <c r="I31" s="73">
        <v>40083.304700000001</v>
      </c>
      <c r="J31" s="74">
        <v>4.6280664711058197</v>
      </c>
      <c r="K31" s="73">
        <v>-41189.681700000001</v>
      </c>
      <c r="L31" s="74">
        <v>-2.4908168064662402</v>
      </c>
      <c r="M31" s="74">
        <v>-1.9731394622551801</v>
      </c>
      <c r="N31" s="73">
        <v>31468021.242699999</v>
      </c>
      <c r="O31" s="73">
        <v>187882528.26609999</v>
      </c>
      <c r="P31" s="73">
        <v>34218</v>
      </c>
      <c r="Q31" s="73">
        <v>24199</v>
      </c>
      <c r="R31" s="74">
        <v>41.402537294929601</v>
      </c>
      <c r="S31" s="73">
        <v>25.311000371149699</v>
      </c>
      <c r="T31" s="73">
        <v>23.7536279804951</v>
      </c>
      <c r="U31" s="75">
        <v>6.1529468129192102</v>
      </c>
      <c r="V31" s="40"/>
      <c r="W31" s="40"/>
    </row>
    <row r="32" spans="1:23" ht="12" thickBot="1" x14ac:dyDescent="0.2">
      <c r="A32" s="56"/>
      <c r="B32" s="58" t="s">
        <v>30</v>
      </c>
      <c r="C32" s="59"/>
      <c r="D32" s="73">
        <v>149367.87299999999</v>
      </c>
      <c r="E32" s="73">
        <v>212530.2047</v>
      </c>
      <c r="F32" s="74">
        <v>70.280774072015902</v>
      </c>
      <c r="G32" s="73">
        <v>139544.09359999999</v>
      </c>
      <c r="H32" s="74">
        <v>7.0399105734705296</v>
      </c>
      <c r="I32" s="73">
        <v>43513.673999999999</v>
      </c>
      <c r="J32" s="74">
        <v>29.131882998695399</v>
      </c>
      <c r="K32" s="73">
        <v>43274.657899999998</v>
      </c>
      <c r="L32" s="74">
        <v>31.011457943928299</v>
      </c>
      <c r="M32" s="74">
        <v>5.52323488154E-3</v>
      </c>
      <c r="N32" s="73">
        <v>2606213.3262</v>
      </c>
      <c r="O32" s="73">
        <v>19231403.524500001</v>
      </c>
      <c r="P32" s="73">
        <v>27999</v>
      </c>
      <c r="Q32" s="73">
        <v>20590</v>
      </c>
      <c r="R32" s="74">
        <v>35.9834871296746</v>
      </c>
      <c r="S32" s="73">
        <v>5.3347574199078496</v>
      </c>
      <c r="T32" s="73">
        <v>4.83476623118018</v>
      </c>
      <c r="U32" s="75">
        <v>9.3723322238015996</v>
      </c>
      <c r="V32" s="40"/>
      <c r="W32" s="40"/>
    </row>
    <row r="33" spans="1:23" ht="12" thickBot="1" x14ac:dyDescent="0.2">
      <c r="A33" s="56"/>
      <c r="B33" s="58" t="s">
        <v>31</v>
      </c>
      <c r="C33" s="59"/>
      <c r="D33" s="76"/>
      <c r="E33" s="76"/>
      <c r="F33" s="76"/>
      <c r="G33" s="73">
        <v>4.0708000000000002</v>
      </c>
      <c r="H33" s="76"/>
      <c r="I33" s="76"/>
      <c r="J33" s="76"/>
      <c r="K33" s="73">
        <v>0.59079999999999999</v>
      </c>
      <c r="L33" s="74">
        <v>14.5131178146802</v>
      </c>
      <c r="M33" s="76"/>
      <c r="N33" s="73">
        <v>38.618099999999998</v>
      </c>
      <c r="O33" s="73">
        <v>176.99430000000001</v>
      </c>
      <c r="P33" s="76"/>
      <c r="Q33" s="76"/>
      <c r="R33" s="76"/>
      <c r="S33" s="76"/>
      <c r="T33" s="76"/>
      <c r="U33" s="77"/>
      <c r="V33" s="40"/>
      <c r="W33" s="40"/>
    </row>
    <row r="34" spans="1:23" ht="12" thickBot="1" x14ac:dyDescent="0.2">
      <c r="A34" s="56"/>
      <c r="B34" s="58" t="s">
        <v>71</v>
      </c>
      <c r="C34" s="59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56"/>
      <c r="B35" s="58" t="s">
        <v>32</v>
      </c>
      <c r="C35" s="59"/>
      <c r="D35" s="73">
        <v>191519.1256</v>
      </c>
      <c r="E35" s="73">
        <v>202815.66810000001</v>
      </c>
      <c r="F35" s="74">
        <v>94.430143092085899</v>
      </c>
      <c r="G35" s="73">
        <v>116639.79760000001</v>
      </c>
      <c r="H35" s="74">
        <v>64.197066130711505</v>
      </c>
      <c r="I35" s="73">
        <v>24540.0805</v>
      </c>
      <c r="J35" s="74">
        <v>12.813383740720299</v>
      </c>
      <c r="K35" s="73">
        <v>15186.926299999999</v>
      </c>
      <c r="L35" s="74">
        <v>13.020364071688</v>
      </c>
      <c r="M35" s="74">
        <v>0.61586880816034495</v>
      </c>
      <c r="N35" s="73">
        <v>3313852.0515999999</v>
      </c>
      <c r="O35" s="73">
        <v>29609186.8402</v>
      </c>
      <c r="P35" s="73">
        <v>13853</v>
      </c>
      <c r="Q35" s="73">
        <v>9783</v>
      </c>
      <c r="R35" s="74">
        <v>41.602780333231102</v>
      </c>
      <c r="S35" s="73">
        <v>13.8251011044539</v>
      </c>
      <c r="T35" s="73">
        <v>13.6032077072473</v>
      </c>
      <c r="U35" s="75">
        <v>1.60500379368046</v>
      </c>
      <c r="V35" s="40"/>
      <c r="W35" s="40"/>
    </row>
    <row r="36" spans="1:23" ht="12" customHeight="1" thickBot="1" x14ac:dyDescent="0.2">
      <c r="A36" s="56"/>
      <c r="B36" s="58" t="s">
        <v>70</v>
      </c>
      <c r="C36" s="59"/>
      <c r="D36" s="73">
        <v>75256.490000000005</v>
      </c>
      <c r="E36" s="76"/>
      <c r="F36" s="76"/>
      <c r="G36" s="76"/>
      <c r="H36" s="76"/>
      <c r="I36" s="73">
        <v>3547.82</v>
      </c>
      <c r="J36" s="74">
        <v>4.7143043742805402</v>
      </c>
      <c r="K36" s="76"/>
      <c r="L36" s="76"/>
      <c r="M36" s="76"/>
      <c r="N36" s="73">
        <v>2340335.2000000002</v>
      </c>
      <c r="O36" s="73">
        <v>6206521.0899999999</v>
      </c>
      <c r="P36" s="73">
        <v>67</v>
      </c>
      <c r="Q36" s="73">
        <v>61</v>
      </c>
      <c r="R36" s="74">
        <v>9.8360655737704992</v>
      </c>
      <c r="S36" s="73">
        <v>1123.23119402985</v>
      </c>
      <c r="T36" s="73">
        <v>1447.7809836065601</v>
      </c>
      <c r="U36" s="75">
        <v>-28.894299882494298</v>
      </c>
      <c r="V36" s="40"/>
      <c r="W36" s="40"/>
    </row>
    <row r="37" spans="1:23" ht="12" customHeight="1" thickBot="1" x14ac:dyDescent="0.2">
      <c r="A37" s="56"/>
      <c r="B37" s="58" t="s">
        <v>36</v>
      </c>
      <c r="C37" s="59"/>
      <c r="D37" s="73">
        <v>440369.23</v>
      </c>
      <c r="E37" s="73">
        <v>164123.4191</v>
      </c>
      <c r="F37" s="74">
        <v>268.31590056729499</v>
      </c>
      <c r="G37" s="73">
        <v>349763.38</v>
      </c>
      <c r="H37" s="74">
        <v>25.9048989062263</v>
      </c>
      <c r="I37" s="73">
        <v>-74634.429999999993</v>
      </c>
      <c r="J37" s="74">
        <v>-16.948148261857401</v>
      </c>
      <c r="K37" s="73">
        <v>-56408.7</v>
      </c>
      <c r="L37" s="74">
        <v>-16.1276746582218</v>
      </c>
      <c r="M37" s="74">
        <v>0.323101401025019</v>
      </c>
      <c r="N37" s="73">
        <v>11047307.15</v>
      </c>
      <c r="O37" s="73">
        <v>80178769.650000006</v>
      </c>
      <c r="P37" s="73">
        <v>155</v>
      </c>
      <c r="Q37" s="73">
        <v>113</v>
      </c>
      <c r="R37" s="74">
        <v>37.1681415929203</v>
      </c>
      <c r="S37" s="73">
        <v>2841.09180645161</v>
      </c>
      <c r="T37" s="73">
        <v>2591.3519469026601</v>
      </c>
      <c r="U37" s="75">
        <v>8.7902777017568905</v>
      </c>
      <c r="V37" s="40"/>
      <c r="W37" s="40"/>
    </row>
    <row r="38" spans="1:23" ht="12" customHeight="1" thickBot="1" x14ac:dyDescent="0.2">
      <c r="A38" s="56"/>
      <c r="B38" s="58" t="s">
        <v>37</v>
      </c>
      <c r="C38" s="59"/>
      <c r="D38" s="73">
        <v>547149.32999999996</v>
      </c>
      <c r="E38" s="73">
        <v>132568.91</v>
      </c>
      <c r="F38" s="74">
        <v>412.72824073155601</v>
      </c>
      <c r="G38" s="73">
        <v>230442.66</v>
      </c>
      <c r="H38" s="74">
        <v>137.434045415029</v>
      </c>
      <c r="I38" s="73">
        <v>-43237.41</v>
      </c>
      <c r="J38" s="74">
        <v>-7.9023052079767702</v>
      </c>
      <c r="K38" s="73">
        <v>-34073.61</v>
      </c>
      <c r="L38" s="74">
        <v>-14.7861554800661</v>
      </c>
      <c r="M38" s="74">
        <v>0.26894127155884001</v>
      </c>
      <c r="N38" s="73">
        <v>16209392.109999999</v>
      </c>
      <c r="O38" s="73">
        <v>63003475.310000002</v>
      </c>
      <c r="P38" s="73">
        <v>193</v>
      </c>
      <c r="Q38" s="73">
        <v>82</v>
      </c>
      <c r="R38" s="74">
        <v>135.36585365853699</v>
      </c>
      <c r="S38" s="73">
        <v>2834.9706217616599</v>
      </c>
      <c r="T38" s="73">
        <v>2152.56487804878</v>
      </c>
      <c r="U38" s="75">
        <v>24.070998777716699</v>
      </c>
      <c r="V38" s="40"/>
      <c r="W38" s="40"/>
    </row>
    <row r="39" spans="1:23" ht="12" thickBot="1" x14ac:dyDescent="0.2">
      <c r="A39" s="56"/>
      <c r="B39" s="58" t="s">
        <v>38</v>
      </c>
      <c r="C39" s="59"/>
      <c r="D39" s="73">
        <v>330278.74</v>
      </c>
      <c r="E39" s="73">
        <v>104801.1773</v>
      </c>
      <c r="F39" s="74">
        <v>315.147929163578</v>
      </c>
      <c r="G39" s="73">
        <v>242391.69</v>
      </c>
      <c r="H39" s="74">
        <v>36.258276841091401</v>
      </c>
      <c r="I39" s="73">
        <v>-33811.35</v>
      </c>
      <c r="J39" s="74">
        <v>-10.237216600741499</v>
      </c>
      <c r="K39" s="73">
        <v>-31962.41</v>
      </c>
      <c r="L39" s="74">
        <v>-13.1862647601492</v>
      </c>
      <c r="M39" s="74">
        <v>5.7847327532560999E-2</v>
      </c>
      <c r="N39" s="73">
        <v>9213569.3399999999</v>
      </c>
      <c r="O39" s="73">
        <v>48745026.710000001</v>
      </c>
      <c r="P39" s="73">
        <v>156</v>
      </c>
      <c r="Q39" s="73">
        <v>109</v>
      </c>
      <c r="R39" s="74">
        <v>43.119266055045898</v>
      </c>
      <c r="S39" s="73">
        <v>2117.1714102564101</v>
      </c>
      <c r="T39" s="73">
        <v>1655.77660550459</v>
      </c>
      <c r="U39" s="75">
        <v>21.792982963809401</v>
      </c>
      <c r="V39" s="40"/>
      <c r="W39" s="40"/>
    </row>
    <row r="40" spans="1:23" ht="12" customHeight="1" thickBot="1" x14ac:dyDescent="0.2">
      <c r="A40" s="56"/>
      <c r="B40" s="58" t="s">
        <v>73</v>
      </c>
      <c r="C40" s="59"/>
      <c r="D40" s="73">
        <v>16.52</v>
      </c>
      <c r="E40" s="76"/>
      <c r="F40" s="76"/>
      <c r="G40" s="73">
        <v>18.760000000000002</v>
      </c>
      <c r="H40" s="74">
        <v>-11.9402985074627</v>
      </c>
      <c r="I40" s="73">
        <v>16.32</v>
      </c>
      <c r="J40" s="74">
        <v>98.789346246973395</v>
      </c>
      <c r="K40" s="73">
        <v>16.760000000000002</v>
      </c>
      <c r="L40" s="74">
        <v>89.339019189765494</v>
      </c>
      <c r="M40" s="74">
        <v>-2.6252983293556E-2</v>
      </c>
      <c r="N40" s="73">
        <v>287.01</v>
      </c>
      <c r="O40" s="73">
        <v>2884.25</v>
      </c>
      <c r="P40" s="73">
        <v>14</v>
      </c>
      <c r="Q40" s="73">
        <v>2</v>
      </c>
      <c r="R40" s="74">
        <v>600</v>
      </c>
      <c r="S40" s="73">
        <v>1.18</v>
      </c>
      <c r="T40" s="73">
        <v>0.44500000000000001</v>
      </c>
      <c r="U40" s="75">
        <v>62.288135593220296</v>
      </c>
      <c r="V40" s="40"/>
      <c r="W40" s="40"/>
    </row>
    <row r="41" spans="1:23" ht="12" customHeight="1" thickBot="1" x14ac:dyDescent="0.2">
      <c r="A41" s="56"/>
      <c r="B41" s="58" t="s">
        <v>33</v>
      </c>
      <c r="C41" s="59"/>
      <c r="D41" s="73">
        <v>152844.0166</v>
      </c>
      <c r="E41" s="73">
        <v>143458.13269999999</v>
      </c>
      <c r="F41" s="74">
        <v>106.542594500117</v>
      </c>
      <c r="G41" s="73">
        <v>146102.56409999999</v>
      </c>
      <c r="H41" s="74">
        <v>4.6141917778977701</v>
      </c>
      <c r="I41" s="73">
        <v>8892.9938000000002</v>
      </c>
      <c r="J41" s="74">
        <v>5.81834604835948</v>
      </c>
      <c r="K41" s="73">
        <v>6892.9224000000004</v>
      </c>
      <c r="L41" s="74">
        <v>4.7178654546282504</v>
      </c>
      <c r="M41" s="74">
        <v>0.29016305188638097</v>
      </c>
      <c r="N41" s="73">
        <v>3434229.9238</v>
      </c>
      <c r="O41" s="73">
        <v>33999438.683899999</v>
      </c>
      <c r="P41" s="73">
        <v>292</v>
      </c>
      <c r="Q41" s="73">
        <v>179</v>
      </c>
      <c r="R41" s="74">
        <v>63.128491620111703</v>
      </c>
      <c r="S41" s="73">
        <v>523.43841301369901</v>
      </c>
      <c r="T41" s="73">
        <v>539.83431452514003</v>
      </c>
      <c r="U41" s="75">
        <v>-3.1323458698878399</v>
      </c>
      <c r="V41" s="40"/>
      <c r="W41" s="40"/>
    </row>
    <row r="42" spans="1:23" ht="12" thickBot="1" x14ac:dyDescent="0.2">
      <c r="A42" s="56"/>
      <c r="B42" s="58" t="s">
        <v>34</v>
      </c>
      <c r="C42" s="59"/>
      <c r="D42" s="73">
        <v>462718.3101</v>
      </c>
      <c r="E42" s="73">
        <v>445718.03769999999</v>
      </c>
      <c r="F42" s="74">
        <v>103.81413157244501</v>
      </c>
      <c r="G42" s="73">
        <v>324183.39409999998</v>
      </c>
      <c r="H42" s="74">
        <v>42.73350162941</v>
      </c>
      <c r="I42" s="73">
        <v>28041.852800000001</v>
      </c>
      <c r="J42" s="74">
        <v>6.0602427411916704</v>
      </c>
      <c r="K42" s="73">
        <v>17409.9267</v>
      </c>
      <c r="L42" s="74">
        <v>5.3703943560507001</v>
      </c>
      <c r="M42" s="74">
        <v>0.61068184164152695</v>
      </c>
      <c r="N42" s="73">
        <v>10131729.128</v>
      </c>
      <c r="O42" s="73">
        <v>81025891.714300007</v>
      </c>
      <c r="P42" s="73">
        <v>2107</v>
      </c>
      <c r="Q42" s="73">
        <v>1513</v>
      </c>
      <c r="R42" s="74">
        <v>39.259748843357599</v>
      </c>
      <c r="S42" s="73">
        <v>219.610019031799</v>
      </c>
      <c r="T42" s="73">
        <v>210.19534838070101</v>
      </c>
      <c r="U42" s="75">
        <v>4.28699505268699</v>
      </c>
      <c r="V42" s="40"/>
      <c r="W42" s="40"/>
    </row>
    <row r="43" spans="1:23" ht="12" thickBot="1" x14ac:dyDescent="0.2">
      <c r="A43" s="56"/>
      <c r="B43" s="58" t="s">
        <v>39</v>
      </c>
      <c r="C43" s="59"/>
      <c r="D43" s="73">
        <v>192539.38</v>
      </c>
      <c r="E43" s="73">
        <v>70643.42</v>
      </c>
      <c r="F43" s="74">
        <v>272.55104580157598</v>
      </c>
      <c r="G43" s="73">
        <v>140966.73000000001</v>
      </c>
      <c r="H43" s="74">
        <v>36.5849800162067</v>
      </c>
      <c r="I43" s="73">
        <v>-12194.94</v>
      </c>
      <c r="J43" s="74">
        <v>-6.3337380643897401</v>
      </c>
      <c r="K43" s="73">
        <v>-12184.61</v>
      </c>
      <c r="L43" s="74">
        <v>-8.6436068993016999</v>
      </c>
      <c r="M43" s="74">
        <v>8.4779077869500004E-4</v>
      </c>
      <c r="N43" s="73">
        <v>5190632.1100000003</v>
      </c>
      <c r="O43" s="73">
        <v>36662496.439999998</v>
      </c>
      <c r="P43" s="73">
        <v>110</v>
      </c>
      <c r="Q43" s="73">
        <v>86</v>
      </c>
      <c r="R43" s="74">
        <v>27.9069767441861</v>
      </c>
      <c r="S43" s="73">
        <v>1750.3579999999999</v>
      </c>
      <c r="T43" s="73">
        <v>1322.7493023255799</v>
      </c>
      <c r="U43" s="75">
        <v>24.429785088217301</v>
      </c>
      <c r="V43" s="40"/>
      <c r="W43" s="40"/>
    </row>
    <row r="44" spans="1:23" ht="12" thickBot="1" x14ac:dyDescent="0.2">
      <c r="A44" s="56"/>
      <c r="B44" s="58" t="s">
        <v>40</v>
      </c>
      <c r="C44" s="59"/>
      <c r="D44" s="73">
        <v>61341.07</v>
      </c>
      <c r="E44" s="73">
        <v>14682.619500000001</v>
      </c>
      <c r="F44" s="74">
        <v>417.78015155946798</v>
      </c>
      <c r="G44" s="73">
        <v>76818.83</v>
      </c>
      <c r="H44" s="74">
        <v>-20.148393304089598</v>
      </c>
      <c r="I44" s="73">
        <v>7505.78</v>
      </c>
      <c r="J44" s="74">
        <v>12.236141299785</v>
      </c>
      <c r="K44" s="73">
        <v>9248.02</v>
      </c>
      <c r="L44" s="74">
        <v>12.0387410222207</v>
      </c>
      <c r="M44" s="74">
        <v>-0.18839059604109901</v>
      </c>
      <c r="N44" s="73">
        <v>2455443.5099999998</v>
      </c>
      <c r="O44" s="73">
        <v>13306253.9</v>
      </c>
      <c r="P44" s="73">
        <v>59</v>
      </c>
      <c r="Q44" s="73">
        <v>37</v>
      </c>
      <c r="R44" s="74">
        <v>59.459459459459502</v>
      </c>
      <c r="S44" s="73">
        <v>1039.67915254237</v>
      </c>
      <c r="T44" s="73">
        <v>948.09513513513502</v>
      </c>
      <c r="U44" s="75">
        <v>8.8088731204509898</v>
      </c>
      <c r="V44" s="40"/>
      <c r="W44" s="40"/>
    </row>
    <row r="45" spans="1:23" ht="12" thickBot="1" x14ac:dyDescent="0.2">
      <c r="A45" s="57"/>
      <c r="B45" s="58" t="s">
        <v>35</v>
      </c>
      <c r="C45" s="59"/>
      <c r="D45" s="78">
        <v>7736.5312000000004</v>
      </c>
      <c r="E45" s="79"/>
      <c r="F45" s="79"/>
      <c r="G45" s="78">
        <v>8542.5666000000001</v>
      </c>
      <c r="H45" s="80">
        <v>-9.4355178922456702</v>
      </c>
      <c r="I45" s="78">
        <v>1139.097</v>
      </c>
      <c r="J45" s="80">
        <v>14.7236141179137</v>
      </c>
      <c r="K45" s="78">
        <v>821.72720000000004</v>
      </c>
      <c r="L45" s="80">
        <v>9.6192074171244997</v>
      </c>
      <c r="M45" s="80">
        <v>0.38622282431444399</v>
      </c>
      <c r="N45" s="78">
        <v>317846.70569999999</v>
      </c>
      <c r="O45" s="78">
        <v>3643201.2588999998</v>
      </c>
      <c r="P45" s="78">
        <v>22</v>
      </c>
      <c r="Q45" s="78">
        <v>13</v>
      </c>
      <c r="R45" s="80">
        <v>69.230769230769198</v>
      </c>
      <c r="S45" s="78">
        <v>351.66050909090899</v>
      </c>
      <c r="T45" s="78">
        <v>396.25247692307698</v>
      </c>
      <c r="U45" s="81">
        <v>-12.6804024561769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73774</v>
      </c>
      <c r="D2" s="32">
        <v>614500.75971367501</v>
      </c>
      <c r="E2" s="32">
        <v>463673.30405042699</v>
      </c>
      <c r="F2" s="32">
        <v>150827.45566324799</v>
      </c>
      <c r="G2" s="32">
        <v>463673.30405042699</v>
      </c>
      <c r="H2" s="32">
        <v>0.24544714270740001</v>
      </c>
    </row>
    <row r="3" spans="1:8" ht="14.25" x14ac:dyDescent="0.2">
      <c r="A3" s="32">
        <v>2</v>
      </c>
      <c r="B3" s="33">
        <v>13</v>
      </c>
      <c r="C3" s="32">
        <v>14585.35</v>
      </c>
      <c r="D3" s="32">
        <v>143137.949644868</v>
      </c>
      <c r="E3" s="32">
        <v>110690.33136881499</v>
      </c>
      <c r="F3" s="32">
        <v>32447.618276053199</v>
      </c>
      <c r="G3" s="32">
        <v>110690.33136881499</v>
      </c>
      <c r="H3" s="32">
        <v>0.226687739740281</v>
      </c>
    </row>
    <row r="4" spans="1:8" ht="14.25" x14ac:dyDescent="0.2">
      <c r="A4" s="32">
        <v>3</v>
      </c>
      <c r="B4" s="33">
        <v>14</v>
      </c>
      <c r="C4" s="32">
        <v>136850</v>
      </c>
      <c r="D4" s="32">
        <v>198130.56526324799</v>
      </c>
      <c r="E4" s="32">
        <v>141554.132325641</v>
      </c>
      <c r="F4" s="32">
        <v>56576.432937606798</v>
      </c>
      <c r="G4" s="32">
        <v>141554.132325641</v>
      </c>
      <c r="H4" s="32">
        <v>0.28555126192890101</v>
      </c>
    </row>
    <row r="5" spans="1:8" ht="14.25" x14ac:dyDescent="0.2">
      <c r="A5" s="32">
        <v>4</v>
      </c>
      <c r="B5" s="33">
        <v>15</v>
      </c>
      <c r="C5" s="32">
        <v>4109</v>
      </c>
      <c r="D5" s="32">
        <v>71464.378129914505</v>
      </c>
      <c r="E5" s="32">
        <v>54901.374817948701</v>
      </c>
      <c r="F5" s="32">
        <v>16563.0033119658</v>
      </c>
      <c r="G5" s="32">
        <v>54901.374817948701</v>
      </c>
      <c r="H5" s="32">
        <v>0.23176586357270301</v>
      </c>
    </row>
    <row r="6" spans="1:8" ht="14.25" x14ac:dyDescent="0.2">
      <c r="A6" s="32">
        <v>5</v>
      </c>
      <c r="B6" s="33">
        <v>16</v>
      </c>
      <c r="C6" s="32">
        <v>2533</v>
      </c>
      <c r="D6" s="32">
        <v>165716.88491453</v>
      </c>
      <c r="E6" s="32">
        <v>141391.03022478599</v>
      </c>
      <c r="F6" s="32">
        <v>24325.854689743599</v>
      </c>
      <c r="G6" s="32">
        <v>141391.03022478599</v>
      </c>
      <c r="H6" s="32">
        <v>0.14679164831205899</v>
      </c>
    </row>
    <row r="7" spans="1:8" ht="14.25" x14ac:dyDescent="0.2">
      <c r="A7" s="32">
        <v>6</v>
      </c>
      <c r="B7" s="33">
        <v>17</v>
      </c>
      <c r="C7" s="32">
        <v>22651</v>
      </c>
      <c r="D7" s="32">
        <v>286093.45607264998</v>
      </c>
      <c r="E7" s="32">
        <v>199856.779779487</v>
      </c>
      <c r="F7" s="32">
        <v>86236.676293162396</v>
      </c>
      <c r="G7" s="32">
        <v>199856.779779487</v>
      </c>
      <c r="H7" s="32">
        <v>0.30142834260167001</v>
      </c>
    </row>
    <row r="8" spans="1:8" ht="14.25" x14ac:dyDescent="0.2">
      <c r="A8" s="32">
        <v>7</v>
      </c>
      <c r="B8" s="33">
        <v>18</v>
      </c>
      <c r="C8" s="32">
        <v>68057</v>
      </c>
      <c r="D8" s="32">
        <v>179800.995426496</v>
      </c>
      <c r="E8" s="32">
        <v>141522.49777094001</v>
      </c>
      <c r="F8" s="32">
        <v>38278.497655555599</v>
      </c>
      <c r="G8" s="32">
        <v>141522.49777094001</v>
      </c>
      <c r="H8" s="32">
        <v>0.21289369152132501</v>
      </c>
    </row>
    <row r="9" spans="1:8" ht="14.25" x14ac:dyDescent="0.2">
      <c r="A9" s="32">
        <v>8</v>
      </c>
      <c r="B9" s="33">
        <v>19</v>
      </c>
      <c r="C9" s="32">
        <v>18209</v>
      </c>
      <c r="D9" s="32">
        <v>122630.431218803</v>
      </c>
      <c r="E9" s="32">
        <v>93923.177970085497</v>
      </c>
      <c r="F9" s="32">
        <v>28707.253248717901</v>
      </c>
      <c r="G9" s="32">
        <v>93923.177970085497</v>
      </c>
      <c r="H9" s="32">
        <v>0.23409567236616</v>
      </c>
    </row>
    <row r="10" spans="1:8" ht="14.25" x14ac:dyDescent="0.2">
      <c r="A10" s="32">
        <v>9</v>
      </c>
      <c r="B10" s="33">
        <v>21</v>
      </c>
      <c r="C10" s="32">
        <v>272599</v>
      </c>
      <c r="D10" s="32">
        <v>1116433.89559744</v>
      </c>
      <c r="E10" s="32">
        <v>1069793.4135094001</v>
      </c>
      <c r="F10" s="32">
        <v>46640.482088034201</v>
      </c>
      <c r="G10" s="32">
        <v>1069793.4135094001</v>
      </c>
      <c r="H10" s="35">
        <v>4.1776304241529297E-2</v>
      </c>
    </row>
    <row r="11" spans="1:8" ht="14.25" x14ac:dyDescent="0.2">
      <c r="A11" s="32">
        <v>10</v>
      </c>
      <c r="B11" s="33">
        <v>22</v>
      </c>
      <c r="C11" s="32">
        <v>45838</v>
      </c>
      <c r="D11" s="32">
        <v>458826.38221025601</v>
      </c>
      <c r="E11" s="32">
        <v>408115.76369658101</v>
      </c>
      <c r="F11" s="32">
        <v>50710.618513675203</v>
      </c>
      <c r="G11" s="32">
        <v>408115.76369658101</v>
      </c>
      <c r="H11" s="32">
        <v>0.110522455725829</v>
      </c>
    </row>
    <row r="12" spans="1:8" ht="14.25" x14ac:dyDescent="0.2">
      <c r="A12" s="32">
        <v>11</v>
      </c>
      <c r="B12" s="33">
        <v>23</v>
      </c>
      <c r="C12" s="32">
        <v>298908.63400000002</v>
      </c>
      <c r="D12" s="32">
        <v>2313327.3037131401</v>
      </c>
      <c r="E12" s="32">
        <v>2007963.60101232</v>
      </c>
      <c r="F12" s="32">
        <v>305363.70270081703</v>
      </c>
      <c r="G12" s="32">
        <v>2007963.60101232</v>
      </c>
      <c r="H12" s="32">
        <v>0.132001944649456</v>
      </c>
    </row>
    <row r="13" spans="1:8" ht="14.25" x14ac:dyDescent="0.2">
      <c r="A13" s="32">
        <v>12</v>
      </c>
      <c r="B13" s="33">
        <v>24</v>
      </c>
      <c r="C13" s="32">
        <v>31468.866000000002</v>
      </c>
      <c r="D13" s="32">
        <v>653728.56835299102</v>
      </c>
      <c r="E13" s="32">
        <v>601765.14561880298</v>
      </c>
      <c r="F13" s="32">
        <v>51963.422734188003</v>
      </c>
      <c r="G13" s="32">
        <v>601765.14561880298</v>
      </c>
      <c r="H13" s="32">
        <v>7.9487764876338601E-2</v>
      </c>
    </row>
    <row r="14" spans="1:8" ht="14.25" x14ac:dyDescent="0.2">
      <c r="A14" s="32">
        <v>13</v>
      </c>
      <c r="B14" s="33">
        <v>25</v>
      </c>
      <c r="C14" s="32">
        <v>98987</v>
      </c>
      <c r="D14" s="32">
        <v>1094392.3666999999</v>
      </c>
      <c r="E14" s="32">
        <v>997020.38359999994</v>
      </c>
      <c r="F14" s="32">
        <v>97371.983099999998</v>
      </c>
      <c r="G14" s="32">
        <v>997020.38359999994</v>
      </c>
      <c r="H14" s="32">
        <v>8.89735583533105E-2</v>
      </c>
    </row>
    <row r="15" spans="1:8" ht="14.25" x14ac:dyDescent="0.2">
      <c r="A15" s="32">
        <v>14</v>
      </c>
      <c r="B15" s="33">
        <v>26</v>
      </c>
      <c r="C15" s="32">
        <v>92096</v>
      </c>
      <c r="D15" s="32">
        <v>443196.98067216499</v>
      </c>
      <c r="E15" s="32">
        <v>420831.03410134598</v>
      </c>
      <c r="F15" s="32">
        <v>22365.9465708192</v>
      </c>
      <c r="G15" s="32">
        <v>420831.03410134598</v>
      </c>
      <c r="H15" s="32">
        <v>5.0465024686987499E-2</v>
      </c>
    </row>
    <row r="16" spans="1:8" ht="14.25" x14ac:dyDescent="0.2">
      <c r="A16" s="32">
        <v>15</v>
      </c>
      <c r="B16" s="33">
        <v>27</v>
      </c>
      <c r="C16" s="32">
        <v>236738.99600000001</v>
      </c>
      <c r="D16" s="32">
        <v>1659990.56883077</v>
      </c>
      <c r="E16" s="32">
        <v>1459808.4785923101</v>
      </c>
      <c r="F16" s="32">
        <v>200182.090238462</v>
      </c>
      <c r="G16" s="32">
        <v>1459808.4785923101</v>
      </c>
      <c r="H16" s="32">
        <v>0.12059230576199099</v>
      </c>
    </row>
    <row r="17" spans="1:8" ht="14.25" x14ac:dyDescent="0.2">
      <c r="A17" s="32">
        <v>16</v>
      </c>
      <c r="B17" s="33">
        <v>29</v>
      </c>
      <c r="C17" s="32">
        <v>249259</v>
      </c>
      <c r="D17" s="32">
        <v>3072440.5165119702</v>
      </c>
      <c r="E17" s="32">
        <v>2771989.7874811999</v>
      </c>
      <c r="F17" s="32">
        <v>300450.72903076903</v>
      </c>
      <c r="G17" s="32">
        <v>2771989.7874811999</v>
      </c>
      <c r="H17" s="32">
        <v>9.7788949018241797E-2</v>
      </c>
    </row>
    <row r="18" spans="1:8" ht="14.25" x14ac:dyDescent="0.2">
      <c r="A18" s="32">
        <v>17</v>
      </c>
      <c r="B18" s="33">
        <v>31</v>
      </c>
      <c r="C18" s="32">
        <v>37928.758999999998</v>
      </c>
      <c r="D18" s="32">
        <v>309594.678221095</v>
      </c>
      <c r="E18" s="32">
        <v>258551.140608947</v>
      </c>
      <c r="F18" s="32">
        <v>51043.537612148699</v>
      </c>
      <c r="G18" s="32">
        <v>258551.140608947</v>
      </c>
      <c r="H18" s="32">
        <v>0.16487214155437199</v>
      </c>
    </row>
    <row r="19" spans="1:8" ht="14.25" x14ac:dyDescent="0.2">
      <c r="A19" s="32">
        <v>18</v>
      </c>
      <c r="B19" s="33">
        <v>32</v>
      </c>
      <c r="C19" s="32">
        <v>20727.516</v>
      </c>
      <c r="D19" s="32">
        <v>298941.45877662097</v>
      </c>
      <c r="E19" s="32">
        <v>276071.71391295298</v>
      </c>
      <c r="F19" s="32">
        <v>22869.7448636677</v>
      </c>
      <c r="G19" s="32">
        <v>276071.71391295298</v>
      </c>
      <c r="H19" s="32">
        <v>7.6502419427733906E-2</v>
      </c>
    </row>
    <row r="20" spans="1:8" ht="14.25" x14ac:dyDescent="0.2">
      <c r="A20" s="32">
        <v>19</v>
      </c>
      <c r="B20" s="33">
        <v>33</v>
      </c>
      <c r="C20" s="32">
        <v>47448.999000000003</v>
      </c>
      <c r="D20" s="32">
        <v>653977.96227913897</v>
      </c>
      <c r="E20" s="32">
        <v>512843.38280264899</v>
      </c>
      <c r="F20" s="32">
        <v>141134.57947649001</v>
      </c>
      <c r="G20" s="32">
        <v>512843.38280264899</v>
      </c>
      <c r="H20" s="32">
        <v>0.21580938138133901</v>
      </c>
    </row>
    <row r="21" spans="1:8" ht="14.25" x14ac:dyDescent="0.2">
      <c r="A21" s="32">
        <v>20</v>
      </c>
      <c r="B21" s="33">
        <v>34</v>
      </c>
      <c r="C21" s="32">
        <v>55031.548999999999</v>
      </c>
      <c r="D21" s="32">
        <v>327003.70760893298</v>
      </c>
      <c r="E21" s="32">
        <v>235850.29899068101</v>
      </c>
      <c r="F21" s="32">
        <v>91153.4086182514</v>
      </c>
      <c r="G21" s="32">
        <v>235850.29899068101</v>
      </c>
      <c r="H21" s="32">
        <v>0.27875344070184899</v>
      </c>
    </row>
    <row r="22" spans="1:8" ht="14.25" x14ac:dyDescent="0.2">
      <c r="A22" s="32">
        <v>21</v>
      </c>
      <c r="B22" s="33">
        <v>35</v>
      </c>
      <c r="C22" s="32">
        <v>43468.601000000002</v>
      </c>
      <c r="D22" s="32">
        <v>1015725.94115575</v>
      </c>
      <c r="E22" s="32">
        <v>976213.15687876102</v>
      </c>
      <c r="F22" s="32">
        <v>39512.784276991202</v>
      </c>
      <c r="G22" s="32">
        <v>976213.15687876102</v>
      </c>
      <c r="H22" s="32">
        <v>3.8901028984286101E-2</v>
      </c>
    </row>
    <row r="23" spans="1:8" ht="14.25" x14ac:dyDescent="0.2">
      <c r="A23" s="32">
        <v>22</v>
      </c>
      <c r="B23" s="33">
        <v>36</v>
      </c>
      <c r="C23" s="32">
        <v>171198.27</v>
      </c>
      <c r="D23" s="32">
        <v>808543.90219380497</v>
      </c>
      <c r="E23" s="32">
        <v>677027.50964976498</v>
      </c>
      <c r="F23" s="32">
        <v>131516.39254403999</v>
      </c>
      <c r="G23" s="32">
        <v>677027.50964976498</v>
      </c>
      <c r="H23" s="32">
        <v>0.162658319711768</v>
      </c>
    </row>
    <row r="24" spans="1:8" ht="14.25" x14ac:dyDescent="0.2">
      <c r="A24" s="32">
        <v>23</v>
      </c>
      <c r="B24" s="33">
        <v>37</v>
      </c>
      <c r="C24" s="32">
        <v>149073.962</v>
      </c>
      <c r="D24" s="32">
        <v>1512475.35965752</v>
      </c>
      <c r="E24" s="32">
        <v>1322141.8266960899</v>
      </c>
      <c r="F24" s="32">
        <v>190333.532961427</v>
      </c>
      <c r="G24" s="32">
        <v>1322141.8266960899</v>
      </c>
      <c r="H24" s="32">
        <v>0.12584240248682499</v>
      </c>
    </row>
    <row r="25" spans="1:8" ht="14.25" x14ac:dyDescent="0.2">
      <c r="A25" s="32">
        <v>24</v>
      </c>
      <c r="B25" s="33">
        <v>38</v>
      </c>
      <c r="C25" s="32">
        <v>185516.478</v>
      </c>
      <c r="D25" s="32">
        <v>866091.70608761103</v>
      </c>
      <c r="E25" s="32">
        <v>826008.49941946904</v>
      </c>
      <c r="F25" s="32">
        <v>40083.206668141604</v>
      </c>
      <c r="G25" s="32">
        <v>826008.49941946904</v>
      </c>
      <c r="H25" s="32">
        <v>4.6280557112374603E-2</v>
      </c>
    </row>
    <row r="26" spans="1:8" ht="14.25" x14ac:dyDescent="0.2">
      <c r="A26" s="32">
        <v>25</v>
      </c>
      <c r="B26" s="33">
        <v>39</v>
      </c>
      <c r="C26" s="32">
        <v>91560.085000000006</v>
      </c>
      <c r="D26" s="32">
        <v>149367.80742667001</v>
      </c>
      <c r="E26" s="32">
        <v>105854.20076488701</v>
      </c>
      <c r="F26" s="32">
        <v>43513.606661783102</v>
      </c>
      <c r="G26" s="32">
        <v>105854.20076488701</v>
      </c>
      <c r="H26" s="32">
        <v>0.291318507056118</v>
      </c>
    </row>
    <row r="27" spans="1:8" ht="14.25" x14ac:dyDescent="0.2">
      <c r="A27" s="32">
        <v>26</v>
      </c>
      <c r="B27" s="33">
        <v>42</v>
      </c>
      <c r="C27" s="32">
        <v>11810.645</v>
      </c>
      <c r="D27" s="32">
        <v>191519.12359999999</v>
      </c>
      <c r="E27" s="32">
        <v>166979.04300000001</v>
      </c>
      <c r="F27" s="32">
        <v>24540.080600000001</v>
      </c>
      <c r="G27" s="32">
        <v>166979.04300000001</v>
      </c>
      <c r="H27" s="32">
        <v>0.128133839267422</v>
      </c>
    </row>
    <row r="28" spans="1:8" ht="14.25" x14ac:dyDescent="0.2">
      <c r="A28" s="32">
        <v>27</v>
      </c>
      <c r="B28" s="33">
        <v>75</v>
      </c>
      <c r="C28" s="32">
        <v>300</v>
      </c>
      <c r="D28" s="32">
        <v>152844.01709401701</v>
      </c>
      <c r="E28" s="32">
        <v>143951.023504274</v>
      </c>
      <c r="F28" s="32">
        <v>8892.9935897435898</v>
      </c>
      <c r="G28" s="32">
        <v>143951.023504274</v>
      </c>
      <c r="H28" s="32">
        <v>5.8183458919908899E-2</v>
      </c>
    </row>
    <row r="29" spans="1:8" ht="14.25" x14ac:dyDescent="0.2">
      <c r="A29" s="32">
        <v>28</v>
      </c>
      <c r="B29" s="33">
        <v>76</v>
      </c>
      <c r="C29" s="32">
        <v>2430</v>
      </c>
      <c r="D29" s="32">
        <v>462718.30455128202</v>
      </c>
      <c r="E29" s="32">
        <v>434676.45241538499</v>
      </c>
      <c r="F29" s="32">
        <v>28041.852135897399</v>
      </c>
      <c r="G29" s="32">
        <v>434676.45241538499</v>
      </c>
      <c r="H29" s="32">
        <v>6.06024267034148E-2</v>
      </c>
    </row>
    <row r="30" spans="1:8" ht="14.25" x14ac:dyDescent="0.2">
      <c r="A30" s="32">
        <v>29</v>
      </c>
      <c r="B30" s="33">
        <v>99</v>
      </c>
      <c r="C30" s="32">
        <v>523</v>
      </c>
      <c r="D30" s="32">
        <v>7736.5312760002998</v>
      </c>
      <c r="E30" s="32">
        <v>6597.4342787988799</v>
      </c>
      <c r="F30" s="32">
        <v>1139.09699720142</v>
      </c>
      <c r="G30" s="32">
        <v>6597.4342787988799</v>
      </c>
      <c r="H30" s="32">
        <v>0.14723613937101801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67</v>
      </c>
      <c r="D32" s="38">
        <v>75256.490000000005</v>
      </c>
      <c r="E32" s="38">
        <v>71708.67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145</v>
      </c>
      <c r="D33" s="38">
        <v>440369.23</v>
      </c>
      <c r="E33" s="38">
        <v>515003.66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175</v>
      </c>
      <c r="D34" s="38">
        <v>547149.32999999996</v>
      </c>
      <c r="E34" s="38">
        <v>590386.74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144</v>
      </c>
      <c r="D35" s="38">
        <v>330278.74</v>
      </c>
      <c r="E35" s="38">
        <v>364090.09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222</v>
      </c>
      <c r="D36" s="38">
        <v>16.52</v>
      </c>
      <c r="E36" s="38">
        <v>0.2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104</v>
      </c>
      <c r="D37" s="38">
        <v>192539.38</v>
      </c>
      <c r="E37" s="38">
        <v>204734.32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57</v>
      </c>
      <c r="D38" s="38">
        <v>61341.07</v>
      </c>
      <c r="E38" s="38">
        <v>53835.29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2015-05-24T00:10:26Z</dcterms:modified>
</cp:coreProperties>
</file>