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<sst xmlns="http://schemas.openxmlformats.org/spreadsheetml/2006/main" count="112" uniqueCount="70">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</sst>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13745583.109099999</v>
      </c>
      <c r="F3" s="25">
        <f>RA!I7</f>
        <v>1824312.3154</v>
      </c>
      <c r="G3" s="16">
        <f>E3-F3</f>
        <v>11921270.793699998</v>
      </c>
      <c r="H3" s="27">
        <f>RA!J7</f>
        <v>13.271989270446101</v>
      </c>
      <c r="I3" s="20">
        <f>SUM(I4:I38)</f>
        <v>13745588.71072582</v>
      </c>
      <c r="J3" s="21">
        <f>SUM(J4:J38)</f>
        <v>11921270.845500633</v>
      </c>
      <c r="K3" s="22">
        <f>E3-I3</f>
        <v>-5.6016258206218481</v>
      </c>
      <c r="L3" s="22">
        <f>G3-J3</f>
        <v>-5.180063471198082E-2</v>
      </c>
    </row>
    <row r="4" spans="1:13" x14ac:dyDescent="0.15">
      <c r="A4" s="40">
        <f>RA!A8</f>
        <v>42079</v>
      </c>
      <c r="B4" s="12">
        <v>12</v>
      </c>
      <c r="C4" s="37" t="s">
        <v>6</v>
      </c>
      <c r="D4" s="37"/>
      <c r="E4" s="15">
        <f>VLOOKUP(C4,RA!B8:D36,3,0)</f>
        <v>594507.42480000004</v>
      </c>
      <c r="F4" s="25">
        <f>VLOOKUP(C4,RA!B8:I39,8,0)</f>
        <v>171839.5079</v>
      </c>
      <c r="G4" s="16">
        <f t="shared" ref="G4:G38" si="0">E4-F4</f>
        <v>422667.91690000007</v>
      </c>
      <c r="H4" s="27">
        <f>RA!J8</f>
        <v>28.904518384746702</v>
      </c>
      <c r="I4" s="20">
        <f>VLOOKUP(B4,RMS!B:D,3,FALSE)</f>
        <v>594508.17438888899</v>
      </c>
      <c r="J4" s="21">
        <f>VLOOKUP(B4,RMS!B:E,4,FALSE)</f>
        <v>422667.93155299098</v>
      </c>
      <c r="K4" s="22">
        <f t="shared" ref="K4:K38" si="1">E4-I4</f>
        <v>-0.74958888895343989</v>
      </c>
      <c r="L4" s="22">
        <f t="shared" ref="L4:L38" si="2">G4-J4</f>
        <v>-1.4652990910690278E-2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82998.648499999996</v>
      </c>
      <c r="F5" s="25">
        <f>VLOOKUP(C5,RA!B9:I40,8,0)</f>
        <v>19786.1142</v>
      </c>
      <c r="G5" s="16">
        <f t="shared" si="0"/>
        <v>63212.534299999999</v>
      </c>
      <c r="H5" s="27">
        <f>RA!J9</f>
        <v>23.8390799821277</v>
      </c>
      <c r="I5" s="20">
        <f>VLOOKUP(B5,RMS!B:D,3,FALSE)</f>
        <v>82998.6959096059</v>
      </c>
      <c r="J5" s="21">
        <f>VLOOKUP(B5,RMS!B:E,4,FALSE)</f>
        <v>63212.540443226702</v>
      </c>
      <c r="K5" s="22">
        <f t="shared" si="1"/>
        <v>-4.7409605904249474E-2</v>
      </c>
      <c r="L5" s="22">
        <f t="shared" si="2"/>
        <v>-6.1432267029886134E-3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119563.7326</v>
      </c>
      <c r="F6" s="25">
        <f>VLOOKUP(C6,RA!B10:I41,8,0)</f>
        <v>30085.165099999998</v>
      </c>
      <c r="G6" s="16">
        <f t="shared" si="0"/>
        <v>89478.567500000005</v>
      </c>
      <c r="H6" s="27">
        <f>RA!J10</f>
        <v>25.1624505573524</v>
      </c>
      <c r="I6" s="20">
        <f>VLOOKUP(B6,RMS!B:D,3,FALSE)</f>
        <v>119565.480241026</v>
      </c>
      <c r="J6" s="21">
        <f>VLOOKUP(B6,RMS!B:E,4,FALSE)</f>
        <v>89478.567119658095</v>
      </c>
      <c r="K6" s="22">
        <f>E6-I6</f>
        <v>-1.747641025998746</v>
      </c>
      <c r="L6" s="22">
        <f t="shared" si="2"/>
        <v>3.8034190947655588E-4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53674.9519</v>
      </c>
      <c r="F7" s="25">
        <f>VLOOKUP(C7,RA!B11:I42,8,0)</f>
        <v>13204.2122</v>
      </c>
      <c r="G7" s="16">
        <f t="shared" si="0"/>
        <v>40470.739699999998</v>
      </c>
      <c r="H7" s="27">
        <f>RA!J11</f>
        <v>24.600324234291499</v>
      </c>
      <c r="I7" s="20">
        <f>VLOOKUP(B7,RMS!B:D,3,FALSE)</f>
        <v>53674.991538461501</v>
      </c>
      <c r="J7" s="21">
        <f>VLOOKUP(B7,RMS!B:E,4,FALSE)</f>
        <v>40470.739741880301</v>
      </c>
      <c r="K7" s="22">
        <f t="shared" si="1"/>
        <v>-3.9638461501454003E-2</v>
      </c>
      <c r="L7" s="22">
        <f t="shared" si="2"/>
        <v>-4.1880302887875587E-5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128445.0521</v>
      </c>
      <c r="F8" s="25">
        <f>VLOOKUP(C8,RA!B12:I43,8,0)</f>
        <v>15714.6541</v>
      </c>
      <c r="G8" s="16">
        <f t="shared" si="0"/>
        <v>112730.398</v>
      </c>
      <c r="H8" s="27">
        <f>RA!J12</f>
        <v>12.234534412244599</v>
      </c>
      <c r="I8" s="20">
        <f>VLOOKUP(B8,RMS!B:D,3,FALSE)</f>
        <v>128445.04910683801</v>
      </c>
      <c r="J8" s="21">
        <f>VLOOKUP(B8,RMS!B:E,4,FALSE)</f>
        <v>112730.397830769</v>
      </c>
      <c r="K8" s="22">
        <f t="shared" si="1"/>
        <v>2.9931619937997311E-3</v>
      </c>
      <c r="L8" s="22">
        <f t="shared" si="2"/>
        <v>1.6923100338317454E-4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260970.44949999999</v>
      </c>
      <c r="F9" s="25">
        <f>VLOOKUP(C9,RA!B13:I44,8,0)</f>
        <v>64978.938699999999</v>
      </c>
      <c r="G9" s="16">
        <f t="shared" si="0"/>
        <v>195991.51079999999</v>
      </c>
      <c r="H9" s="27">
        <f>RA!J13</f>
        <v>24.898964164140001</v>
      </c>
      <c r="I9" s="20">
        <f>VLOOKUP(B9,RMS!B:D,3,FALSE)</f>
        <v>260970.654617094</v>
      </c>
      <c r="J9" s="21">
        <f>VLOOKUP(B9,RMS!B:E,4,FALSE)</f>
        <v>195991.507877778</v>
      </c>
      <c r="K9" s="22">
        <f t="shared" si="1"/>
        <v>-0.2051170940103475</v>
      </c>
      <c r="L9" s="22">
        <f t="shared" si="2"/>
        <v>2.9222219891380519E-3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119546.65360000001</v>
      </c>
      <c r="F10" s="25">
        <f>VLOOKUP(C10,RA!B14:I45,8,0)</f>
        <v>21129.189399999999</v>
      </c>
      <c r="G10" s="16">
        <f t="shared" si="0"/>
        <v>98417.464200000002</v>
      </c>
      <c r="H10" s="27">
        <f>RA!J14</f>
        <v>17.674429826114402</v>
      </c>
      <c r="I10" s="20">
        <f>VLOOKUP(B10,RMS!B:D,3,FALSE)</f>
        <v>119546.672077778</v>
      </c>
      <c r="J10" s="21">
        <f>VLOOKUP(B10,RMS!B:E,4,FALSE)</f>
        <v>98417.463547008505</v>
      </c>
      <c r="K10" s="22">
        <f t="shared" si="1"/>
        <v>-1.8477777994121425E-2</v>
      </c>
      <c r="L10" s="22">
        <f t="shared" si="2"/>
        <v>6.5299149719066918E-4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85072.431800000006</v>
      </c>
      <c r="F11" s="25">
        <f>VLOOKUP(C11,RA!B15:I46,8,0)</f>
        <v>17227.069500000001</v>
      </c>
      <c r="G11" s="16">
        <f t="shared" si="0"/>
        <v>67845.362300000008</v>
      </c>
      <c r="H11" s="27">
        <f>RA!J15</f>
        <v>20.2498848751612</v>
      </c>
      <c r="I11" s="20">
        <f>VLOOKUP(B11,RMS!B:D,3,FALSE)</f>
        <v>85072.528586324799</v>
      </c>
      <c r="J11" s="21">
        <f>VLOOKUP(B11,RMS!B:E,4,FALSE)</f>
        <v>67845.362437606804</v>
      </c>
      <c r="K11" s="22">
        <f t="shared" si="1"/>
        <v>-9.6786324793356471E-2</v>
      </c>
      <c r="L11" s="22">
        <f t="shared" si="2"/>
        <v>-1.3760679576080292E-4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592253.28130000003</v>
      </c>
      <c r="F12" s="25">
        <f>VLOOKUP(C12,RA!B16:I47,8,0)</f>
        <v>54280.629500000003</v>
      </c>
      <c r="G12" s="16">
        <f t="shared" si="0"/>
        <v>537972.65179999999</v>
      </c>
      <c r="H12" s="27">
        <f>RA!J16</f>
        <v>9.1651040549498806</v>
      </c>
      <c r="I12" s="20">
        <f>VLOOKUP(B12,RMS!B:D,3,FALSE)</f>
        <v>592252.97346837597</v>
      </c>
      <c r="J12" s="21">
        <f>VLOOKUP(B12,RMS!B:E,4,FALSE)</f>
        <v>537972.65164444398</v>
      </c>
      <c r="K12" s="22">
        <f t="shared" si="1"/>
        <v>0.30783162405714393</v>
      </c>
      <c r="L12" s="22">
        <f t="shared" si="2"/>
        <v>1.5555601567029953E-4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400819.59399999998</v>
      </c>
      <c r="F13" s="25">
        <f>VLOOKUP(C13,RA!B17:I48,8,0)</f>
        <v>64208.508399999999</v>
      </c>
      <c r="G13" s="16">
        <f t="shared" si="0"/>
        <v>336611.08559999999</v>
      </c>
      <c r="H13" s="27">
        <f>RA!J17</f>
        <v>16.019303786830299</v>
      </c>
      <c r="I13" s="20">
        <f>VLOOKUP(B13,RMS!B:D,3,FALSE)</f>
        <v>400819.66135982901</v>
      </c>
      <c r="J13" s="21">
        <f>VLOOKUP(B13,RMS!B:E,4,FALSE)</f>
        <v>336611.08579829102</v>
      </c>
      <c r="K13" s="22">
        <f t="shared" si="1"/>
        <v>-6.7359829030465335E-2</v>
      </c>
      <c r="L13" s="22">
        <f t="shared" si="2"/>
        <v>-1.9829103257507086E-4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1297349.2135999999</v>
      </c>
      <c r="F14" s="25">
        <f>VLOOKUP(C14,RA!B18:I49,8,0)</f>
        <v>179741.95759999999</v>
      </c>
      <c r="G14" s="16">
        <f t="shared" si="0"/>
        <v>1117607.2559999998</v>
      </c>
      <c r="H14" s="27">
        <f>RA!J18</f>
        <v>13.8545547887786</v>
      </c>
      <c r="I14" s="20">
        <f>VLOOKUP(B14,RMS!B:D,3,FALSE)</f>
        <v>1297349.43567172</v>
      </c>
      <c r="J14" s="21">
        <f>VLOOKUP(B14,RMS!B:E,4,FALSE)</f>
        <v>1117607.25942857</v>
      </c>
      <c r="K14" s="22">
        <f t="shared" si="1"/>
        <v>-0.22207172005437315</v>
      </c>
      <c r="L14" s="22">
        <f t="shared" si="2"/>
        <v>-3.4285702276974916E-3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529689.23589999997</v>
      </c>
      <c r="F15" s="25">
        <f>VLOOKUP(C15,RA!B19:I50,8,0)</f>
        <v>57864.608999999997</v>
      </c>
      <c r="G15" s="16">
        <f t="shared" si="0"/>
        <v>471824.62689999997</v>
      </c>
      <c r="H15" s="27">
        <f>RA!J19</f>
        <v>10.9242561634619</v>
      </c>
      <c r="I15" s="20">
        <f>VLOOKUP(B15,RMS!B:D,3,FALSE)</f>
        <v>529689.26421282103</v>
      </c>
      <c r="J15" s="21">
        <f>VLOOKUP(B15,RMS!B:E,4,FALSE)</f>
        <v>471824.62660341902</v>
      </c>
      <c r="K15" s="22">
        <f t="shared" si="1"/>
        <v>-2.8312821057625115E-2</v>
      </c>
      <c r="L15" s="22">
        <f t="shared" si="2"/>
        <v>2.9658095445483923E-4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740597.40890000004</v>
      </c>
      <c r="F16" s="25">
        <f>VLOOKUP(C16,RA!B20:I51,8,0)</f>
        <v>72958.165900000007</v>
      </c>
      <c r="G16" s="16">
        <f t="shared" si="0"/>
        <v>667639.24300000002</v>
      </c>
      <c r="H16" s="27">
        <f>RA!J20</f>
        <v>9.8512585951878808</v>
      </c>
      <c r="I16" s="20">
        <f>VLOOKUP(B16,RMS!B:D,3,FALSE)</f>
        <v>740597.62620000006</v>
      </c>
      <c r="J16" s="21">
        <f>VLOOKUP(B16,RMS!B:E,4,FALSE)</f>
        <v>667639.24300000002</v>
      </c>
      <c r="K16" s="22">
        <f t="shared" si="1"/>
        <v>-0.21730000001844019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369527.33689999999</v>
      </c>
      <c r="F17" s="25">
        <f>VLOOKUP(C17,RA!B21:I52,8,0)</f>
        <v>42974.3459</v>
      </c>
      <c r="G17" s="16">
        <f t="shared" si="0"/>
        <v>326552.99099999998</v>
      </c>
      <c r="H17" s="27">
        <f>RA!J21</f>
        <v>11.629544450084801</v>
      </c>
      <c r="I17" s="20">
        <f>VLOOKUP(B17,RMS!B:D,3,FALSE)</f>
        <v>369527.19302828098</v>
      </c>
      <c r="J17" s="21">
        <f>VLOOKUP(B17,RMS!B:E,4,FALSE)</f>
        <v>326552.99097997101</v>
      </c>
      <c r="K17" s="22">
        <f t="shared" si="1"/>
        <v>0.14387171901762486</v>
      </c>
      <c r="L17" s="22">
        <f t="shared" si="2"/>
        <v>2.0028965082019567E-5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970548.00760000001</v>
      </c>
      <c r="F18" s="25">
        <f>VLOOKUP(C18,RA!B22:I53,8,0)</f>
        <v>133596.0594</v>
      </c>
      <c r="G18" s="16">
        <f t="shared" si="0"/>
        <v>836951.94819999998</v>
      </c>
      <c r="H18" s="27">
        <f>RA!J22</f>
        <v>13.765012998209199</v>
      </c>
      <c r="I18" s="20">
        <f>VLOOKUP(B18,RMS!B:D,3,FALSE)</f>
        <v>970549.03729999997</v>
      </c>
      <c r="J18" s="21">
        <f>VLOOKUP(B18,RMS!B:E,4,FALSE)</f>
        <v>836951.94819999998</v>
      </c>
      <c r="K18" s="22">
        <f t="shared" si="1"/>
        <v>-1.0296999999554828</v>
      </c>
      <c r="L18" s="22">
        <f t="shared" si="2"/>
        <v>0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2845082.682</v>
      </c>
      <c r="F19" s="25">
        <f>VLOOKUP(C19,RA!B23:I54,8,0)</f>
        <v>283624.00429999997</v>
      </c>
      <c r="G19" s="16">
        <f t="shared" si="0"/>
        <v>2561458.6776999999</v>
      </c>
      <c r="H19" s="27">
        <f>RA!J23</f>
        <v>9.9689195711044007</v>
      </c>
      <c r="I19" s="20">
        <f>VLOOKUP(B19,RMS!B:D,3,FALSE)</f>
        <v>2845084.4856376098</v>
      </c>
      <c r="J19" s="21">
        <f>VLOOKUP(B19,RMS!B:E,4,FALSE)</f>
        <v>2561458.7205683799</v>
      </c>
      <c r="K19" s="22">
        <f t="shared" si="1"/>
        <v>-1.8036376098170877</v>
      </c>
      <c r="L19" s="22">
        <f t="shared" si="2"/>
        <v>-4.2868379969149828E-2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170033.40169999999</v>
      </c>
      <c r="F20" s="25">
        <f>VLOOKUP(C20,RA!B24:I55,8,0)</f>
        <v>29725.018199999999</v>
      </c>
      <c r="G20" s="16">
        <f t="shared" si="0"/>
        <v>140308.3835</v>
      </c>
      <c r="H20" s="27">
        <f>RA!J24</f>
        <v>17.481869975433199</v>
      </c>
      <c r="I20" s="20">
        <f>VLOOKUP(B20,RMS!B:D,3,FALSE)</f>
        <v>170033.38226781599</v>
      </c>
      <c r="J20" s="21">
        <f>VLOOKUP(B20,RMS!B:E,4,FALSE)</f>
        <v>140308.38174492799</v>
      </c>
      <c r="K20" s="22">
        <f t="shared" si="1"/>
        <v>1.9432183995377272E-2</v>
      </c>
      <c r="L20" s="22">
        <f t="shared" si="2"/>
        <v>1.7550720076542348E-3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171917.70250000001</v>
      </c>
      <c r="F21" s="25">
        <f>VLOOKUP(C21,RA!B25:I56,8,0)</f>
        <v>14781.3922</v>
      </c>
      <c r="G21" s="16">
        <f t="shared" si="0"/>
        <v>157136.31030000001</v>
      </c>
      <c r="H21" s="27">
        <f>RA!J25</f>
        <v>8.5979465669045894</v>
      </c>
      <c r="I21" s="20">
        <f>VLOOKUP(B21,RMS!B:D,3,FALSE)</f>
        <v>171917.699418312</v>
      </c>
      <c r="J21" s="21">
        <f>VLOOKUP(B21,RMS!B:E,4,FALSE)</f>
        <v>157136.317887121</v>
      </c>
      <c r="K21" s="22">
        <f t="shared" si="1"/>
        <v>3.0816880171187222E-3</v>
      </c>
      <c r="L21" s="22">
        <f t="shared" si="2"/>
        <v>-7.5871209846809506E-3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505526.30829999998</v>
      </c>
      <c r="F22" s="25">
        <f>VLOOKUP(C22,RA!B26:I57,8,0)</f>
        <v>108844.27069999999</v>
      </c>
      <c r="G22" s="16">
        <f t="shared" si="0"/>
        <v>396682.03759999998</v>
      </c>
      <c r="H22" s="27">
        <f>RA!J26</f>
        <v>21.530881561045799</v>
      </c>
      <c r="I22" s="20">
        <f>VLOOKUP(B22,RMS!B:D,3,FALSE)</f>
        <v>505526.30044778</v>
      </c>
      <c r="J22" s="21">
        <f>VLOOKUP(B22,RMS!B:E,4,FALSE)</f>
        <v>396682.03746282402</v>
      </c>
      <c r="K22" s="22">
        <f t="shared" si="1"/>
        <v>7.8522199764847755E-3</v>
      </c>
      <c r="L22" s="22">
        <f t="shared" si="2"/>
        <v>1.3717595720663667E-4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216231.79370000001</v>
      </c>
      <c r="F23" s="25">
        <f>VLOOKUP(C23,RA!B27:I58,8,0)</f>
        <v>58229.206299999998</v>
      </c>
      <c r="G23" s="16">
        <f t="shared" si="0"/>
        <v>158002.58740000002</v>
      </c>
      <c r="H23" s="27">
        <f>RA!J27</f>
        <v>26.929067785835102</v>
      </c>
      <c r="I23" s="20">
        <f>VLOOKUP(B23,RMS!B:D,3,FALSE)</f>
        <v>216231.70534373299</v>
      </c>
      <c r="J23" s="21">
        <f>VLOOKUP(B23,RMS!B:E,4,FALSE)</f>
        <v>158002.58646681401</v>
      </c>
      <c r="K23" s="22">
        <f t="shared" si="1"/>
        <v>8.8356267020571977E-2</v>
      </c>
      <c r="L23" s="22">
        <f t="shared" si="2"/>
        <v>9.331860055681318E-4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579346.99459999998</v>
      </c>
      <c r="F24" s="25">
        <f>VLOOKUP(C24,RA!B28:I59,8,0)</f>
        <v>44202.383900000001</v>
      </c>
      <c r="G24" s="16">
        <f t="shared" si="0"/>
        <v>535144.61069999996</v>
      </c>
      <c r="H24" s="27">
        <f>RA!J28</f>
        <v>7.6296907228316204</v>
      </c>
      <c r="I24" s="20">
        <f>VLOOKUP(B24,RMS!B:D,3,FALSE)</f>
        <v>579346.994904425</v>
      </c>
      <c r="J24" s="21">
        <f>VLOOKUP(B24,RMS!B:E,4,FALSE)</f>
        <v>535144.62060353998</v>
      </c>
      <c r="K24" s="22">
        <f t="shared" si="1"/>
        <v>-3.044250188395381E-4</v>
      </c>
      <c r="L24" s="22">
        <f t="shared" si="2"/>
        <v>-9.903540019877255E-3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656388.93189999997</v>
      </c>
      <c r="F25" s="25">
        <f>VLOOKUP(C25,RA!B29:I60,8,0)</f>
        <v>99311.743900000001</v>
      </c>
      <c r="G25" s="16">
        <f t="shared" si="0"/>
        <v>557077.18799999997</v>
      </c>
      <c r="H25" s="27">
        <f>RA!J29</f>
        <v>15.130015006884699</v>
      </c>
      <c r="I25" s="20">
        <f>VLOOKUP(B25,RMS!B:D,3,FALSE)</f>
        <v>656388.93072920397</v>
      </c>
      <c r="J25" s="21">
        <f>VLOOKUP(B25,RMS!B:E,4,FALSE)</f>
        <v>557077.20358870702</v>
      </c>
      <c r="K25" s="22">
        <f t="shared" si="1"/>
        <v>1.1707959929481149E-3</v>
      </c>
      <c r="L25" s="22">
        <f t="shared" si="2"/>
        <v>-1.5588707057759166E-2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966396.03029999998</v>
      </c>
      <c r="F26" s="25">
        <f>VLOOKUP(C26,RA!B30:I61,8,0)</f>
        <v>108452.7337</v>
      </c>
      <c r="G26" s="16">
        <f t="shared" si="0"/>
        <v>857943.2966</v>
      </c>
      <c r="H26" s="27">
        <f>RA!J30</f>
        <v>11.222390231294</v>
      </c>
      <c r="I26" s="20">
        <f>VLOOKUP(B26,RMS!B:D,3,FALSE)</f>
        <v>966396.02083654003</v>
      </c>
      <c r="J26" s="21">
        <f>VLOOKUP(B26,RMS!B:E,4,FALSE)</f>
        <v>857943.30439480301</v>
      </c>
      <c r="K26" s="22">
        <f t="shared" si="1"/>
        <v>9.4634599518030882E-3</v>
      </c>
      <c r="L26" s="22">
        <f t="shared" si="2"/>
        <v>-7.7948030084371567E-3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562101.40859999997</v>
      </c>
      <c r="F27" s="25">
        <f>VLOOKUP(C27,RA!B31:I62,8,0)</f>
        <v>34304.942600000002</v>
      </c>
      <c r="G27" s="16">
        <f t="shared" si="0"/>
        <v>527796.46600000001</v>
      </c>
      <c r="H27" s="27">
        <f>RA!J31</f>
        <v>6.1029810769273398</v>
      </c>
      <c r="I27" s="20">
        <f>VLOOKUP(B27,RMS!B:D,3,FALSE)</f>
        <v>562101.35870884999</v>
      </c>
      <c r="J27" s="21">
        <f>VLOOKUP(B27,RMS!B:E,4,FALSE)</f>
        <v>527796.43050973502</v>
      </c>
      <c r="K27" s="22">
        <f t="shared" si="1"/>
        <v>4.9891149974428117E-2</v>
      </c>
      <c r="L27" s="22">
        <f t="shared" si="2"/>
        <v>3.5490264999680221E-2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110061.89969999999</v>
      </c>
      <c r="F28" s="25">
        <f>VLOOKUP(C28,RA!B32:I63,8,0)</f>
        <v>32801.786899999999</v>
      </c>
      <c r="G28" s="16">
        <f t="shared" si="0"/>
        <v>77260.112800000003</v>
      </c>
      <c r="H28" s="27">
        <f>RA!J32</f>
        <v>29.803035373193701</v>
      </c>
      <c r="I28" s="20">
        <f>VLOOKUP(B28,RMS!B:D,3,FALSE)</f>
        <v>110061.875321874</v>
      </c>
      <c r="J28" s="21">
        <f>VLOOKUP(B28,RMS!B:E,4,FALSE)</f>
        <v>77260.100535856604</v>
      </c>
      <c r="K28" s="22">
        <f t="shared" si="1"/>
        <v>2.4378125992370769E-2</v>
      </c>
      <c r="L28" s="22">
        <f t="shared" si="2"/>
        <v>1.226414339907933E-2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86213.917700000005</v>
      </c>
      <c r="F30" s="25">
        <f>VLOOKUP(C30,RA!B34:I66,8,0)</f>
        <v>11869.493399999999</v>
      </c>
      <c r="G30" s="16">
        <f t="shared" si="0"/>
        <v>74344.424300000013</v>
      </c>
      <c r="H30" s="27">
        <f>RA!J34</f>
        <v>13.7674910462861</v>
      </c>
      <c r="I30" s="20">
        <f>VLOOKUP(B30,RMS!B:D,3,FALSE)</f>
        <v>86213.916700000002</v>
      </c>
      <c r="J30" s="21">
        <f>VLOOKUP(B30,RMS!B:E,4,FALSE)</f>
        <v>74344.419599999994</v>
      </c>
      <c r="K30" s="22">
        <f t="shared" si="1"/>
        <v>1.0000000038417056E-3</v>
      </c>
      <c r="L30" s="22">
        <f t="shared" si="2"/>
        <v>4.7000000195112079E-3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13.7674910462861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117021.3673</v>
      </c>
      <c r="F34" s="25">
        <f>VLOOKUP(C34,RA!B8:I70,8,0)</f>
        <v>7417.9238999999998</v>
      </c>
      <c r="G34" s="16">
        <f t="shared" si="0"/>
        <v>109603.4434</v>
      </c>
      <c r="H34" s="27">
        <f>RA!J36</f>
        <v>0</v>
      </c>
      <c r="I34" s="20">
        <f>VLOOKUP(B34,RMS!B:D,3,FALSE)</f>
        <v>117021.367545299</v>
      </c>
      <c r="J34" s="21">
        <f>VLOOKUP(B34,RMS!B:E,4,FALSE)</f>
        <v>109603.443418803</v>
      </c>
      <c r="K34" s="22">
        <f t="shared" si="1"/>
        <v>-2.4529900110792369E-4</v>
      </c>
      <c r="L34" s="22">
        <f t="shared" si="2"/>
        <v>-1.8802995327860117E-5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403868.13799999998</v>
      </c>
      <c r="F35" s="25">
        <f>VLOOKUP(C35,RA!B8:I71,8,0)</f>
        <v>29591.7412</v>
      </c>
      <c r="G35" s="16">
        <f t="shared" si="0"/>
        <v>374276.39679999999</v>
      </c>
      <c r="H35" s="27">
        <f>RA!J37</f>
        <v>0</v>
      </c>
      <c r="I35" s="20">
        <f>VLOOKUP(B35,RMS!B:D,3,FALSE)</f>
        <v>403868.12540769199</v>
      </c>
      <c r="J35" s="21">
        <f>VLOOKUP(B35,RMS!B:E,4,FALSE)</f>
        <v>374276.400211111</v>
      </c>
      <c r="K35" s="22">
        <f t="shared" si="1"/>
        <v>1.2592307990416884E-2</v>
      </c>
      <c r="L35" s="22">
        <f t="shared" si="2"/>
        <v>-3.4111110144294798E-3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6.3389482375326898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7.32707990943321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9829.1098000000002</v>
      </c>
      <c r="F38" s="25">
        <f>VLOOKUP(C38,RA!B8:I74,8,0)</f>
        <v>1566.5473999999999</v>
      </c>
      <c r="G38" s="16">
        <f t="shared" si="0"/>
        <v>8262.5624000000007</v>
      </c>
      <c r="H38" s="27">
        <f>RA!J40</f>
        <v>0</v>
      </c>
      <c r="I38" s="20">
        <f>VLOOKUP(B38,RMS!B:D,3,FALSE)</f>
        <v>9829.1097496407201</v>
      </c>
      <c r="J38" s="21">
        <f>VLOOKUP(B38,RMS!B:E,4,FALSE)</f>
        <v>8262.5623023977005</v>
      </c>
      <c r="K38" s="22">
        <f t="shared" si="1"/>
        <v>5.0359280066913925E-5</v>
      </c>
      <c r="L38" s="22">
        <f t="shared" si="2"/>
        <v>9.7602300229482353E-5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13745583.109099999</v>
      </c>
      <c r="E7" s="64">
        <v>13751539.740800001</v>
      </c>
      <c r="F7" s="65">
        <v>99.956683892769306</v>
      </c>
      <c r="G7" s="64">
        <v>18393882.237799998</v>
      </c>
      <c r="H7" s="65">
        <v>-25.270897511497601</v>
      </c>
      <c r="I7" s="64">
        <v>1824312.3154</v>
      </c>
      <c r="J7" s="65">
        <v>13.271989270446101</v>
      </c>
      <c r="K7" s="64">
        <v>2151042.8417000002</v>
      </c>
      <c r="L7" s="65">
        <v>11.694338443026099</v>
      </c>
      <c r="M7" s="65">
        <v>-0.15189401157709201</v>
      </c>
      <c r="N7" s="64">
        <v>342408163.56690001</v>
      </c>
      <c r="O7" s="64">
        <v>1977191007.7686</v>
      </c>
      <c r="P7" s="64">
        <v>788625</v>
      </c>
      <c r="Q7" s="64">
        <v>1057319</v>
      </c>
      <c r="R7" s="65">
        <v>-25.412765683771902</v>
      </c>
      <c r="S7" s="64">
        <v>17.429808982849899</v>
      </c>
      <c r="T7" s="64">
        <v>19.0944168610419</v>
      </c>
      <c r="U7" s="66">
        <v>-9.5503506655174899</v>
      </c>
      <c r="V7" s="54"/>
      <c r="W7" s="54"/>
    </row>
    <row r="8" spans="1:23" ht="14.25" thickBot="1" x14ac:dyDescent="0.2">
      <c r="A8" s="49">
        <v>42079</v>
      </c>
      <c r="B8" s="52" t="s">
        <v>6</v>
      </c>
      <c r="C8" s="53"/>
      <c r="D8" s="67">
        <v>594507.42480000004</v>
      </c>
      <c r="E8" s="67">
        <v>693045.71799999999</v>
      </c>
      <c r="F8" s="68">
        <v>85.781848059841906</v>
      </c>
      <c r="G8" s="67">
        <v>856727.23919999995</v>
      </c>
      <c r="H8" s="68">
        <v>-30.6071527088198</v>
      </c>
      <c r="I8" s="67">
        <v>171839.5079</v>
      </c>
      <c r="J8" s="68">
        <v>28.904518384746702</v>
      </c>
      <c r="K8" s="67">
        <v>77191.291400000002</v>
      </c>
      <c r="L8" s="68">
        <v>9.0100195100695295</v>
      </c>
      <c r="M8" s="68">
        <v>1.22615148397427</v>
      </c>
      <c r="N8" s="67">
        <v>16527056.4178</v>
      </c>
      <c r="O8" s="67">
        <v>85395033.828500003</v>
      </c>
      <c r="P8" s="67">
        <v>25431</v>
      </c>
      <c r="Q8" s="67">
        <v>39620</v>
      </c>
      <c r="R8" s="68">
        <v>-35.8127208480565</v>
      </c>
      <c r="S8" s="67">
        <v>23.377272808776699</v>
      </c>
      <c r="T8" s="67">
        <v>32.359039687026801</v>
      </c>
      <c r="U8" s="69">
        <v>-38.420935374796898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82998.648499999996</v>
      </c>
      <c r="E9" s="67">
        <v>66202.668000000005</v>
      </c>
      <c r="F9" s="68">
        <v>125.370549265477</v>
      </c>
      <c r="G9" s="67">
        <v>148370.7047</v>
      </c>
      <c r="H9" s="68">
        <v>-44.059948580941096</v>
      </c>
      <c r="I9" s="67">
        <v>19786.1142</v>
      </c>
      <c r="J9" s="68">
        <v>23.8390799821277</v>
      </c>
      <c r="K9" s="67">
        <v>30245.245999999999</v>
      </c>
      <c r="L9" s="68">
        <v>20.384917670341199</v>
      </c>
      <c r="M9" s="68">
        <v>-0.34581076973220898</v>
      </c>
      <c r="N9" s="67">
        <v>3172834.8026000001</v>
      </c>
      <c r="O9" s="67">
        <v>13235966.9748</v>
      </c>
      <c r="P9" s="67">
        <v>4717</v>
      </c>
      <c r="Q9" s="67">
        <v>8572</v>
      </c>
      <c r="R9" s="68">
        <v>-44.9720018665422</v>
      </c>
      <c r="S9" s="67">
        <v>17.595643099427601</v>
      </c>
      <c r="T9" s="67">
        <v>18.755963579094701</v>
      </c>
      <c r="U9" s="69">
        <v>-6.5943624402388199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119563.7326</v>
      </c>
      <c r="E10" s="67">
        <v>105471.9063</v>
      </c>
      <c r="F10" s="68">
        <v>113.360739171546</v>
      </c>
      <c r="G10" s="67">
        <v>217079.17</v>
      </c>
      <c r="H10" s="68">
        <v>-44.921600446509899</v>
      </c>
      <c r="I10" s="67">
        <v>30085.165099999998</v>
      </c>
      <c r="J10" s="68">
        <v>25.1624505573524</v>
      </c>
      <c r="K10" s="67">
        <v>46828.4306</v>
      </c>
      <c r="L10" s="68">
        <v>21.572051616007201</v>
      </c>
      <c r="M10" s="68">
        <v>-0.35754487787596301</v>
      </c>
      <c r="N10" s="67">
        <v>3381216.1660000002</v>
      </c>
      <c r="O10" s="67">
        <v>21386536.767900001</v>
      </c>
      <c r="P10" s="67">
        <v>77074</v>
      </c>
      <c r="Q10" s="67">
        <v>108535</v>
      </c>
      <c r="R10" s="68">
        <v>-28.9869627309163</v>
      </c>
      <c r="S10" s="67">
        <v>1.5512849028206701</v>
      </c>
      <c r="T10" s="67">
        <v>1.8326237674482899</v>
      </c>
      <c r="U10" s="69">
        <v>-18.135860415844299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53674.9519</v>
      </c>
      <c r="E11" s="67">
        <v>54731.075900000003</v>
      </c>
      <c r="F11" s="68">
        <v>98.070339413883204</v>
      </c>
      <c r="G11" s="67">
        <v>74635.755900000004</v>
      </c>
      <c r="H11" s="68">
        <v>-28.0841317237868</v>
      </c>
      <c r="I11" s="67">
        <v>13204.2122</v>
      </c>
      <c r="J11" s="68">
        <v>24.600324234291499</v>
      </c>
      <c r="K11" s="67">
        <v>12220.345799999999</v>
      </c>
      <c r="L11" s="68">
        <v>16.373312834632902</v>
      </c>
      <c r="M11" s="68">
        <v>8.0510520414242004E-2</v>
      </c>
      <c r="N11" s="67">
        <v>1147430.2533</v>
      </c>
      <c r="O11" s="67">
        <v>6473554.0817</v>
      </c>
      <c r="P11" s="67">
        <v>2596</v>
      </c>
      <c r="Q11" s="67">
        <v>3654</v>
      </c>
      <c r="R11" s="68">
        <v>-28.954570333880699</v>
      </c>
      <c r="S11" s="67">
        <v>20.676021533127901</v>
      </c>
      <c r="T11" s="67">
        <v>19.7264689107827</v>
      </c>
      <c r="U11" s="69">
        <v>4.5925306317938199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128445.0521</v>
      </c>
      <c r="E12" s="67">
        <v>101294.62609999999</v>
      </c>
      <c r="F12" s="68">
        <v>126.80342190433301</v>
      </c>
      <c r="G12" s="67">
        <v>129528.26790000001</v>
      </c>
      <c r="H12" s="68">
        <v>-0.83627753042778696</v>
      </c>
      <c r="I12" s="67">
        <v>15714.6541</v>
      </c>
      <c r="J12" s="68">
        <v>12.234534412244599</v>
      </c>
      <c r="K12" s="67">
        <v>20934.294399999999</v>
      </c>
      <c r="L12" s="68">
        <v>16.161950390753301</v>
      </c>
      <c r="M12" s="68">
        <v>-0.24933442705382</v>
      </c>
      <c r="N12" s="67">
        <v>4328038.8673999999</v>
      </c>
      <c r="O12" s="67">
        <v>24525981.227499999</v>
      </c>
      <c r="P12" s="67">
        <v>1381</v>
      </c>
      <c r="Q12" s="67">
        <v>2502</v>
      </c>
      <c r="R12" s="68">
        <v>-44.804156674660298</v>
      </c>
      <c r="S12" s="67">
        <v>93.008727081824802</v>
      </c>
      <c r="T12" s="67">
        <v>136.76385275779401</v>
      </c>
      <c r="U12" s="69">
        <v>-47.044107632475402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260970.44949999999</v>
      </c>
      <c r="E13" s="67">
        <v>262448.43170000002</v>
      </c>
      <c r="F13" s="68">
        <v>99.436848530423106</v>
      </c>
      <c r="G13" s="67">
        <v>330196.29369999998</v>
      </c>
      <c r="H13" s="68">
        <v>-20.965057912762401</v>
      </c>
      <c r="I13" s="67">
        <v>64978.938699999999</v>
      </c>
      <c r="J13" s="68">
        <v>24.898964164140001</v>
      </c>
      <c r="K13" s="67">
        <v>70215.2117</v>
      </c>
      <c r="L13" s="68">
        <v>21.264688017302198</v>
      </c>
      <c r="M13" s="68">
        <v>-7.4574623834680998E-2</v>
      </c>
      <c r="N13" s="67">
        <v>12301940.132200001</v>
      </c>
      <c r="O13" s="67">
        <v>38355157.853299998</v>
      </c>
      <c r="P13" s="67">
        <v>9790</v>
      </c>
      <c r="Q13" s="67">
        <v>12330</v>
      </c>
      <c r="R13" s="68">
        <v>-20.600162206001599</v>
      </c>
      <c r="S13" s="67">
        <v>26.656838559754899</v>
      </c>
      <c r="T13" s="67">
        <v>26.640778718572601</v>
      </c>
      <c r="U13" s="69">
        <v>6.0246608562635001E-2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119546.65360000001</v>
      </c>
      <c r="E14" s="67">
        <v>127771.09110000001</v>
      </c>
      <c r="F14" s="68">
        <v>93.563146851768593</v>
      </c>
      <c r="G14" s="67">
        <v>140784.54029999999</v>
      </c>
      <c r="H14" s="68">
        <v>-15.085382709453601</v>
      </c>
      <c r="I14" s="67">
        <v>21129.189399999999</v>
      </c>
      <c r="J14" s="68">
        <v>17.674429826114402</v>
      </c>
      <c r="K14" s="67">
        <v>23074.872500000001</v>
      </c>
      <c r="L14" s="68">
        <v>16.390203392239901</v>
      </c>
      <c r="M14" s="68">
        <v>-8.4320426905933998E-2</v>
      </c>
      <c r="N14" s="67">
        <v>2566141.8218</v>
      </c>
      <c r="O14" s="67">
        <v>17380721.556899998</v>
      </c>
      <c r="P14" s="67">
        <v>2111</v>
      </c>
      <c r="Q14" s="67">
        <v>3505</v>
      </c>
      <c r="R14" s="68">
        <v>-39.771754636234</v>
      </c>
      <c r="S14" s="67">
        <v>56.630342775935603</v>
      </c>
      <c r="T14" s="67">
        <v>50.773637203994298</v>
      </c>
      <c r="U14" s="69">
        <v>10.341992092673699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85072.431800000006</v>
      </c>
      <c r="E15" s="67">
        <v>107766.18180000001</v>
      </c>
      <c r="F15" s="68">
        <v>78.941677601497801</v>
      </c>
      <c r="G15" s="67">
        <v>116154.22689999999</v>
      </c>
      <c r="H15" s="68">
        <v>-26.759073629545199</v>
      </c>
      <c r="I15" s="67">
        <v>17227.069500000001</v>
      </c>
      <c r="J15" s="68">
        <v>20.2498848751612</v>
      </c>
      <c r="K15" s="67">
        <v>11715.835300000001</v>
      </c>
      <c r="L15" s="68">
        <v>10.086447659013301</v>
      </c>
      <c r="M15" s="68">
        <v>0.47040898569135697</v>
      </c>
      <c r="N15" s="67">
        <v>3215422.5493999999</v>
      </c>
      <c r="O15" s="67">
        <v>14341899.2412</v>
      </c>
      <c r="P15" s="67">
        <v>4125</v>
      </c>
      <c r="Q15" s="67">
        <v>5209</v>
      </c>
      <c r="R15" s="68">
        <v>-20.8101363025533</v>
      </c>
      <c r="S15" s="67">
        <v>20.623619830302999</v>
      </c>
      <c r="T15" s="67">
        <v>24.426989633326901</v>
      </c>
      <c r="U15" s="69">
        <v>-18.441814939952899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592253.28130000003</v>
      </c>
      <c r="E16" s="67">
        <v>758303.93200000003</v>
      </c>
      <c r="F16" s="68">
        <v>78.102361903617293</v>
      </c>
      <c r="G16" s="67">
        <v>1023970.911</v>
      </c>
      <c r="H16" s="68">
        <v>-42.161122455948401</v>
      </c>
      <c r="I16" s="67">
        <v>54280.629500000003</v>
      </c>
      <c r="J16" s="68">
        <v>9.1651040549498806</v>
      </c>
      <c r="K16" s="67">
        <v>59695.714899999999</v>
      </c>
      <c r="L16" s="68">
        <v>5.8298252673703201</v>
      </c>
      <c r="M16" s="68">
        <v>-9.0711459090005997E-2</v>
      </c>
      <c r="N16" s="67">
        <v>15052813.3989</v>
      </c>
      <c r="O16" s="67">
        <v>100213231.6893</v>
      </c>
      <c r="P16" s="67">
        <v>31810</v>
      </c>
      <c r="Q16" s="67">
        <v>49963</v>
      </c>
      <c r="R16" s="68">
        <v>-36.332886335888603</v>
      </c>
      <c r="S16" s="67">
        <v>18.618462159698201</v>
      </c>
      <c r="T16" s="67">
        <v>20.172058921602002</v>
      </c>
      <c r="U16" s="69">
        <v>-8.3443882130433007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400819.59399999998</v>
      </c>
      <c r="E17" s="67">
        <v>778160.05469999998</v>
      </c>
      <c r="F17" s="68">
        <v>51.508631364343898</v>
      </c>
      <c r="G17" s="67">
        <v>641305.0943</v>
      </c>
      <c r="H17" s="68">
        <v>-37.499390296048702</v>
      </c>
      <c r="I17" s="67">
        <v>64208.508399999999</v>
      </c>
      <c r="J17" s="68">
        <v>16.019303786830299</v>
      </c>
      <c r="K17" s="67">
        <v>38846.028700000003</v>
      </c>
      <c r="L17" s="68">
        <v>6.0573397974331398</v>
      </c>
      <c r="M17" s="68">
        <v>0.65289762039433397</v>
      </c>
      <c r="N17" s="67">
        <v>11843370.642000001</v>
      </c>
      <c r="O17" s="67">
        <v>126998549.6428</v>
      </c>
      <c r="P17" s="67">
        <v>9190</v>
      </c>
      <c r="Q17" s="67">
        <v>12289</v>
      </c>
      <c r="R17" s="68">
        <v>-25.2176743429083</v>
      </c>
      <c r="S17" s="67">
        <v>43.614754515778003</v>
      </c>
      <c r="T17" s="67">
        <v>49.894286703555998</v>
      </c>
      <c r="U17" s="69">
        <v>-14.397724479926501</v>
      </c>
    </row>
    <row r="18" spans="1:21" ht="12" thickBot="1" x14ac:dyDescent="0.2">
      <c r="A18" s="50"/>
      <c r="B18" s="52" t="s">
        <v>16</v>
      </c>
      <c r="C18" s="53"/>
      <c r="D18" s="67">
        <v>1297349.2135999999</v>
      </c>
      <c r="E18" s="67">
        <v>1280652.0226</v>
      </c>
      <c r="F18" s="68">
        <v>101.30380389874399</v>
      </c>
      <c r="G18" s="67">
        <v>2293559.75</v>
      </c>
      <c r="H18" s="68">
        <v>-43.4351246528459</v>
      </c>
      <c r="I18" s="67">
        <v>179741.95759999999</v>
      </c>
      <c r="J18" s="68">
        <v>13.8545547887786</v>
      </c>
      <c r="K18" s="67">
        <v>317200.18530000001</v>
      </c>
      <c r="L18" s="68">
        <v>13.830038014052199</v>
      </c>
      <c r="M18" s="68">
        <v>-0.43334851008991498</v>
      </c>
      <c r="N18" s="67">
        <v>33110392.652199998</v>
      </c>
      <c r="O18" s="67">
        <v>279802020.18769997</v>
      </c>
      <c r="P18" s="67">
        <v>64644</v>
      </c>
      <c r="Q18" s="67">
        <v>106543</v>
      </c>
      <c r="R18" s="68">
        <v>-39.325905972236598</v>
      </c>
      <c r="S18" s="67">
        <v>20.069135783676799</v>
      </c>
      <c r="T18" s="67">
        <v>21.388354305773301</v>
      </c>
      <c r="U18" s="69">
        <v>-6.5733698566606398</v>
      </c>
    </row>
    <row r="19" spans="1:21" ht="12" thickBot="1" x14ac:dyDescent="0.2">
      <c r="A19" s="50"/>
      <c r="B19" s="52" t="s">
        <v>17</v>
      </c>
      <c r="C19" s="53"/>
      <c r="D19" s="67">
        <v>529689.23589999997</v>
      </c>
      <c r="E19" s="67">
        <v>549583.86930000002</v>
      </c>
      <c r="F19" s="68">
        <v>96.380055072333207</v>
      </c>
      <c r="G19" s="67">
        <v>725581.08860000002</v>
      </c>
      <c r="H19" s="68">
        <v>-26.9979270101941</v>
      </c>
      <c r="I19" s="67">
        <v>57864.608999999997</v>
      </c>
      <c r="J19" s="68">
        <v>10.9242561634619</v>
      </c>
      <c r="K19" s="67">
        <v>72139.559899999993</v>
      </c>
      <c r="L19" s="68">
        <v>9.9423153433053795</v>
      </c>
      <c r="M19" s="68">
        <v>-0.19787965049673101</v>
      </c>
      <c r="N19" s="67">
        <v>12359535.849300001</v>
      </c>
      <c r="O19" s="67">
        <v>75670829.656299993</v>
      </c>
      <c r="P19" s="67">
        <v>11258</v>
      </c>
      <c r="Q19" s="67">
        <v>17407</v>
      </c>
      <c r="R19" s="68">
        <v>-35.324869305451799</v>
      </c>
      <c r="S19" s="67">
        <v>47.050029836560697</v>
      </c>
      <c r="T19" s="67">
        <v>42.532845832136502</v>
      </c>
      <c r="U19" s="69">
        <v>9.6008100741182805</v>
      </c>
    </row>
    <row r="20" spans="1:21" ht="12" thickBot="1" x14ac:dyDescent="0.2">
      <c r="A20" s="50"/>
      <c r="B20" s="52" t="s">
        <v>18</v>
      </c>
      <c r="C20" s="53"/>
      <c r="D20" s="67">
        <v>740597.40890000004</v>
      </c>
      <c r="E20" s="67">
        <v>818423.89450000005</v>
      </c>
      <c r="F20" s="68">
        <v>90.490687512545506</v>
      </c>
      <c r="G20" s="67">
        <v>899050.4645</v>
      </c>
      <c r="H20" s="68">
        <v>-17.624489598381199</v>
      </c>
      <c r="I20" s="67">
        <v>72958.165900000007</v>
      </c>
      <c r="J20" s="68">
        <v>9.8512585951878808</v>
      </c>
      <c r="K20" s="67">
        <v>52245.549200000001</v>
      </c>
      <c r="L20" s="68">
        <v>5.8111920590637798</v>
      </c>
      <c r="M20" s="68">
        <v>0.39644748724356399</v>
      </c>
      <c r="N20" s="67">
        <v>14602447.6636</v>
      </c>
      <c r="O20" s="67">
        <v>111241211.0314</v>
      </c>
      <c r="P20" s="67">
        <v>34027</v>
      </c>
      <c r="Q20" s="67">
        <v>43508</v>
      </c>
      <c r="R20" s="68">
        <v>-21.791394686034799</v>
      </c>
      <c r="S20" s="67">
        <v>21.7649927675082</v>
      </c>
      <c r="T20" s="67">
        <v>22.170007309000599</v>
      </c>
      <c r="U20" s="69">
        <v>-1.8608530947784501</v>
      </c>
    </row>
    <row r="21" spans="1:21" ht="12" thickBot="1" x14ac:dyDescent="0.2">
      <c r="A21" s="50"/>
      <c r="B21" s="52" t="s">
        <v>19</v>
      </c>
      <c r="C21" s="53"/>
      <c r="D21" s="67">
        <v>369527.33689999999</v>
      </c>
      <c r="E21" s="67">
        <v>329639.52510000003</v>
      </c>
      <c r="F21" s="68">
        <v>112.100433583594</v>
      </c>
      <c r="G21" s="67">
        <v>450703.47379999998</v>
      </c>
      <c r="H21" s="68">
        <v>-18.010985408118199</v>
      </c>
      <c r="I21" s="67">
        <v>42974.3459</v>
      </c>
      <c r="J21" s="68">
        <v>11.629544450084801</v>
      </c>
      <c r="K21" s="67">
        <v>48903.86</v>
      </c>
      <c r="L21" s="68">
        <v>10.850562030880001</v>
      </c>
      <c r="M21" s="68">
        <v>-0.121248386119214</v>
      </c>
      <c r="N21" s="67">
        <v>7476077.1173999999</v>
      </c>
      <c r="O21" s="67">
        <v>46382002.936300002</v>
      </c>
      <c r="P21" s="67">
        <v>31041</v>
      </c>
      <c r="Q21" s="67">
        <v>41620</v>
      </c>
      <c r="R21" s="68">
        <v>-25.418068236424801</v>
      </c>
      <c r="S21" s="67">
        <v>11.904492023452899</v>
      </c>
      <c r="T21" s="67">
        <v>11.9121015305142</v>
      </c>
      <c r="U21" s="69">
        <v>-6.3921308413091002E-2</v>
      </c>
    </row>
    <row r="22" spans="1:21" ht="12" thickBot="1" x14ac:dyDescent="0.2">
      <c r="A22" s="50"/>
      <c r="B22" s="52" t="s">
        <v>20</v>
      </c>
      <c r="C22" s="53"/>
      <c r="D22" s="67">
        <v>970548.00760000001</v>
      </c>
      <c r="E22" s="67">
        <v>738976.84019999998</v>
      </c>
      <c r="F22" s="68">
        <v>131.33672867708901</v>
      </c>
      <c r="G22" s="67">
        <v>1324524.3319999999</v>
      </c>
      <c r="H22" s="68">
        <v>-26.724788352170499</v>
      </c>
      <c r="I22" s="67">
        <v>133596.0594</v>
      </c>
      <c r="J22" s="68">
        <v>13.765012998209199</v>
      </c>
      <c r="K22" s="67">
        <v>182969.12590000001</v>
      </c>
      <c r="L22" s="68">
        <v>13.81394976895</v>
      </c>
      <c r="M22" s="68">
        <v>-0.26984370317746598</v>
      </c>
      <c r="N22" s="67">
        <v>26926433.4727</v>
      </c>
      <c r="O22" s="67">
        <v>125950395.7103</v>
      </c>
      <c r="P22" s="67">
        <v>58907</v>
      </c>
      <c r="Q22" s="67">
        <v>83714</v>
      </c>
      <c r="R22" s="68">
        <v>-29.633036290226201</v>
      </c>
      <c r="S22" s="67">
        <v>16.475936774916399</v>
      </c>
      <c r="T22" s="67">
        <v>16.770401347444899</v>
      </c>
      <c r="U22" s="69">
        <v>-1.7872402434608801</v>
      </c>
    </row>
    <row r="23" spans="1:21" ht="12" thickBot="1" x14ac:dyDescent="0.2">
      <c r="A23" s="50"/>
      <c r="B23" s="52" t="s">
        <v>21</v>
      </c>
      <c r="C23" s="53"/>
      <c r="D23" s="67">
        <v>2845082.682</v>
      </c>
      <c r="E23" s="67">
        <v>2235610.3785999999</v>
      </c>
      <c r="F23" s="68">
        <v>127.262009034941</v>
      </c>
      <c r="G23" s="67">
        <v>2830862.1392000001</v>
      </c>
      <c r="H23" s="68">
        <v>0.50233964427595101</v>
      </c>
      <c r="I23" s="67">
        <v>283624.00429999997</v>
      </c>
      <c r="J23" s="68">
        <v>9.9689195711044007</v>
      </c>
      <c r="K23" s="67">
        <v>194626.70629999999</v>
      </c>
      <c r="L23" s="68">
        <v>6.8751743013173101</v>
      </c>
      <c r="M23" s="68">
        <v>0.45727176753851301</v>
      </c>
      <c r="N23" s="67">
        <v>85289178.795900002</v>
      </c>
      <c r="O23" s="67">
        <v>277281999.4835</v>
      </c>
      <c r="P23" s="67">
        <v>83837</v>
      </c>
      <c r="Q23" s="67">
        <v>106838</v>
      </c>
      <c r="R23" s="68">
        <v>-21.5288567738071</v>
      </c>
      <c r="S23" s="67">
        <v>33.935883702899702</v>
      </c>
      <c r="T23" s="67">
        <v>33.441735645556797</v>
      </c>
      <c r="U23" s="69">
        <v>1.4561225564921001</v>
      </c>
    </row>
    <row r="24" spans="1:21" ht="12" thickBot="1" x14ac:dyDescent="0.2">
      <c r="A24" s="50"/>
      <c r="B24" s="52" t="s">
        <v>22</v>
      </c>
      <c r="C24" s="53"/>
      <c r="D24" s="67">
        <v>170033.40169999999</v>
      </c>
      <c r="E24" s="67">
        <v>209084.03260000001</v>
      </c>
      <c r="F24" s="68">
        <v>81.322997067543596</v>
      </c>
      <c r="G24" s="67">
        <v>284771.63179999997</v>
      </c>
      <c r="H24" s="68">
        <v>-40.291313209379901</v>
      </c>
      <c r="I24" s="67">
        <v>29725.018199999999</v>
      </c>
      <c r="J24" s="68">
        <v>17.481869975433199</v>
      </c>
      <c r="K24" s="67">
        <v>46978.897299999997</v>
      </c>
      <c r="L24" s="68">
        <v>16.4970425611053</v>
      </c>
      <c r="M24" s="68">
        <v>-0.36726871194569299</v>
      </c>
      <c r="N24" s="67">
        <v>3780676.8089999999</v>
      </c>
      <c r="O24" s="67">
        <v>29239006.796</v>
      </c>
      <c r="P24" s="67">
        <v>18780</v>
      </c>
      <c r="Q24" s="67">
        <v>25977</v>
      </c>
      <c r="R24" s="68">
        <v>-27.705277745698101</v>
      </c>
      <c r="S24" s="67">
        <v>9.0539617518636799</v>
      </c>
      <c r="T24" s="67">
        <v>9.3720936482272794</v>
      </c>
      <c r="U24" s="69">
        <v>-3.5137313927586198</v>
      </c>
    </row>
    <row r="25" spans="1:21" ht="12" thickBot="1" x14ac:dyDescent="0.2">
      <c r="A25" s="50"/>
      <c r="B25" s="52" t="s">
        <v>23</v>
      </c>
      <c r="C25" s="53"/>
      <c r="D25" s="67">
        <v>171917.70250000001</v>
      </c>
      <c r="E25" s="67">
        <v>160390.83379999999</v>
      </c>
      <c r="F25" s="68">
        <v>107.18673781219501</v>
      </c>
      <c r="G25" s="67">
        <v>243917.9895</v>
      </c>
      <c r="H25" s="68">
        <v>-29.518235677323801</v>
      </c>
      <c r="I25" s="67">
        <v>14781.3922</v>
      </c>
      <c r="J25" s="68">
        <v>8.5979465669045894</v>
      </c>
      <c r="K25" s="67">
        <v>22154.502499999999</v>
      </c>
      <c r="L25" s="68">
        <v>9.0827669354826295</v>
      </c>
      <c r="M25" s="68">
        <v>-0.33280414669659097</v>
      </c>
      <c r="N25" s="67">
        <v>3880021.5997000001</v>
      </c>
      <c r="O25" s="67">
        <v>37055178.611000001</v>
      </c>
      <c r="P25" s="67">
        <v>13246</v>
      </c>
      <c r="Q25" s="67">
        <v>17951</v>
      </c>
      <c r="R25" s="68">
        <v>-26.210238983900599</v>
      </c>
      <c r="S25" s="67">
        <v>12.978839083496901</v>
      </c>
      <c r="T25" s="67">
        <v>13.9273022617124</v>
      </c>
      <c r="U25" s="69">
        <v>-7.3077659112172801</v>
      </c>
    </row>
    <row r="26" spans="1:21" ht="12" thickBot="1" x14ac:dyDescent="0.2">
      <c r="A26" s="50"/>
      <c r="B26" s="52" t="s">
        <v>24</v>
      </c>
      <c r="C26" s="53"/>
      <c r="D26" s="67">
        <v>505526.30829999998</v>
      </c>
      <c r="E26" s="67">
        <v>557856.09669999999</v>
      </c>
      <c r="F26" s="68">
        <v>90.619482567357906</v>
      </c>
      <c r="G26" s="67">
        <v>582892.92370000004</v>
      </c>
      <c r="H26" s="68">
        <v>-13.2728692105068</v>
      </c>
      <c r="I26" s="67">
        <v>108844.27069999999</v>
      </c>
      <c r="J26" s="68">
        <v>21.530881561045799</v>
      </c>
      <c r="K26" s="67">
        <v>122256.2261</v>
      </c>
      <c r="L26" s="68">
        <v>20.974045339916</v>
      </c>
      <c r="M26" s="68">
        <v>-0.109703659501395</v>
      </c>
      <c r="N26" s="67">
        <v>8656905.9406000003</v>
      </c>
      <c r="O26" s="67">
        <v>67591084.044</v>
      </c>
      <c r="P26" s="67">
        <v>37026</v>
      </c>
      <c r="Q26" s="67">
        <v>43536</v>
      </c>
      <c r="R26" s="68">
        <v>-14.953142227122401</v>
      </c>
      <c r="S26" s="67">
        <v>13.653279001242399</v>
      </c>
      <c r="T26" s="67">
        <v>13.8266015848953</v>
      </c>
      <c r="U26" s="69">
        <v>-1.2694575686699201</v>
      </c>
    </row>
    <row r="27" spans="1:21" ht="12" thickBot="1" x14ac:dyDescent="0.2">
      <c r="A27" s="50"/>
      <c r="B27" s="52" t="s">
        <v>25</v>
      </c>
      <c r="C27" s="53"/>
      <c r="D27" s="67">
        <v>216231.79370000001</v>
      </c>
      <c r="E27" s="67">
        <v>249191.02480000001</v>
      </c>
      <c r="F27" s="68">
        <v>86.773507943774106</v>
      </c>
      <c r="G27" s="67">
        <v>337374.97100000002</v>
      </c>
      <c r="H27" s="68">
        <v>-35.907576943518997</v>
      </c>
      <c r="I27" s="67">
        <v>58229.206299999998</v>
      </c>
      <c r="J27" s="68">
        <v>26.929067785835102</v>
      </c>
      <c r="K27" s="67">
        <v>100943.9194</v>
      </c>
      <c r="L27" s="68">
        <v>29.920393650067201</v>
      </c>
      <c r="M27" s="68">
        <v>-0.42315290860402199</v>
      </c>
      <c r="N27" s="67">
        <v>4046749.3901999998</v>
      </c>
      <c r="O27" s="67">
        <v>23371168.886599999</v>
      </c>
      <c r="P27" s="67">
        <v>29103</v>
      </c>
      <c r="Q27" s="67">
        <v>40343</v>
      </c>
      <c r="R27" s="68">
        <v>-27.861091143445002</v>
      </c>
      <c r="S27" s="67">
        <v>7.42987986461877</v>
      </c>
      <c r="T27" s="67">
        <v>7.6001722033562196</v>
      </c>
      <c r="U27" s="69">
        <v>-2.2919931659781798</v>
      </c>
    </row>
    <row r="28" spans="1:21" ht="12" thickBot="1" x14ac:dyDescent="0.2">
      <c r="A28" s="50"/>
      <c r="B28" s="52" t="s">
        <v>26</v>
      </c>
      <c r="C28" s="53"/>
      <c r="D28" s="67">
        <v>579346.99459999998</v>
      </c>
      <c r="E28" s="67">
        <v>710004.55009999999</v>
      </c>
      <c r="F28" s="68">
        <v>81.597645327540903</v>
      </c>
      <c r="G28" s="67">
        <v>878829.32319999998</v>
      </c>
      <c r="H28" s="68">
        <v>-34.077416478267097</v>
      </c>
      <c r="I28" s="67">
        <v>44202.383900000001</v>
      </c>
      <c r="J28" s="68">
        <v>7.6296907228316204</v>
      </c>
      <c r="K28" s="67">
        <v>82735.082800000004</v>
      </c>
      <c r="L28" s="68">
        <v>9.4142378520944607</v>
      </c>
      <c r="M28" s="68">
        <v>-0.46573590786326002</v>
      </c>
      <c r="N28" s="67">
        <v>10083882.5549</v>
      </c>
      <c r="O28" s="67">
        <v>85605981.25</v>
      </c>
      <c r="P28" s="67">
        <v>31293</v>
      </c>
      <c r="Q28" s="67">
        <v>38529</v>
      </c>
      <c r="R28" s="68">
        <v>-18.7806587245971</v>
      </c>
      <c r="S28" s="67">
        <v>18.5136290735947</v>
      </c>
      <c r="T28" s="67">
        <v>19.190887887046099</v>
      </c>
      <c r="U28" s="69">
        <v>-3.6581634576298798</v>
      </c>
    </row>
    <row r="29" spans="1:21" ht="12" thickBot="1" x14ac:dyDescent="0.2">
      <c r="A29" s="50"/>
      <c r="B29" s="52" t="s">
        <v>27</v>
      </c>
      <c r="C29" s="53"/>
      <c r="D29" s="67">
        <v>656388.93189999997</v>
      </c>
      <c r="E29" s="67">
        <v>613613.65960000001</v>
      </c>
      <c r="F29" s="68">
        <v>106.971043038365</v>
      </c>
      <c r="G29" s="67">
        <v>699554.52309999999</v>
      </c>
      <c r="H29" s="68">
        <v>-6.1704398691779501</v>
      </c>
      <c r="I29" s="67">
        <v>99311.743900000001</v>
      </c>
      <c r="J29" s="68">
        <v>15.130015006884699</v>
      </c>
      <c r="K29" s="67">
        <v>122788.474</v>
      </c>
      <c r="L29" s="68">
        <v>17.552380828856101</v>
      </c>
      <c r="M29" s="68">
        <v>-0.191196529570031</v>
      </c>
      <c r="N29" s="67">
        <v>11310757.300100001</v>
      </c>
      <c r="O29" s="67">
        <v>55955015.479400001</v>
      </c>
      <c r="P29" s="67">
        <v>92414</v>
      </c>
      <c r="Q29" s="67">
        <v>105222</v>
      </c>
      <c r="R29" s="68">
        <v>-12.1723593925225</v>
      </c>
      <c r="S29" s="67">
        <v>7.1027001525742897</v>
      </c>
      <c r="T29" s="67">
        <v>8.28935470719051</v>
      </c>
      <c r="U29" s="69">
        <v>-16.707090671512301</v>
      </c>
    </row>
    <row r="30" spans="1:21" ht="12" thickBot="1" x14ac:dyDescent="0.2">
      <c r="A30" s="50"/>
      <c r="B30" s="52" t="s">
        <v>28</v>
      </c>
      <c r="C30" s="53"/>
      <c r="D30" s="67">
        <v>966396.03029999998</v>
      </c>
      <c r="E30" s="67">
        <v>956414.13509999996</v>
      </c>
      <c r="F30" s="68">
        <v>101.04367917972699</v>
      </c>
      <c r="G30" s="67">
        <v>1157475.4095000001</v>
      </c>
      <c r="H30" s="68">
        <v>-16.5082884380707</v>
      </c>
      <c r="I30" s="67">
        <v>108452.7337</v>
      </c>
      <c r="J30" s="68">
        <v>11.222390231294</v>
      </c>
      <c r="K30" s="67">
        <v>209546.6851</v>
      </c>
      <c r="L30" s="68">
        <v>18.103769927217598</v>
      </c>
      <c r="M30" s="68">
        <v>-0.48244118656306101</v>
      </c>
      <c r="N30" s="67">
        <v>16762017.260399999</v>
      </c>
      <c r="O30" s="67">
        <v>97410270.140100002</v>
      </c>
      <c r="P30" s="67">
        <v>61868</v>
      </c>
      <c r="Q30" s="67">
        <v>75107</v>
      </c>
      <c r="R30" s="68">
        <v>-17.626852357303601</v>
      </c>
      <c r="S30" s="67">
        <v>15.620288845606799</v>
      </c>
      <c r="T30" s="67">
        <v>16.360775622778199</v>
      </c>
      <c r="U30" s="69">
        <v>-4.7405447139324499</v>
      </c>
    </row>
    <row r="31" spans="1:21" ht="12" thickBot="1" x14ac:dyDescent="0.2">
      <c r="A31" s="50"/>
      <c r="B31" s="52" t="s">
        <v>29</v>
      </c>
      <c r="C31" s="53"/>
      <c r="D31" s="67">
        <v>562101.40859999997</v>
      </c>
      <c r="E31" s="67">
        <v>606030.06070000003</v>
      </c>
      <c r="F31" s="68">
        <v>92.751407075540101</v>
      </c>
      <c r="G31" s="67">
        <v>761246.64769999997</v>
      </c>
      <c r="H31" s="68">
        <v>-26.160409336670298</v>
      </c>
      <c r="I31" s="67">
        <v>34304.942600000002</v>
      </c>
      <c r="J31" s="68">
        <v>6.1029810769273398</v>
      </c>
      <c r="K31" s="67">
        <v>53672.261100000003</v>
      </c>
      <c r="L31" s="68">
        <v>7.0505743785096699</v>
      </c>
      <c r="M31" s="68">
        <v>-0.36084409531239198</v>
      </c>
      <c r="N31" s="67">
        <v>10968621.898</v>
      </c>
      <c r="O31" s="67">
        <v>105117189.93709999</v>
      </c>
      <c r="P31" s="67">
        <v>22700</v>
      </c>
      <c r="Q31" s="67">
        <v>26202</v>
      </c>
      <c r="R31" s="68">
        <v>-13.365391954812599</v>
      </c>
      <c r="S31" s="67">
        <v>24.7621765903084</v>
      </c>
      <c r="T31" s="67">
        <v>26.840288237539099</v>
      </c>
      <c r="U31" s="69">
        <v>-8.3922818321395098</v>
      </c>
    </row>
    <row r="32" spans="1:21" ht="12" thickBot="1" x14ac:dyDescent="0.2">
      <c r="A32" s="50"/>
      <c r="B32" s="52" t="s">
        <v>30</v>
      </c>
      <c r="C32" s="53"/>
      <c r="D32" s="67">
        <v>110061.89969999999</v>
      </c>
      <c r="E32" s="67">
        <v>133939.88279999999</v>
      </c>
      <c r="F32" s="68">
        <v>82.172611621846201</v>
      </c>
      <c r="G32" s="67">
        <v>177975.95910000001</v>
      </c>
      <c r="H32" s="68">
        <v>-38.159119772935703</v>
      </c>
      <c r="I32" s="67">
        <v>32801.786899999999</v>
      </c>
      <c r="J32" s="68">
        <v>29.803035373193701</v>
      </c>
      <c r="K32" s="67">
        <v>50261.199699999997</v>
      </c>
      <c r="L32" s="68">
        <v>28.240443234110899</v>
      </c>
      <c r="M32" s="68">
        <v>-0.34737357851010497</v>
      </c>
      <c r="N32" s="67">
        <v>2901055.1808000002</v>
      </c>
      <c r="O32" s="67">
        <v>11537257.8255</v>
      </c>
      <c r="P32" s="67">
        <v>22055</v>
      </c>
      <c r="Q32" s="67">
        <v>27443</v>
      </c>
      <c r="R32" s="68">
        <v>-19.633422001967698</v>
      </c>
      <c r="S32" s="67">
        <v>4.9903377782815701</v>
      </c>
      <c r="T32" s="67">
        <v>6.1087298218124797</v>
      </c>
      <c r="U32" s="69">
        <v>-22.411149169065599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-33.639499999999998</v>
      </c>
      <c r="H33" s="70"/>
      <c r="I33" s="70"/>
      <c r="J33" s="70"/>
      <c r="K33" s="67">
        <v>-7.4824000000000002</v>
      </c>
      <c r="L33" s="68">
        <v>22.242898972933599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86213.917700000005</v>
      </c>
      <c r="E34" s="67">
        <v>77238.986099999995</v>
      </c>
      <c r="F34" s="68">
        <v>111.619691108296</v>
      </c>
      <c r="G34" s="67">
        <v>96142.050700000007</v>
      </c>
      <c r="H34" s="68">
        <v>-10.326525102922499</v>
      </c>
      <c r="I34" s="67">
        <v>11869.493399999999</v>
      </c>
      <c r="J34" s="68">
        <v>13.7674910462861</v>
      </c>
      <c r="K34" s="67">
        <v>12339.9969</v>
      </c>
      <c r="L34" s="68">
        <v>12.835171301375199</v>
      </c>
      <c r="M34" s="68">
        <v>-3.8128332106792999E-2</v>
      </c>
      <c r="N34" s="67">
        <v>1832755.6605</v>
      </c>
      <c r="O34" s="67">
        <v>20691631.934999999</v>
      </c>
      <c r="P34" s="67">
        <v>5690</v>
      </c>
      <c r="Q34" s="67">
        <v>7265</v>
      </c>
      <c r="R34" s="68">
        <v>-21.679284239504501</v>
      </c>
      <c r="S34" s="67">
        <v>15.1518308787346</v>
      </c>
      <c r="T34" s="67">
        <v>15.719169332415699</v>
      </c>
      <c r="U34" s="69">
        <v>-3.7443557694227101</v>
      </c>
    </row>
    <row r="35" spans="1:21" ht="12" thickBot="1" x14ac:dyDescent="0.2">
      <c r="A35" s="50"/>
      <c r="B35" s="52" t="s">
        <v>36</v>
      </c>
      <c r="C35" s="53"/>
      <c r="D35" s="70"/>
      <c r="E35" s="67">
        <v>49219.032399999996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35042.157299999999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41109.218699999998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117021.3673</v>
      </c>
      <c r="E38" s="67">
        <v>59897.696400000001</v>
      </c>
      <c r="F38" s="68">
        <v>195.368727569296</v>
      </c>
      <c r="G38" s="67">
        <v>346978.63250000001</v>
      </c>
      <c r="H38" s="68">
        <v>-66.274186264193105</v>
      </c>
      <c r="I38" s="67">
        <v>7417.9238999999998</v>
      </c>
      <c r="J38" s="68">
        <v>6.3389482375326898</v>
      </c>
      <c r="K38" s="67">
        <v>22426.278600000001</v>
      </c>
      <c r="L38" s="68">
        <v>6.46330249168874</v>
      </c>
      <c r="M38" s="68">
        <v>-0.66923072560063501</v>
      </c>
      <c r="N38" s="67">
        <v>5335867.8689999999</v>
      </c>
      <c r="O38" s="67">
        <v>23401152.357799999</v>
      </c>
      <c r="P38" s="67">
        <v>243</v>
      </c>
      <c r="Q38" s="67">
        <v>525</v>
      </c>
      <c r="R38" s="68">
        <v>-53.714285714285701</v>
      </c>
      <c r="S38" s="67">
        <v>481.56941275720197</v>
      </c>
      <c r="T38" s="67">
        <v>851.78022057142903</v>
      </c>
      <c r="U38" s="69">
        <v>-76.875897431816398</v>
      </c>
    </row>
    <row r="39" spans="1:21" ht="12" thickBot="1" x14ac:dyDescent="0.2">
      <c r="A39" s="50"/>
      <c r="B39" s="52" t="s">
        <v>34</v>
      </c>
      <c r="C39" s="53"/>
      <c r="D39" s="67">
        <v>403868.13799999998</v>
      </c>
      <c r="E39" s="67">
        <v>218290.58420000001</v>
      </c>
      <c r="F39" s="68">
        <v>185.01399841871901</v>
      </c>
      <c r="G39" s="67">
        <v>548085.75049999997</v>
      </c>
      <c r="H39" s="68">
        <v>-26.3129651461355</v>
      </c>
      <c r="I39" s="67">
        <v>29591.7412</v>
      </c>
      <c r="J39" s="68">
        <v>7.32707990943321</v>
      </c>
      <c r="K39" s="67">
        <v>37377.157399999996</v>
      </c>
      <c r="L39" s="68">
        <v>6.8195820391064901</v>
      </c>
      <c r="M39" s="68">
        <v>-0.20829342682972499</v>
      </c>
      <c r="N39" s="67">
        <v>9035014.8401999995</v>
      </c>
      <c r="O39" s="67">
        <v>52937430.682999998</v>
      </c>
      <c r="P39" s="67">
        <v>2249</v>
      </c>
      <c r="Q39" s="67">
        <v>3384</v>
      </c>
      <c r="R39" s="68">
        <v>-33.540189125295498</v>
      </c>
      <c r="S39" s="67">
        <v>179.57676211649601</v>
      </c>
      <c r="T39" s="67">
        <v>217.16999976359301</v>
      </c>
      <c r="U39" s="69">
        <v>-20.934355427741501</v>
      </c>
    </row>
    <row r="40" spans="1:21" ht="12" thickBot="1" x14ac:dyDescent="0.2">
      <c r="A40" s="50"/>
      <c r="B40" s="52" t="s">
        <v>39</v>
      </c>
      <c r="C40" s="53"/>
      <c r="D40" s="70"/>
      <c r="E40" s="67">
        <v>47268.195099999997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18867.378499999999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9829.1098000000002</v>
      </c>
      <c r="E42" s="73"/>
      <c r="F42" s="73"/>
      <c r="G42" s="72">
        <v>75636.612999999998</v>
      </c>
      <c r="H42" s="74">
        <v>-87.004825559811906</v>
      </c>
      <c r="I42" s="72">
        <v>1566.5473999999999</v>
      </c>
      <c r="J42" s="74">
        <v>15.937835998128699</v>
      </c>
      <c r="K42" s="72">
        <v>8517.3852999999999</v>
      </c>
      <c r="L42" s="74">
        <v>11.2609290159516</v>
      </c>
      <c r="M42" s="74">
        <v>-0.81607649004677496</v>
      </c>
      <c r="N42" s="72">
        <v>513452.72859999997</v>
      </c>
      <c r="O42" s="72">
        <v>2643417.6987000001</v>
      </c>
      <c r="P42" s="72">
        <v>19</v>
      </c>
      <c r="Q42" s="72">
        <v>26</v>
      </c>
      <c r="R42" s="74">
        <v>-26.923076923076898</v>
      </c>
      <c r="S42" s="72">
        <v>517.32156842105303</v>
      </c>
      <c r="T42" s="72">
        <v>471.15631923076899</v>
      </c>
      <c r="U42" s="75">
        <v>8.9238980178590097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55381</v>
      </c>
      <c r="D2" s="32">
        <v>594508.17438888899</v>
      </c>
      <c r="E2" s="32">
        <v>422667.93155299098</v>
      </c>
      <c r="F2" s="32">
        <v>171840.24283589699</v>
      </c>
      <c r="G2" s="32">
        <v>422667.93155299098</v>
      </c>
      <c r="H2" s="32">
        <v>0.28904605561149199</v>
      </c>
    </row>
    <row r="3" spans="1:8" ht="14.25" x14ac:dyDescent="0.2">
      <c r="A3" s="32">
        <v>2</v>
      </c>
      <c r="B3" s="33">
        <v>13</v>
      </c>
      <c r="C3" s="32">
        <v>12529</v>
      </c>
      <c r="D3" s="32">
        <v>82998.6959096059</v>
      </c>
      <c r="E3" s="32">
        <v>63212.540443226702</v>
      </c>
      <c r="F3" s="32">
        <v>19786.155466379201</v>
      </c>
      <c r="G3" s="32">
        <v>63212.540443226702</v>
      </c>
      <c r="H3" s="32">
        <v>0.23839116084339901</v>
      </c>
    </row>
    <row r="4" spans="1:8" ht="14.25" x14ac:dyDescent="0.2">
      <c r="A4" s="32">
        <v>3</v>
      </c>
      <c r="B4" s="33">
        <v>14</v>
      </c>
      <c r="C4" s="32">
        <v>99447</v>
      </c>
      <c r="D4" s="32">
        <v>119565.480241026</v>
      </c>
      <c r="E4" s="32">
        <v>89478.567119658095</v>
      </c>
      <c r="F4" s="32">
        <v>30086.913121367499</v>
      </c>
      <c r="G4" s="32">
        <v>89478.567119658095</v>
      </c>
      <c r="H4" s="32">
        <v>0.25163544746123201</v>
      </c>
    </row>
    <row r="5" spans="1:8" ht="14.25" x14ac:dyDescent="0.2">
      <c r="A5" s="32">
        <v>4</v>
      </c>
      <c r="B5" s="33">
        <v>15</v>
      </c>
      <c r="C5" s="32">
        <v>3194</v>
      </c>
      <c r="D5" s="32">
        <v>53674.991538461501</v>
      </c>
      <c r="E5" s="32">
        <v>40470.739741880301</v>
      </c>
      <c r="F5" s="32">
        <v>13204.2517965812</v>
      </c>
      <c r="G5" s="32">
        <v>40470.739741880301</v>
      </c>
      <c r="H5" s="32">
        <v>0.24600379838196201</v>
      </c>
    </row>
    <row r="6" spans="1:8" ht="14.25" x14ac:dyDescent="0.2">
      <c r="A6" s="32">
        <v>5</v>
      </c>
      <c r="B6" s="33">
        <v>16</v>
      </c>
      <c r="C6" s="32">
        <v>3835</v>
      </c>
      <c r="D6" s="32">
        <v>128445.04910683801</v>
      </c>
      <c r="E6" s="32">
        <v>112730.397830769</v>
      </c>
      <c r="F6" s="32">
        <v>15714.6512760684</v>
      </c>
      <c r="G6" s="32">
        <v>112730.397830769</v>
      </c>
      <c r="H6" s="32">
        <v>0.122345324987943</v>
      </c>
    </row>
    <row r="7" spans="1:8" ht="14.25" x14ac:dyDescent="0.2">
      <c r="A7" s="32">
        <v>6</v>
      </c>
      <c r="B7" s="33">
        <v>17</v>
      </c>
      <c r="C7" s="32">
        <v>17121</v>
      </c>
      <c r="D7" s="32">
        <v>260970.654617094</v>
      </c>
      <c r="E7" s="32">
        <v>195991.507877778</v>
      </c>
      <c r="F7" s="32">
        <v>64979.146739316202</v>
      </c>
      <c r="G7" s="32">
        <v>195991.507877778</v>
      </c>
      <c r="H7" s="32">
        <v>0.24899024311624701</v>
      </c>
    </row>
    <row r="8" spans="1:8" ht="14.25" x14ac:dyDescent="0.2">
      <c r="A8" s="32">
        <v>7</v>
      </c>
      <c r="B8" s="33">
        <v>18</v>
      </c>
      <c r="C8" s="32">
        <v>62305</v>
      </c>
      <c r="D8" s="32">
        <v>119546.672077778</v>
      </c>
      <c r="E8" s="32">
        <v>98417.463547008505</v>
      </c>
      <c r="F8" s="32">
        <v>21129.2085307692</v>
      </c>
      <c r="G8" s="32">
        <v>98417.463547008505</v>
      </c>
      <c r="H8" s="32">
        <v>0.176744430970211</v>
      </c>
    </row>
    <row r="9" spans="1:8" ht="14.25" x14ac:dyDescent="0.2">
      <c r="A9" s="32">
        <v>8</v>
      </c>
      <c r="B9" s="33">
        <v>19</v>
      </c>
      <c r="C9" s="32">
        <v>21219</v>
      </c>
      <c r="D9" s="32">
        <v>85072.528586324799</v>
      </c>
      <c r="E9" s="32">
        <v>67845.362437606804</v>
      </c>
      <c r="F9" s="32">
        <v>17227.166148717901</v>
      </c>
      <c r="G9" s="32">
        <v>67845.362437606804</v>
      </c>
      <c r="H9" s="32">
        <v>0.20249975444467</v>
      </c>
    </row>
    <row r="10" spans="1:8" ht="14.25" x14ac:dyDescent="0.2">
      <c r="A10" s="32">
        <v>9</v>
      </c>
      <c r="B10" s="33">
        <v>21</v>
      </c>
      <c r="C10" s="32">
        <v>124264</v>
      </c>
      <c r="D10" s="32">
        <v>592252.97346837597</v>
      </c>
      <c r="E10" s="32">
        <v>537972.65164444398</v>
      </c>
      <c r="F10" s="32">
        <v>54280.321823931597</v>
      </c>
      <c r="G10" s="32">
        <v>537972.65164444398</v>
      </c>
      <c r="H10" s="35">
        <v>9.16505686852917E-2</v>
      </c>
    </row>
    <row r="11" spans="1:8" ht="14.25" x14ac:dyDescent="0.2">
      <c r="A11" s="32">
        <v>10</v>
      </c>
      <c r="B11" s="33">
        <v>22</v>
      </c>
      <c r="C11" s="32">
        <v>22533</v>
      </c>
      <c r="D11" s="32">
        <v>400819.66135982901</v>
      </c>
      <c r="E11" s="32">
        <v>336611.08579829102</v>
      </c>
      <c r="F11" s="32">
        <v>64208.575561538499</v>
      </c>
      <c r="G11" s="32">
        <v>336611.08579829102</v>
      </c>
      <c r="H11" s="32">
        <v>0.16019317850751899</v>
      </c>
    </row>
    <row r="12" spans="1:8" ht="14.25" x14ac:dyDescent="0.2">
      <c r="A12" s="32">
        <v>11</v>
      </c>
      <c r="B12" s="33">
        <v>23</v>
      </c>
      <c r="C12" s="32">
        <v>146115.671</v>
      </c>
      <c r="D12" s="32">
        <v>1297349.43567172</v>
      </c>
      <c r="E12" s="32">
        <v>1117607.25942857</v>
      </c>
      <c r="F12" s="32">
        <v>179742.17624315101</v>
      </c>
      <c r="G12" s="32">
        <v>1117607.25942857</v>
      </c>
      <c r="H12" s="32">
        <v>0.138545692703128</v>
      </c>
    </row>
    <row r="13" spans="1:8" ht="14.25" x14ac:dyDescent="0.2">
      <c r="A13" s="32">
        <v>12</v>
      </c>
      <c r="B13" s="33">
        <v>24</v>
      </c>
      <c r="C13" s="32">
        <v>29498.191999999999</v>
      </c>
      <c r="D13" s="32">
        <v>529689.26421282103</v>
      </c>
      <c r="E13" s="32">
        <v>471824.62660341902</v>
      </c>
      <c r="F13" s="32">
        <v>57864.637609401703</v>
      </c>
      <c r="G13" s="32">
        <v>471824.62660341902</v>
      </c>
      <c r="H13" s="32">
        <v>0.109242609807082</v>
      </c>
    </row>
    <row r="14" spans="1:8" ht="14.25" x14ac:dyDescent="0.2">
      <c r="A14" s="32">
        <v>13</v>
      </c>
      <c r="B14" s="33">
        <v>25</v>
      </c>
      <c r="C14" s="32">
        <v>70208</v>
      </c>
      <c r="D14" s="32">
        <v>740597.62620000006</v>
      </c>
      <c r="E14" s="32">
        <v>667639.24300000002</v>
      </c>
      <c r="F14" s="32">
        <v>72958.383199999997</v>
      </c>
      <c r="G14" s="32">
        <v>667639.24300000002</v>
      </c>
      <c r="H14" s="32">
        <v>9.8512850458823104E-2</v>
      </c>
    </row>
    <row r="15" spans="1:8" ht="14.25" x14ac:dyDescent="0.2">
      <c r="A15" s="32">
        <v>14</v>
      </c>
      <c r="B15" s="33">
        <v>26</v>
      </c>
      <c r="C15" s="32">
        <v>63252</v>
      </c>
      <c r="D15" s="32">
        <v>369527.19302828098</v>
      </c>
      <c r="E15" s="32">
        <v>326552.99097997101</v>
      </c>
      <c r="F15" s="32">
        <v>42974.202048309497</v>
      </c>
      <c r="G15" s="32">
        <v>326552.99097997101</v>
      </c>
      <c r="H15" s="32">
        <v>0.11629510049351301</v>
      </c>
    </row>
    <row r="16" spans="1:8" ht="14.25" x14ac:dyDescent="0.2">
      <c r="A16" s="32">
        <v>15</v>
      </c>
      <c r="B16" s="33">
        <v>27</v>
      </c>
      <c r="C16" s="32">
        <v>131895.92600000001</v>
      </c>
      <c r="D16" s="32">
        <v>970549.03729999997</v>
      </c>
      <c r="E16" s="32">
        <v>836951.94819999998</v>
      </c>
      <c r="F16" s="32">
        <v>133597.08910000001</v>
      </c>
      <c r="G16" s="32">
        <v>836951.94819999998</v>
      </c>
      <c r="H16" s="32">
        <v>0.137651044888631</v>
      </c>
    </row>
    <row r="17" spans="1:8" ht="14.25" x14ac:dyDescent="0.2">
      <c r="A17" s="32">
        <v>16</v>
      </c>
      <c r="B17" s="33">
        <v>29</v>
      </c>
      <c r="C17" s="32">
        <v>201865</v>
      </c>
      <c r="D17" s="32">
        <v>2845084.4856376098</v>
      </c>
      <c r="E17" s="32">
        <v>2561458.7205683799</v>
      </c>
      <c r="F17" s="32">
        <v>283625.76506923098</v>
      </c>
      <c r="G17" s="32">
        <v>2561458.7205683799</v>
      </c>
      <c r="H17" s="32">
        <v>9.9689751394383602E-2</v>
      </c>
    </row>
    <row r="18" spans="1:8" ht="14.25" x14ac:dyDescent="0.2">
      <c r="A18" s="32">
        <v>17</v>
      </c>
      <c r="B18" s="33">
        <v>31</v>
      </c>
      <c r="C18" s="32">
        <v>21531.47</v>
      </c>
      <c r="D18" s="32">
        <v>170033.38226781599</v>
      </c>
      <c r="E18" s="32">
        <v>140308.38174492799</v>
      </c>
      <c r="F18" s="32">
        <v>29725.0005228884</v>
      </c>
      <c r="G18" s="32">
        <v>140308.38174492799</v>
      </c>
      <c r="H18" s="32">
        <v>0.17481861577080901</v>
      </c>
    </row>
    <row r="19" spans="1:8" ht="14.25" x14ac:dyDescent="0.2">
      <c r="A19" s="32">
        <v>18</v>
      </c>
      <c r="B19" s="33">
        <v>32</v>
      </c>
      <c r="C19" s="32">
        <v>11097.472</v>
      </c>
      <c r="D19" s="32">
        <v>171917.699418312</v>
      </c>
      <c r="E19" s="32">
        <v>157136.317887121</v>
      </c>
      <c r="F19" s="32">
        <v>14781.3815311907</v>
      </c>
      <c r="G19" s="32">
        <v>157136.317887121</v>
      </c>
      <c r="H19" s="32">
        <v>8.5979405152604493E-2</v>
      </c>
    </row>
    <row r="20" spans="1:8" ht="14.25" x14ac:dyDescent="0.2">
      <c r="A20" s="32">
        <v>19</v>
      </c>
      <c r="B20" s="33">
        <v>33</v>
      </c>
      <c r="C20" s="32">
        <v>38411.184000000001</v>
      </c>
      <c r="D20" s="32">
        <v>505526.30044778</v>
      </c>
      <c r="E20" s="32">
        <v>396682.03746282402</v>
      </c>
      <c r="F20" s="32">
        <v>108844.262984956</v>
      </c>
      <c r="G20" s="32">
        <v>396682.03746282402</v>
      </c>
      <c r="H20" s="32">
        <v>0.21530880369338801</v>
      </c>
    </row>
    <row r="21" spans="1:8" ht="14.25" x14ac:dyDescent="0.2">
      <c r="A21" s="32">
        <v>20</v>
      </c>
      <c r="B21" s="33">
        <v>34</v>
      </c>
      <c r="C21" s="32">
        <v>38882.771000000001</v>
      </c>
      <c r="D21" s="32">
        <v>216231.70534373299</v>
      </c>
      <c r="E21" s="32">
        <v>158002.58646681401</v>
      </c>
      <c r="F21" s="32">
        <v>58229.118876919798</v>
      </c>
      <c r="G21" s="32">
        <v>158002.58646681401</v>
      </c>
      <c r="H21" s="32">
        <v>0.26929038359271001</v>
      </c>
    </row>
    <row r="22" spans="1:8" ht="14.25" x14ac:dyDescent="0.2">
      <c r="A22" s="32">
        <v>21</v>
      </c>
      <c r="B22" s="33">
        <v>35</v>
      </c>
      <c r="C22" s="32">
        <v>27538.667000000001</v>
      </c>
      <c r="D22" s="32">
        <v>579346.994904425</v>
      </c>
      <c r="E22" s="32">
        <v>535144.62060353998</v>
      </c>
      <c r="F22" s="32">
        <v>44202.374300885</v>
      </c>
      <c r="G22" s="32">
        <v>535144.62060353998</v>
      </c>
      <c r="H22" s="32">
        <v>7.6296890619372296E-2</v>
      </c>
    </row>
    <row r="23" spans="1:8" ht="14.25" x14ac:dyDescent="0.2">
      <c r="A23" s="32">
        <v>22</v>
      </c>
      <c r="B23" s="33">
        <v>36</v>
      </c>
      <c r="C23" s="32">
        <v>131247.084</v>
      </c>
      <c r="D23" s="32">
        <v>656388.93072920397</v>
      </c>
      <c r="E23" s="32">
        <v>557077.20358870702</v>
      </c>
      <c r="F23" s="32">
        <v>99311.727140496398</v>
      </c>
      <c r="G23" s="32">
        <v>557077.20358870702</v>
      </c>
      <c r="H23" s="32">
        <v>0.15130012480583399</v>
      </c>
    </row>
    <row r="24" spans="1:8" ht="14.25" x14ac:dyDescent="0.2">
      <c r="A24" s="32">
        <v>23</v>
      </c>
      <c r="B24" s="33">
        <v>37</v>
      </c>
      <c r="C24" s="32">
        <v>95745.326000000001</v>
      </c>
      <c r="D24" s="32">
        <v>966396.02083654003</v>
      </c>
      <c r="E24" s="32">
        <v>857943.30439480301</v>
      </c>
      <c r="F24" s="32">
        <v>108452.716441738</v>
      </c>
      <c r="G24" s="32">
        <v>857943.30439480301</v>
      </c>
      <c r="H24" s="32">
        <v>0.112223885553521</v>
      </c>
    </row>
    <row r="25" spans="1:8" ht="14.25" x14ac:dyDescent="0.2">
      <c r="A25" s="32">
        <v>24</v>
      </c>
      <c r="B25" s="33">
        <v>38</v>
      </c>
      <c r="C25" s="32">
        <v>100118.25199999999</v>
      </c>
      <c r="D25" s="32">
        <v>562101.35870884999</v>
      </c>
      <c r="E25" s="32">
        <v>527796.43050973502</v>
      </c>
      <c r="F25" s="32">
        <v>34304.928199114998</v>
      </c>
      <c r="G25" s="32">
        <v>527796.43050973502</v>
      </c>
      <c r="H25" s="32">
        <v>6.10297905664446E-2</v>
      </c>
    </row>
    <row r="26" spans="1:8" ht="14.25" x14ac:dyDescent="0.2">
      <c r="A26" s="32">
        <v>25</v>
      </c>
      <c r="B26" s="33">
        <v>39</v>
      </c>
      <c r="C26" s="32">
        <v>74758.217999999993</v>
      </c>
      <c r="D26" s="32">
        <v>110061.875321874</v>
      </c>
      <c r="E26" s="32">
        <v>77260.100535856604</v>
      </c>
      <c r="F26" s="32">
        <v>32801.774786017697</v>
      </c>
      <c r="G26" s="32">
        <v>77260.100535856604</v>
      </c>
      <c r="H26" s="32">
        <v>0.29803030967889099</v>
      </c>
    </row>
    <row r="27" spans="1:8" ht="14.25" x14ac:dyDescent="0.2">
      <c r="A27" s="32">
        <v>26</v>
      </c>
      <c r="B27" s="33">
        <v>42</v>
      </c>
      <c r="C27" s="32">
        <v>4748.9440000000004</v>
      </c>
      <c r="D27" s="32">
        <v>86213.916700000002</v>
      </c>
      <c r="E27" s="32">
        <v>74344.419599999994</v>
      </c>
      <c r="F27" s="32">
        <v>11869.497100000001</v>
      </c>
      <c r="G27" s="32">
        <v>74344.419599999994</v>
      </c>
      <c r="H27" s="32">
        <v>0.137674954976265</v>
      </c>
    </row>
    <row r="28" spans="1:8" ht="14.25" x14ac:dyDescent="0.2">
      <c r="A28" s="32">
        <v>27</v>
      </c>
      <c r="B28" s="33">
        <v>75</v>
      </c>
      <c r="C28" s="32">
        <v>255</v>
      </c>
      <c r="D28" s="32">
        <v>117021.367545299</v>
      </c>
      <c r="E28" s="32">
        <v>109603.443418803</v>
      </c>
      <c r="F28" s="32">
        <v>7417.92412649573</v>
      </c>
      <c r="G28" s="32">
        <v>109603.443418803</v>
      </c>
      <c r="H28" s="32">
        <v>6.3389484177957797E-2</v>
      </c>
    </row>
    <row r="29" spans="1:8" ht="14.25" x14ac:dyDescent="0.2">
      <c r="A29" s="32">
        <v>28</v>
      </c>
      <c r="B29" s="33">
        <v>76</v>
      </c>
      <c r="C29" s="32">
        <v>2551</v>
      </c>
      <c r="D29" s="32">
        <v>403868.12540769199</v>
      </c>
      <c r="E29" s="32">
        <v>374276.400211111</v>
      </c>
      <c r="F29" s="32">
        <v>29591.725196581199</v>
      </c>
      <c r="G29" s="32">
        <v>374276.400211111</v>
      </c>
      <c r="H29" s="32">
        <v>7.3270761753503694E-2</v>
      </c>
    </row>
    <row r="30" spans="1:8" ht="14.25" x14ac:dyDescent="0.2">
      <c r="A30" s="32">
        <v>29</v>
      </c>
      <c r="B30" s="33">
        <v>99</v>
      </c>
      <c r="C30" s="32">
        <v>19</v>
      </c>
      <c r="D30" s="32">
        <v>9829.1097496407201</v>
      </c>
      <c r="E30" s="32">
        <v>8262.5623023977005</v>
      </c>
      <c r="F30" s="32">
        <v>1566.5474472430201</v>
      </c>
      <c r="G30" s="32">
        <v>8262.5623023977005</v>
      </c>
      <c r="H30" s="32">
        <v>0.15937836560429899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2015-03-17T00:44:18Z</dcterms:modified>
</cp:coreProperties>
</file>