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0" i="2" l="1"/>
  <c r="H31" i="2"/>
  <c r="H38" i="2" l="1"/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9" i="2" l="1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<sst xmlns="http://schemas.openxmlformats.org/spreadsheetml/2006/main" count="112" uniqueCount="70">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</sst>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6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K18" sqref="K18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12207983.519099999</v>
      </c>
      <c r="F3" s="25">
        <f>RA!I7</f>
        <v>1606147.0288</v>
      </c>
      <c r="G3" s="16">
        <f>E3-F3</f>
        <v>10601836.4903</v>
      </c>
      <c r="H3" s="27">
        <f>RA!J7</f>
        <v>13.156530120532199</v>
      </c>
      <c r="I3" s="20">
        <f>SUM(I4:I38)</f>
        <v>12207988.239891829</v>
      </c>
      <c r="J3" s="21">
        <f>SUM(J4:J38)</f>
        <v>10601836.45129377</v>
      </c>
      <c r="K3" s="22">
        <f>E3-I3</f>
        <v>-4.7207918297499418</v>
      </c>
      <c r="L3" s="22">
        <f>G3-J3</f>
        <v>3.9006229490041733E-2</v>
      </c>
    </row>
    <row r="4" spans="1:13" x14ac:dyDescent="0.15">
      <c r="A4" s="40">
        <f>RA!A8</f>
        <v>42080</v>
      </c>
      <c r="B4" s="12">
        <v>12</v>
      </c>
      <c r="C4" s="37" t="s">
        <v>6</v>
      </c>
      <c r="D4" s="37"/>
      <c r="E4" s="15">
        <f>VLOOKUP(C4,RA!B8:D36,3,0)</f>
        <v>568653.88430000003</v>
      </c>
      <c r="F4" s="25">
        <f>VLOOKUP(C4,RA!B8:I39,8,0)</f>
        <v>150042.67939999999</v>
      </c>
      <c r="G4" s="16">
        <f t="shared" ref="G4:G38" si="0">E4-F4</f>
        <v>418611.20490000001</v>
      </c>
      <c r="H4" s="27">
        <f>RA!J8</f>
        <v>26.385589467079601</v>
      </c>
      <c r="I4" s="20">
        <f>VLOOKUP(B4,RMS!B:D,3,FALSE)</f>
        <v>568654.49470085499</v>
      </c>
      <c r="J4" s="21">
        <f>VLOOKUP(B4,RMS!B:E,4,FALSE)</f>
        <v>418611.21628974401</v>
      </c>
      <c r="K4" s="22">
        <f t="shared" ref="K4:K38" si="1">E4-I4</f>
        <v>-0.61040085495915264</v>
      </c>
      <c r="L4" s="22">
        <f t="shared" ref="L4:L38" si="2">G4-J4</f>
        <v>-1.1389744002372026E-2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VLOOKUP(C5,RA!B8:D37,3,0)</f>
        <v>68452.851999999999</v>
      </c>
      <c r="F5" s="25">
        <f>VLOOKUP(C5,RA!B9:I40,8,0)</f>
        <v>17203.5933</v>
      </c>
      <c r="G5" s="16">
        <f t="shared" si="0"/>
        <v>51249.258699999998</v>
      </c>
      <c r="H5" s="27">
        <f>RA!J9</f>
        <v>25.132032920995002</v>
      </c>
      <c r="I5" s="20">
        <f>VLOOKUP(B5,RMS!B:D,3,FALSE)</f>
        <v>68452.892045420202</v>
      </c>
      <c r="J5" s="21">
        <f>VLOOKUP(B5,RMS!B:E,4,FALSE)</f>
        <v>51249.255129256497</v>
      </c>
      <c r="K5" s="22">
        <f t="shared" si="1"/>
        <v>-4.0045420202659443E-2</v>
      </c>
      <c r="L5" s="22">
        <f t="shared" si="2"/>
        <v>3.5707435017684475E-3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VLOOKUP(C6,RA!B10:D38,3,0)</f>
        <v>97498.017099999997</v>
      </c>
      <c r="F6" s="25">
        <f>VLOOKUP(C6,RA!B10:I41,8,0)</f>
        <v>25293.024600000001</v>
      </c>
      <c r="G6" s="16">
        <f t="shared" si="0"/>
        <v>72204.992499999993</v>
      </c>
      <c r="H6" s="27">
        <f>RA!J10</f>
        <v>25.942091287926299</v>
      </c>
      <c r="I6" s="20">
        <f>VLOOKUP(B6,RMS!B:D,3,FALSE)</f>
        <v>97499.561210256405</v>
      </c>
      <c r="J6" s="21">
        <f>VLOOKUP(B6,RMS!B:E,4,FALSE)</f>
        <v>72204.992647863197</v>
      </c>
      <c r="K6" s="22">
        <f>E6-I6</f>
        <v>-1.5441102564072935</v>
      </c>
      <c r="L6" s="22">
        <f t="shared" si="2"/>
        <v>-1.4786320389248431E-4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VLOOKUP(C7,RA!B10:D39,3,0)</f>
        <v>46020.864000000001</v>
      </c>
      <c r="F7" s="25">
        <f>VLOOKUP(C7,RA!B11:I42,8,0)</f>
        <v>11347.3948</v>
      </c>
      <c r="G7" s="16">
        <f t="shared" si="0"/>
        <v>34673.4692</v>
      </c>
      <c r="H7" s="27">
        <f>RA!J11</f>
        <v>24.657065977727001</v>
      </c>
      <c r="I7" s="20">
        <f>VLOOKUP(B7,RMS!B:D,3,FALSE)</f>
        <v>46020.902113675198</v>
      </c>
      <c r="J7" s="21">
        <f>VLOOKUP(B7,RMS!B:E,4,FALSE)</f>
        <v>34673.470358119703</v>
      </c>
      <c r="K7" s="22">
        <f t="shared" si="1"/>
        <v>-3.8113675196655095E-2</v>
      </c>
      <c r="L7" s="22">
        <f t="shared" si="2"/>
        <v>-1.1581197031773627E-3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VLOOKUP(C8,RA!B12:D39,3,0)</f>
        <v>132344.8774</v>
      </c>
      <c r="F8" s="25">
        <f>VLOOKUP(C8,RA!B12:I43,8,0)</f>
        <v>20888.4198</v>
      </c>
      <c r="G8" s="16">
        <f t="shared" si="0"/>
        <v>111456.45759999999</v>
      </c>
      <c r="H8" s="27">
        <f>RA!J12</f>
        <v>15.7833232463291</v>
      </c>
      <c r="I8" s="20">
        <f>VLOOKUP(B8,RMS!B:D,3,FALSE)</f>
        <v>132344.87764529901</v>
      </c>
      <c r="J8" s="21">
        <f>VLOOKUP(B8,RMS!B:E,4,FALSE)</f>
        <v>111456.45787265</v>
      </c>
      <c r="K8" s="22">
        <f t="shared" si="1"/>
        <v>-2.4529901565983891E-4</v>
      </c>
      <c r="L8" s="22">
        <f t="shared" si="2"/>
        <v>-2.7265000971965492E-4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VLOOKUP(C9,RA!B12:D40,3,0)</f>
        <v>243230.7077</v>
      </c>
      <c r="F9" s="25">
        <f>VLOOKUP(C9,RA!B13:I44,8,0)</f>
        <v>62023.097999999998</v>
      </c>
      <c r="G9" s="16">
        <f t="shared" si="0"/>
        <v>181207.6097</v>
      </c>
      <c r="H9" s="27">
        <f>RA!J13</f>
        <v>25.499698860597402</v>
      </c>
      <c r="I9" s="20">
        <f>VLOOKUP(B9,RMS!B:D,3,FALSE)</f>
        <v>243230.89257435899</v>
      </c>
      <c r="J9" s="21">
        <f>VLOOKUP(B9,RMS!B:E,4,FALSE)</f>
        <v>181207.60821623899</v>
      </c>
      <c r="K9" s="22">
        <f t="shared" si="1"/>
        <v>-0.18487435899442062</v>
      </c>
      <c r="L9" s="22">
        <f t="shared" si="2"/>
        <v>1.4837610069662333E-3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VLOOKUP(C10,RA!B14:D41,3,0)</f>
        <v>124725.6113</v>
      </c>
      <c r="F10" s="25">
        <f>VLOOKUP(C10,RA!B14:I45,8,0)</f>
        <v>23420.3629</v>
      </c>
      <c r="G10" s="16">
        <f t="shared" si="0"/>
        <v>101305.24840000001</v>
      </c>
      <c r="H10" s="27">
        <f>RA!J14</f>
        <v>18.777509010292601</v>
      </c>
      <c r="I10" s="20">
        <f>VLOOKUP(B10,RMS!B:D,3,FALSE)</f>
        <v>124725.631970085</v>
      </c>
      <c r="J10" s="21">
        <f>VLOOKUP(B10,RMS!B:E,4,FALSE)</f>
        <v>101305.249797436</v>
      </c>
      <c r="K10" s="22">
        <f t="shared" si="1"/>
        <v>-2.0670084995799698E-2</v>
      </c>
      <c r="L10" s="22">
        <f t="shared" si="2"/>
        <v>-1.3974359899293631E-3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VLOOKUP(C11,RA!B14:D42,3,0)</f>
        <v>92330.426300000006</v>
      </c>
      <c r="F11" s="25">
        <f>VLOOKUP(C11,RA!B15:I46,8,0)</f>
        <v>18234.182499999999</v>
      </c>
      <c r="G11" s="16">
        <f t="shared" si="0"/>
        <v>74096.243800000011</v>
      </c>
      <c r="H11" s="27">
        <f>RA!J15</f>
        <v>19.748833868429799</v>
      </c>
      <c r="I11" s="20">
        <f>VLOOKUP(B11,RMS!B:D,3,FALSE)</f>
        <v>92330.520923931603</v>
      </c>
      <c r="J11" s="21">
        <f>VLOOKUP(B11,RMS!B:E,4,FALSE)</f>
        <v>74096.243674358993</v>
      </c>
      <c r="K11" s="22">
        <f t="shared" si="1"/>
        <v>-9.4623931596288458E-2</v>
      </c>
      <c r="L11" s="22">
        <f t="shared" si="2"/>
        <v>1.2564101780299097E-4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VLOOKUP(C12,RA!B16:D43,3,0)</f>
        <v>531476.60629999998</v>
      </c>
      <c r="F12" s="25">
        <f>VLOOKUP(C12,RA!B16:I47,8,0)</f>
        <v>47405.218699999998</v>
      </c>
      <c r="G12" s="16">
        <f t="shared" si="0"/>
        <v>484071.38760000002</v>
      </c>
      <c r="H12" s="27">
        <f>RA!J16</f>
        <v>8.9195306318414698</v>
      </c>
      <c r="I12" s="20">
        <f>VLOOKUP(B12,RMS!B:D,3,FALSE)</f>
        <v>531476.31905384595</v>
      </c>
      <c r="J12" s="21">
        <f>VLOOKUP(B12,RMS!B:E,4,FALSE)</f>
        <v>484071.38756239298</v>
      </c>
      <c r="K12" s="22">
        <f t="shared" si="1"/>
        <v>0.28724615403916687</v>
      </c>
      <c r="L12" s="22">
        <f t="shared" si="2"/>
        <v>3.7607038393616676E-5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VLOOKUP(C13,RA!B16:D44,3,0)</f>
        <v>418247.0797</v>
      </c>
      <c r="F13" s="25">
        <f>VLOOKUP(C13,RA!B17:I48,8,0)</f>
        <v>59127.186199999996</v>
      </c>
      <c r="G13" s="16">
        <f t="shared" si="0"/>
        <v>359119.89350000001</v>
      </c>
      <c r="H13" s="27">
        <f>RA!J17</f>
        <v>14.1369035361611</v>
      </c>
      <c r="I13" s="20">
        <f>VLOOKUP(B13,RMS!B:D,3,FALSE)</f>
        <v>418247.14754188003</v>
      </c>
      <c r="J13" s="21">
        <f>VLOOKUP(B13,RMS!B:E,4,FALSE)</f>
        <v>359119.89398547</v>
      </c>
      <c r="K13" s="22">
        <f t="shared" si="1"/>
        <v>-6.7841880023479462E-2</v>
      </c>
      <c r="L13" s="22">
        <f t="shared" si="2"/>
        <v>-4.8546999460086226E-4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VLOOKUP(C14,RA!B18:D45,3,0)</f>
        <v>1112288.0193</v>
      </c>
      <c r="F14" s="25">
        <f>VLOOKUP(C14,RA!B18:I49,8,0)</f>
        <v>157033.266</v>
      </c>
      <c r="G14" s="16">
        <f t="shared" si="0"/>
        <v>955254.75329999998</v>
      </c>
      <c r="H14" s="27">
        <f>RA!J18</f>
        <v>14.118039866942601</v>
      </c>
      <c r="I14" s="20">
        <f>VLOOKUP(B14,RMS!B:D,3,FALSE)</f>
        <v>1112288.21120358</v>
      </c>
      <c r="J14" s="21">
        <f>VLOOKUP(B14,RMS!B:E,4,FALSE)</f>
        <v>955254.75358436594</v>
      </c>
      <c r="K14" s="22">
        <f t="shared" si="1"/>
        <v>-0.19190357998013496</v>
      </c>
      <c r="L14" s="22">
        <f t="shared" si="2"/>
        <v>-2.8436596039682627E-4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VLOOKUP(C15,RA!B18:D46,3,0)</f>
        <v>448546.81209999998</v>
      </c>
      <c r="F15" s="25">
        <f>VLOOKUP(C15,RA!B19:I50,8,0)</f>
        <v>49404.513700000003</v>
      </c>
      <c r="G15" s="16">
        <f t="shared" si="0"/>
        <v>399142.29839999997</v>
      </c>
      <c r="H15" s="27">
        <f>RA!J19</f>
        <v>11.014349532147801</v>
      </c>
      <c r="I15" s="20">
        <f>VLOOKUP(B15,RMS!B:D,3,FALSE)</f>
        <v>448546.84370940202</v>
      </c>
      <c r="J15" s="21">
        <f>VLOOKUP(B15,RMS!B:E,4,FALSE)</f>
        <v>399142.29846153798</v>
      </c>
      <c r="K15" s="22">
        <f t="shared" si="1"/>
        <v>-3.1609402038156986E-2</v>
      </c>
      <c r="L15" s="22">
        <f t="shared" si="2"/>
        <v>-6.1538012232631445E-5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VLOOKUP(C16,RA!B20:D47,3,0)</f>
        <v>667917.02480000001</v>
      </c>
      <c r="F16" s="25">
        <f>VLOOKUP(C16,RA!B20:I51,8,0)</f>
        <v>61412.154799999997</v>
      </c>
      <c r="G16" s="16">
        <f t="shared" si="0"/>
        <v>606504.87</v>
      </c>
      <c r="H16" s="27">
        <f>RA!J20</f>
        <v>9.1945784460860498</v>
      </c>
      <c r="I16" s="20">
        <f>VLOOKUP(B16,RMS!B:D,3,FALSE)</f>
        <v>667917.20730000001</v>
      </c>
      <c r="J16" s="21">
        <f>VLOOKUP(B16,RMS!B:E,4,FALSE)</f>
        <v>606504.87</v>
      </c>
      <c r="K16" s="22">
        <f t="shared" si="1"/>
        <v>-0.18249999999534339</v>
      </c>
      <c r="L16" s="22">
        <f t="shared" si="2"/>
        <v>0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VLOOKUP(C17,RA!B20:D48,3,0)</f>
        <v>286776.70439999999</v>
      </c>
      <c r="F17" s="25">
        <f>VLOOKUP(C17,RA!B21:I52,8,0)</f>
        <v>28771.674200000001</v>
      </c>
      <c r="G17" s="16">
        <f t="shared" si="0"/>
        <v>258005.03019999998</v>
      </c>
      <c r="H17" s="27">
        <f>RA!J21</f>
        <v>10.0327794268355</v>
      </c>
      <c r="I17" s="20">
        <f>VLOOKUP(B17,RMS!B:D,3,FALSE)</f>
        <v>286776.615080002</v>
      </c>
      <c r="J17" s="21">
        <f>VLOOKUP(B17,RMS!B:E,4,FALSE)</f>
        <v>258005.03019440299</v>
      </c>
      <c r="K17" s="22">
        <f t="shared" si="1"/>
        <v>8.9319997990969568E-2</v>
      </c>
      <c r="L17" s="22">
        <f t="shared" si="2"/>
        <v>5.5969867389649153E-6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VLOOKUP(C18,RA!B22:D49,3,0)</f>
        <v>862271.6</v>
      </c>
      <c r="F18" s="25">
        <f>VLOOKUP(C18,RA!B22:I53,8,0)</f>
        <v>107018.2974</v>
      </c>
      <c r="G18" s="16">
        <f t="shared" si="0"/>
        <v>755253.30259999994</v>
      </c>
      <c r="H18" s="27">
        <f>RA!J22</f>
        <v>12.411205170157499</v>
      </c>
      <c r="I18" s="20">
        <f>VLOOKUP(B18,RMS!B:D,3,FALSE)</f>
        <v>862272.49899999995</v>
      </c>
      <c r="J18" s="21">
        <f>VLOOKUP(B18,RMS!B:E,4,FALSE)</f>
        <v>755253.30359999998</v>
      </c>
      <c r="K18" s="22">
        <f t="shared" si="1"/>
        <v>-0.89899999997578561</v>
      </c>
      <c r="L18" s="22">
        <f t="shared" si="2"/>
        <v>-1.0000000474974513E-3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VLOOKUP(C19,RA!B22:D50,3,0)</f>
        <v>2436933.9106000001</v>
      </c>
      <c r="F19" s="25">
        <f>VLOOKUP(C19,RA!B23:I54,8,0)</f>
        <v>235777.18580000001</v>
      </c>
      <c r="G19" s="16">
        <f t="shared" si="0"/>
        <v>2201156.7248</v>
      </c>
      <c r="H19" s="27">
        <f>RA!J23</f>
        <v>9.6751571626310202</v>
      </c>
      <c r="I19" s="20">
        <f>VLOOKUP(B19,RMS!B:D,3,FALSE)</f>
        <v>2436935.2851401698</v>
      </c>
      <c r="J19" s="21">
        <f>VLOOKUP(B19,RMS!B:E,4,FALSE)</f>
        <v>2201156.7569256402</v>
      </c>
      <c r="K19" s="22">
        <f t="shared" si="1"/>
        <v>-1.3745401697233319</v>
      </c>
      <c r="L19" s="22">
        <f t="shared" si="2"/>
        <v>-3.2125640194863081E-2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VLOOKUP(C20,RA!B24:D51,3,0)</f>
        <v>148711.98989999999</v>
      </c>
      <c r="F20" s="25">
        <f>VLOOKUP(C20,RA!B24:I55,8,0)</f>
        <v>25980.0249</v>
      </c>
      <c r="G20" s="16">
        <f t="shared" si="0"/>
        <v>122731.96499999998</v>
      </c>
      <c r="H20" s="27">
        <f>RA!J24</f>
        <v>17.470027075469901</v>
      </c>
      <c r="I20" s="20">
        <f>VLOOKUP(B20,RMS!B:D,3,FALSE)</f>
        <v>148711.975114197</v>
      </c>
      <c r="J20" s="21">
        <f>VLOOKUP(B20,RMS!B:E,4,FALSE)</f>
        <v>122731.95844084601</v>
      </c>
      <c r="K20" s="22">
        <f t="shared" si="1"/>
        <v>1.4785802981350571E-2</v>
      </c>
      <c r="L20" s="22">
        <f t="shared" si="2"/>
        <v>6.5591539751039818E-3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VLOOKUP(C21,RA!B24:D52,3,0)</f>
        <v>150115.69519999999</v>
      </c>
      <c r="F21" s="25">
        <f>VLOOKUP(C21,RA!B25:I56,8,0)</f>
        <v>14193.364299999999</v>
      </c>
      <c r="G21" s="16">
        <f t="shared" si="0"/>
        <v>135922.3309</v>
      </c>
      <c r="H21" s="27">
        <f>RA!J25</f>
        <v>9.45495025093153</v>
      </c>
      <c r="I21" s="20">
        <f>VLOOKUP(B21,RMS!B:D,3,FALSE)</f>
        <v>150115.69779659601</v>
      </c>
      <c r="J21" s="21">
        <f>VLOOKUP(B21,RMS!B:E,4,FALSE)</f>
        <v>135922.33145546401</v>
      </c>
      <c r="K21" s="22">
        <f t="shared" si="1"/>
        <v>-2.596596023067832E-3</v>
      </c>
      <c r="L21" s="22">
        <f t="shared" si="2"/>
        <v>-5.5546400835737586E-4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VLOOKUP(C22,RA!B26:D53,3,0)</f>
        <v>455178.07819999999</v>
      </c>
      <c r="F22" s="25">
        <f>VLOOKUP(C22,RA!B26:I57,8,0)</f>
        <v>95170.821599999996</v>
      </c>
      <c r="G22" s="16">
        <f t="shared" si="0"/>
        <v>360007.25659999996</v>
      </c>
      <c r="H22" s="27">
        <f>RA!J26</f>
        <v>20.908480912866601</v>
      </c>
      <c r="I22" s="20">
        <f>VLOOKUP(B22,RMS!B:D,3,FALSE)</f>
        <v>455178.058471606</v>
      </c>
      <c r="J22" s="21">
        <f>VLOOKUP(B22,RMS!B:E,4,FALSE)</f>
        <v>360007.21747973002</v>
      </c>
      <c r="K22" s="22">
        <f t="shared" si="1"/>
        <v>1.972839399240911E-2</v>
      </c>
      <c r="L22" s="22">
        <f t="shared" si="2"/>
        <v>3.9120269939303398E-2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VLOOKUP(C23,RA!B26:D54,3,0)</f>
        <v>180570.54670000001</v>
      </c>
      <c r="F23" s="25">
        <f>VLOOKUP(C23,RA!B27:I58,8,0)</f>
        <v>48365.698700000001</v>
      </c>
      <c r="G23" s="16">
        <f t="shared" si="0"/>
        <v>132204.848</v>
      </c>
      <c r="H23" s="27">
        <f>RA!J27</f>
        <v>26.7849323070139</v>
      </c>
      <c r="I23" s="20">
        <f>VLOOKUP(B23,RMS!B:D,3,FALSE)</f>
        <v>180570.47410478801</v>
      </c>
      <c r="J23" s="21">
        <f>VLOOKUP(B23,RMS!B:E,4,FALSE)</f>
        <v>132204.85295204999</v>
      </c>
      <c r="K23" s="22">
        <f t="shared" si="1"/>
        <v>7.2595211997395381E-2</v>
      </c>
      <c r="L23" s="22">
        <f t="shared" si="2"/>
        <v>-4.9520499887876213E-3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VLOOKUP(C24,RA!B28:D55,3,0)</f>
        <v>523879.09279999998</v>
      </c>
      <c r="F24" s="25">
        <f>VLOOKUP(C24,RA!B28:I59,8,0)</f>
        <v>46674.380899999996</v>
      </c>
      <c r="G24" s="16">
        <f t="shared" si="0"/>
        <v>477204.71189999999</v>
      </c>
      <c r="H24" s="27">
        <f>RA!J28</f>
        <v>8.9093803401348506</v>
      </c>
      <c r="I24" s="20">
        <f>VLOOKUP(B24,RMS!B:D,3,FALSE)</f>
        <v>523879.09350707999</v>
      </c>
      <c r="J24" s="21">
        <f>VLOOKUP(B24,RMS!B:E,4,FALSE)</f>
        <v>477204.71876637201</v>
      </c>
      <c r="K24" s="22">
        <f t="shared" si="1"/>
        <v>-7.0708000566810369E-4</v>
      </c>
      <c r="L24" s="22">
        <f t="shared" si="2"/>
        <v>-6.8663720157928765E-3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VLOOKUP(C25,RA!B28:D56,3,0)</f>
        <v>563497.6544</v>
      </c>
      <c r="F25" s="25">
        <f>VLOOKUP(C25,RA!B29:I60,8,0)</f>
        <v>91244.459400000007</v>
      </c>
      <c r="G25" s="16">
        <f t="shared" si="0"/>
        <v>472253.19500000001</v>
      </c>
      <c r="H25" s="27">
        <f>RA!J29</f>
        <v>16.192518049991701</v>
      </c>
      <c r="I25" s="20">
        <f>VLOOKUP(B25,RMS!B:D,3,FALSE)</f>
        <v>563497.65594601806</v>
      </c>
      <c r="J25" s="21">
        <f>VLOOKUP(B25,RMS!B:E,4,FALSE)</f>
        <v>472253.16535066999</v>
      </c>
      <c r="K25" s="22">
        <f t="shared" si="1"/>
        <v>-1.5460180584341288E-3</v>
      </c>
      <c r="L25" s="22">
        <f t="shared" si="2"/>
        <v>2.9649330012034625E-2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VLOOKUP(C26,RA!B30:D57,3,0)</f>
        <v>879151.85340000002</v>
      </c>
      <c r="F26" s="25">
        <f>VLOOKUP(C26,RA!B30:I61,8,0)</f>
        <v>105666.7651</v>
      </c>
      <c r="G26" s="16">
        <f t="shared" si="0"/>
        <v>773485.08830000006</v>
      </c>
      <c r="H26" s="27">
        <f>RA!J30</f>
        <v>12.0191710557565</v>
      </c>
      <c r="I26" s="20">
        <f>VLOOKUP(B26,RMS!B:D,3,FALSE)</f>
        <v>879151.85119420604</v>
      </c>
      <c r="J26" s="21">
        <f>VLOOKUP(B26,RMS!B:E,4,FALSE)</f>
        <v>773485.099998235</v>
      </c>
      <c r="K26" s="22">
        <f t="shared" si="1"/>
        <v>2.2057939786463976E-3</v>
      </c>
      <c r="L26" s="22">
        <f t="shared" si="2"/>
        <v>-1.1698234942741692E-2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VLOOKUP(C27,RA!B30:D58,3,0)</f>
        <v>473601.3664</v>
      </c>
      <c r="F27" s="25">
        <f>VLOOKUP(C27,RA!B31:I62,8,0)</f>
        <v>28458.9967</v>
      </c>
      <c r="G27" s="16">
        <f t="shared" si="0"/>
        <v>445142.36969999998</v>
      </c>
      <c r="H27" s="27">
        <f>RA!J31</f>
        <v>6.0090613581473002</v>
      </c>
      <c r="I27" s="20">
        <f>VLOOKUP(B27,RMS!B:D,3,FALSE)</f>
        <v>473601.33212654898</v>
      </c>
      <c r="J27" s="21">
        <f>VLOOKUP(B27,RMS!B:E,4,FALSE)</f>
        <v>445142.34836548701</v>
      </c>
      <c r="K27" s="22">
        <f t="shared" si="1"/>
        <v>3.4273451019544154E-2</v>
      </c>
      <c r="L27" s="22">
        <f t="shared" si="2"/>
        <v>2.1334512974135578E-2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VLOOKUP(C28,RA!B32:D59,3,0)</f>
        <v>95673.19</v>
      </c>
      <c r="F28" s="25">
        <f>VLOOKUP(C28,RA!B32:I63,8,0)</f>
        <v>28402.216199999999</v>
      </c>
      <c r="G28" s="16">
        <f t="shared" si="0"/>
        <v>67270.973800000007</v>
      </c>
      <c r="H28" s="27">
        <f>RA!J32</f>
        <v>29.686703453705299</v>
      </c>
      <c r="I28" s="20">
        <f>VLOOKUP(B28,RMS!B:D,3,FALSE)</f>
        <v>95673.1554844036</v>
      </c>
      <c r="J28" s="21">
        <f>VLOOKUP(B28,RMS!B:E,4,FALSE)</f>
        <v>67270.963498409299</v>
      </c>
      <c r="K28" s="22">
        <f t="shared" si="1"/>
        <v>3.4515596402343363E-2</v>
      </c>
      <c r="L28" s="22">
        <f t="shared" si="2"/>
        <v>1.0301590707967989E-2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VLOOKUP(C30,RA!B34:D62,3,0)</f>
        <v>78793.225900000005</v>
      </c>
      <c r="F30" s="25">
        <f>VLOOKUP(C30,RA!B34:I66,8,0)</f>
        <v>11114.6212</v>
      </c>
      <c r="G30" s="16">
        <f t="shared" si="0"/>
        <v>67678.604700000011</v>
      </c>
      <c r="H30" s="27">
        <f>RA!J34</f>
        <v>14.1060618765705</v>
      </c>
      <c r="I30" s="20">
        <f>VLOOKUP(B30,RMS!B:D,3,FALSE)</f>
        <v>78793.225300000006</v>
      </c>
      <c r="J30" s="21">
        <f>VLOOKUP(B30,RMS!B:E,4,FALSE)</f>
        <v>67678.605299999996</v>
      </c>
      <c r="K30" s="22">
        <f t="shared" si="1"/>
        <v>5.9999999939464033E-4</v>
      </c>
      <c r="L30" s="22">
        <f t="shared" si="2"/>
        <v>-5.999999848427251E-4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VLOOKUP(C31,RA!B34:D63,3,0)</f>
        <v>0</v>
      </c>
      <c r="F31" s="25">
        <f>VLOOKUP(C31,RA!B34:I67,8,0)</f>
        <v>0</v>
      </c>
      <c r="G31" s="16">
        <f t="shared" si="0"/>
        <v>0</v>
      </c>
      <c r="H31" s="27">
        <f>RA!J35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VLOOKUP(C32,RA!B34:D64,3,0)</f>
        <v>0</v>
      </c>
      <c r="F32" s="25">
        <f>VLOOKUP(C32,RA!B34:I68,8,0)</f>
        <v>0</v>
      </c>
      <c r="G32" s="16">
        <f t="shared" si="0"/>
        <v>0</v>
      </c>
      <c r="H32" s="27">
        <f>RA!J34</f>
        <v>14.1060618765705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VLOOKUP(C33,RA!B35:D65,3,0)</f>
        <v>0</v>
      </c>
      <c r="F33" s="25">
        <f>VLOOKUP(C33,RA!B35:I69,8,0)</f>
        <v>0</v>
      </c>
      <c r="G33" s="16">
        <f t="shared" si="0"/>
        <v>0</v>
      </c>
      <c r="H33" s="27">
        <f>RA!J35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VLOOKUP(C34,RA!B8:D66,3,0)</f>
        <v>133835.89689999999</v>
      </c>
      <c r="F34" s="25">
        <f>VLOOKUP(C34,RA!B8:I70,8,0)</f>
        <v>7989.0590000000002</v>
      </c>
      <c r="G34" s="16">
        <f t="shared" si="0"/>
        <v>125846.8379</v>
      </c>
      <c r="H34" s="27">
        <f>RA!J36</f>
        <v>0</v>
      </c>
      <c r="I34" s="20">
        <f>VLOOKUP(B34,RMS!B:D,3,FALSE)</f>
        <v>133835.897435897</v>
      </c>
      <c r="J34" s="21">
        <f>VLOOKUP(B34,RMS!B:E,4,FALSE)</f>
        <v>125846.837606838</v>
      </c>
      <c r="K34" s="22">
        <f t="shared" si="1"/>
        <v>-5.3589700837619603E-4</v>
      </c>
      <c r="L34" s="22">
        <f t="shared" si="2"/>
        <v>2.9316199652384967E-4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VLOOKUP(C35,RA!B8:D67,3,0)</f>
        <v>375118.86090000003</v>
      </c>
      <c r="F35" s="25">
        <f>VLOOKUP(C35,RA!B8:I71,8,0)</f>
        <v>26344.855899999999</v>
      </c>
      <c r="G35" s="16">
        <f t="shared" si="0"/>
        <v>348774.005</v>
      </c>
      <c r="H35" s="27">
        <f>RA!J37</f>
        <v>0</v>
      </c>
      <c r="I35" s="20">
        <f>VLOOKUP(B35,RMS!B:D,3,FALSE)</f>
        <v>375118.85117435898</v>
      </c>
      <c r="J35" s="21">
        <f>VLOOKUP(B35,RMS!B:E,4,FALSE)</f>
        <v>348774.005199145</v>
      </c>
      <c r="K35" s="22">
        <f t="shared" si="1"/>
        <v>9.7256410517729819E-3</v>
      </c>
      <c r="L35" s="22">
        <f t="shared" si="2"/>
        <v>-1.9914499716833234E-4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VLOOKUP(C36,RA!B9:D68,3,0)</f>
        <v>0</v>
      </c>
      <c r="F36" s="25">
        <f>VLOOKUP(C36,RA!B9:I72,8,0)</f>
        <v>0</v>
      </c>
      <c r="G36" s="16">
        <f t="shared" si="0"/>
        <v>0</v>
      </c>
      <c r="H36" s="27">
        <f>RA!J38</f>
        <v>5.9692946250207397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VLOOKUP(C37,RA!B10:D69,3,0)</f>
        <v>0</v>
      </c>
      <c r="F37" s="25">
        <f>VLOOKUP(C37,RA!B10:I73,8,0)</f>
        <v>0</v>
      </c>
      <c r="G37" s="16">
        <f t="shared" si="0"/>
        <v>0</v>
      </c>
      <c r="H37" s="27">
        <f>RA!J39</f>
        <v>7.0230688579061002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VLOOKUP(C38,RA!B8:D70,3,0)</f>
        <v>12141.071099999999</v>
      </c>
      <c r="F38" s="25">
        <f>VLOOKUP(C38,RA!B8:I74,8,0)</f>
        <v>2139.5128</v>
      </c>
      <c r="G38" s="16">
        <f t="shared" si="0"/>
        <v>10001.558299999999</v>
      </c>
      <c r="H38" s="27">
        <f>RA!J40</f>
        <v>0</v>
      </c>
      <c r="I38" s="20">
        <f>VLOOKUP(B38,RMS!B:D,3,FALSE)</f>
        <v>12141.0710233719</v>
      </c>
      <c r="J38" s="21">
        <f>VLOOKUP(B38,RMS!B:E,4,FALSE)</f>
        <v>10001.558581045299</v>
      </c>
      <c r="K38" s="22">
        <f t="shared" si="1"/>
        <v>7.6628099122899584E-5</v>
      </c>
      <c r="L38" s="22">
        <f t="shared" si="2"/>
        <v>-2.8104530065320432E-4</v>
      </c>
      <c r="M38" s="34"/>
    </row>
  </sheetData>
  <mergeCells count="38"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5" t="s">
        <v>46</v>
      </c>
      <c r="W1" s="43"/>
    </row>
    <row r="2" spans="1:23" ht="12.75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5"/>
      <c r="W2" s="43"/>
    </row>
    <row r="3" spans="1:23" ht="23.25" thickBot="1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6" t="s">
        <v>47</v>
      </c>
      <c r="W3" s="43"/>
    </row>
    <row r="4" spans="1:23" ht="15" thickTop="1" thickBot="1" x14ac:dyDescent="0.2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4"/>
      <c r="W4" s="43"/>
    </row>
    <row r="5" spans="1:23" ht="1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4.25" thickBot="1" x14ac:dyDescent="0.2">
      <c r="A6" s="62" t="s">
        <v>3</v>
      </c>
      <c r="B6" s="44" t="s">
        <v>4</v>
      </c>
      <c r="C6" s="45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46" t="s">
        <v>5</v>
      </c>
      <c r="B7" s="47"/>
      <c r="C7" s="48"/>
      <c r="D7" s="64">
        <v>12207983.519099999</v>
      </c>
      <c r="E7" s="64">
        <v>13223190.047700001</v>
      </c>
      <c r="F7" s="65">
        <v>92.322529397688101</v>
      </c>
      <c r="G7" s="64">
        <v>12785921.1269</v>
      </c>
      <c r="H7" s="65">
        <v>-4.5201092832028298</v>
      </c>
      <c r="I7" s="64">
        <v>1606147.0288</v>
      </c>
      <c r="J7" s="65">
        <v>13.156530120532199</v>
      </c>
      <c r="K7" s="64">
        <v>1144615.9828999999</v>
      </c>
      <c r="L7" s="65">
        <v>8.9521589531149992</v>
      </c>
      <c r="M7" s="65">
        <v>0.40321911697464202</v>
      </c>
      <c r="N7" s="64">
        <v>354616147.08600003</v>
      </c>
      <c r="O7" s="64">
        <v>1989398991.2876999</v>
      </c>
      <c r="P7" s="64">
        <v>688927</v>
      </c>
      <c r="Q7" s="64">
        <v>788625</v>
      </c>
      <c r="R7" s="65">
        <v>-12.642003487081899</v>
      </c>
      <c r="S7" s="64">
        <v>17.720286066738598</v>
      </c>
      <c r="T7" s="64">
        <v>17.429808982849899</v>
      </c>
      <c r="U7" s="66">
        <v>1.6392347324115599</v>
      </c>
      <c r="V7" s="54"/>
      <c r="W7" s="54"/>
    </row>
    <row r="8" spans="1:23" ht="14.25" thickBot="1" x14ac:dyDescent="0.2">
      <c r="A8" s="49">
        <v>42080</v>
      </c>
      <c r="B8" s="52" t="s">
        <v>6</v>
      </c>
      <c r="C8" s="53"/>
      <c r="D8" s="67">
        <v>568653.88430000003</v>
      </c>
      <c r="E8" s="67">
        <v>671394.31129999994</v>
      </c>
      <c r="F8" s="68">
        <v>84.697453453088301</v>
      </c>
      <c r="G8" s="67">
        <v>607577.45169999998</v>
      </c>
      <c r="H8" s="68">
        <v>-6.4063548262187604</v>
      </c>
      <c r="I8" s="67">
        <v>150042.67939999999</v>
      </c>
      <c r="J8" s="68">
        <v>26.385589467079601</v>
      </c>
      <c r="K8" s="67">
        <v>-176887.79610000001</v>
      </c>
      <c r="L8" s="68">
        <v>-29.113620922742999</v>
      </c>
      <c r="M8" s="68">
        <v>-1.8482364680216601</v>
      </c>
      <c r="N8" s="67">
        <v>17095710.302099999</v>
      </c>
      <c r="O8" s="67">
        <v>85963687.712799996</v>
      </c>
      <c r="P8" s="67">
        <v>22056</v>
      </c>
      <c r="Q8" s="67">
        <v>25431</v>
      </c>
      <c r="R8" s="68">
        <v>-13.2712044355314</v>
      </c>
      <c r="S8" s="67">
        <v>25.782276219622801</v>
      </c>
      <c r="T8" s="67">
        <v>23.377272808776699</v>
      </c>
      <c r="U8" s="69">
        <v>9.3281267734446605</v>
      </c>
      <c r="V8" s="54"/>
      <c r="W8" s="54"/>
    </row>
    <row r="9" spans="1:23" ht="12" customHeight="1" thickBot="1" x14ac:dyDescent="0.2">
      <c r="A9" s="50"/>
      <c r="B9" s="52" t="s">
        <v>7</v>
      </c>
      <c r="C9" s="53"/>
      <c r="D9" s="67">
        <v>68452.851999999999</v>
      </c>
      <c r="E9" s="67">
        <v>66698.315499999997</v>
      </c>
      <c r="F9" s="68">
        <v>102.630555939602</v>
      </c>
      <c r="G9" s="67">
        <v>71974.394199999995</v>
      </c>
      <c r="H9" s="68">
        <v>-4.8927708793414402</v>
      </c>
      <c r="I9" s="67">
        <v>17203.5933</v>
      </c>
      <c r="J9" s="68">
        <v>25.132032920995002</v>
      </c>
      <c r="K9" s="67">
        <v>14628.6024</v>
      </c>
      <c r="L9" s="68">
        <v>20.324731541818199</v>
      </c>
      <c r="M9" s="68">
        <v>0.176024395878037</v>
      </c>
      <c r="N9" s="67">
        <v>3241287.6546</v>
      </c>
      <c r="O9" s="67">
        <v>13304419.8268</v>
      </c>
      <c r="P9" s="67">
        <v>3921</v>
      </c>
      <c r="Q9" s="67">
        <v>4717</v>
      </c>
      <c r="R9" s="68">
        <v>-16.875132499469998</v>
      </c>
      <c r="S9" s="67">
        <v>17.4580086712573</v>
      </c>
      <c r="T9" s="67">
        <v>17.595643099427601</v>
      </c>
      <c r="U9" s="69">
        <v>-0.78837415401717104</v>
      </c>
      <c r="V9" s="54"/>
      <c r="W9" s="54"/>
    </row>
    <row r="10" spans="1:23" ht="14.25" thickBot="1" x14ac:dyDescent="0.2">
      <c r="A10" s="50"/>
      <c r="B10" s="52" t="s">
        <v>8</v>
      </c>
      <c r="C10" s="53"/>
      <c r="D10" s="67">
        <v>97498.017099999997</v>
      </c>
      <c r="E10" s="67">
        <v>100503.8906</v>
      </c>
      <c r="F10" s="68">
        <v>97.009196875807305</v>
      </c>
      <c r="G10" s="67">
        <v>108200.15820000001</v>
      </c>
      <c r="H10" s="68">
        <v>-9.8910586435723005</v>
      </c>
      <c r="I10" s="67">
        <v>25293.024600000001</v>
      </c>
      <c r="J10" s="68">
        <v>25.942091287926299</v>
      </c>
      <c r="K10" s="67">
        <v>25374.97</v>
      </c>
      <c r="L10" s="68">
        <v>23.451878834683601</v>
      </c>
      <c r="M10" s="68">
        <v>-3.229379187443E-3</v>
      </c>
      <c r="N10" s="67">
        <v>3478714.1831</v>
      </c>
      <c r="O10" s="67">
        <v>21484034.785</v>
      </c>
      <c r="P10" s="67">
        <v>67910</v>
      </c>
      <c r="Q10" s="67">
        <v>77074</v>
      </c>
      <c r="R10" s="68">
        <v>-11.889872070996701</v>
      </c>
      <c r="S10" s="67">
        <v>1.4356945530849701</v>
      </c>
      <c r="T10" s="67">
        <v>1.5512849028206701</v>
      </c>
      <c r="U10" s="69">
        <v>-8.0511797922005499</v>
      </c>
      <c r="V10" s="54"/>
      <c r="W10" s="54"/>
    </row>
    <row r="11" spans="1:23" ht="14.25" thickBot="1" x14ac:dyDescent="0.2">
      <c r="A11" s="50"/>
      <c r="B11" s="52" t="s">
        <v>9</v>
      </c>
      <c r="C11" s="53"/>
      <c r="D11" s="67">
        <v>46020.864000000001</v>
      </c>
      <c r="E11" s="67">
        <v>48903.413999999997</v>
      </c>
      <c r="F11" s="68">
        <v>94.105626245235101</v>
      </c>
      <c r="G11" s="67">
        <v>53222.002099999998</v>
      </c>
      <c r="H11" s="68">
        <v>-13.530378068960299</v>
      </c>
      <c r="I11" s="67">
        <v>11347.3948</v>
      </c>
      <c r="J11" s="68">
        <v>24.657065977727001</v>
      </c>
      <c r="K11" s="67">
        <v>9656.4030999999995</v>
      </c>
      <c r="L11" s="68">
        <v>18.143629925564198</v>
      </c>
      <c r="M11" s="68">
        <v>0.175116105084718</v>
      </c>
      <c r="N11" s="67">
        <v>1193451.1173</v>
      </c>
      <c r="O11" s="67">
        <v>6519574.9457</v>
      </c>
      <c r="P11" s="67">
        <v>2293</v>
      </c>
      <c r="Q11" s="67">
        <v>2596</v>
      </c>
      <c r="R11" s="68">
        <v>-11.671802773497699</v>
      </c>
      <c r="S11" s="67">
        <v>20.070154382904501</v>
      </c>
      <c r="T11" s="67">
        <v>20.676021533127901</v>
      </c>
      <c r="U11" s="69">
        <v>-3.01874683504911</v>
      </c>
      <c r="V11" s="54"/>
      <c r="W11" s="54"/>
    </row>
    <row r="12" spans="1:23" ht="14.25" thickBot="1" x14ac:dyDescent="0.2">
      <c r="A12" s="50"/>
      <c r="B12" s="52" t="s">
        <v>10</v>
      </c>
      <c r="C12" s="53"/>
      <c r="D12" s="67">
        <v>132344.8774</v>
      </c>
      <c r="E12" s="67">
        <v>101762.2721</v>
      </c>
      <c r="F12" s="68">
        <v>130.05298984474999</v>
      </c>
      <c r="G12" s="67">
        <v>103633.7822</v>
      </c>
      <c r="H12" s="68">
        <v>27.704378428060501</v>
      </c>
      <c r="I12" s="67">
        <v>20888.4198</v>
      </c>
      <c r="J12" s="68">
        <v>15.7833232463291</v>
      </c>
      <c r="K12" s="67">
        <v>19062.621899999998</v>
      </c>
      <c r="L12" s="68">
        <v>18.394216147792001</v>
      </c>
      <c r="M12" s="68">
        <v>9.5778949484382994E-2</v>
      </c>
      <c r="N12" s="67">
        <v>4460383.7448000005</v>
      </c>
      <c r="O12" s="67">
        <v>24658326.104899999</v>
      </c>
      <c r="P12" s="67">
        <v>1183</v>
      </c>
      <c r="Q12" s="67">
        <v>1381</v>
      </c>
      <c r="R12" s="68">
        <v>-14.3374366401159</v>
      </c>
      <c r="S12" s="67">
        <v>111.872254775993</v>
      </c>
      <c r="T12" s="67">
        <v>93.008727081824802</v>
      </c>
      <c r="U12" s="69">
        <v>16.861667561755802</v>
      </c>
      <c r="V12" s="54"/>
      <c r="W12" s="54"/>
    </row>
    <row r="13" spans="1:23" ht="14.25" thickBot="1" x14ac:dyDescent="0.2">
      <c r="A13" s="50"/>
      <c r="B13" s="52" t="s">
        <v>11</v>
      </c>
      <c r="C13" s="53"/>
      <c r="D13" s="67">
        <v>243230.7077</v>
      </c>
      <c r="E13" s="67">
        <v>280467.6961</v>
      </c>
      <c r="F13" s="68">
        <v>86.723252296862299</v>
      </c>
      <c r="G13" s="67">
        <v>248729.03450000001</v>
      </c>
      <c r="H13" s="68">
        <v>-2.2105689474703998</v>
      </c>
      <c r="I13" s="67">
        <v>62023.097999999998</v>
      </c>
      <c r="J13" s="68">
        <v>25.499698860597402</v>
      </c>
      <c r="K13" s="67">
        <v>53569.834000000003</v>
      </c>
      <c r="L13" s="68">
        <v>21.537426906226301</v>
      </c>
      <c r="M13" s="68">
        <v>0.157798958271926</v>
      </c>
      <c r="N13" s="67">
        <v>12545170.8399</v>
      </c>
      <c r="O13" s="67">
        <v>38598388.560999997</v>
      </c>
      <c r="P13" s="67">
        <v>9003</v>
      </c>
      <c r="Q13" s="67">
        <v>9790</v>
      </c>
      <c r="R13" s="68">
        <v>-8.0388151174668003</v>
      </c>
      <c r="S13" s="67">
        <v>27.0166286460069</v>
      </c>
      <c r="T13" s="67">
        <v>26.656838559754899</v>
      </c>
      <c r="U13" s="69">
        <v>1.33173569125255</v>
      </c>
      <c r="V13" s="54"/>
      <c r="W13" s="54"/>
    </row>
    <row r="14" spans="1:23" ht="14.25" thickBot="1" x14ac:dyDescent="0.2">
      <c r="A14" s="50"/>
      <c r="B14" s="52" t="s">
        <v>12</v>
      </c>
      <c r="C14" s="53"/>
      <c r="D14" s="67">
        <v>124725.6113</v>
      </c>
      <c r="E14" s="67">
        <v>161773.0803</v>
      </c>
      <c r="F14" s="68">
        <v>77.0991138134371</v>
      </c>
      <c r="G14" s="67">
        <v>116719.8977</v>
      </c>
      <c r="H14" s="68">
        <v>6.8589107408033598</v>
      </c>
      <c r="I14" s="67">
        <v>23420.3629</v>
      </c>
      <c r="J14" s="68">
        <v>18.777509010292601</v>
      </c>
      <c r="K14" s="67">
        <v>19492.877400000001</v>
      </c>
      <c r="L14" s="68">
        <v>16.700560730529201</v>
      </c>
      <c r="M14" s="68">
        <v>0.20148310685009499</v>
      </c>
      <c r="N14" s="67">
        <v>2690867.4331</v>
      </c>
      <c r="O14" s="67">
        <v>17505447.168200001</v>
      </c>
      <c r="P14" s="67">
        <v>2245</v>
      </c>
      <c r="Q14" s="67">
        <v>2111</v>
      </c>
      <c r="R14" s="68">
        <v>6.3477025106584604</v>
      </c>
      <c r="S14" s="67">
        <v>55.557065167037898</v>
      </c>
      <c r="T14" s="67">
        <v>56.630342775935603</v>
      </c>
      <c r="U14" s="69">
        <v>-1.9318472019189601</v>
      </c>
      <c r="V14" s="54"/>
      <c r="W14" s="54"/>
    </row>
    <row r="15" spans="1:23" ht="14.25" thickBot="1" x14ac:dyDescent="0.2">
      <c r="A15" s="50"/>
      <c r="B15" s="52" t="s">
        <v>13</v>
      </c>
      <c r="C15" s="53"/>
      <c r="D15" s="67">
        <v>92330.426300000006</v>
      </c>
      <c r="E15" s="67">
        <v>117718.19469999999</v>
      </c>
      <c r="F15" s="68">
        <v>78.433437188958194</v>
      </c>
      <c r="G15" s="67">
        <v>100113.5533</v>
      </c>
      <c r="H15" s="68">
        <v>-7.7742990269030896</v>
      </c>
      <c r="I15" s="67">
        <v>18234.182499999999</v>
      </c>
      <c r="J15" s="68">
        <v>19.748833868429799</v>
      </c>
      <c r="K15" s="67">
        <v>13671.998799999999</v>
      </c>
      <c r="L15" s="68">
        <v>13.656491403347299</v>
      </c>
      <c r="M15" s="68">
        <v>0.333688129053961</v>
      </c>
      <c r="N15" s="67">
        <v>3307752.9756999998</v>
      </c>
      <c r="O15" s="67">
        <v>14434229.6675</v>
      </c>
      <c r="P15" s="67">
        <v>3973</v>
      </c>
      <c r="Q15" s="67">
        <v>4125</v>
      </c>
      <c r="R15" s="68">
        <v>-3.6848484848484802</v>
      </c>
      <c r="S15" s="67">
        <v>23.239473017870601</v>
      </c>
      <c r="T15" s="67">
        <v>20.623619830302999</v>
      </c>
      <c r="U15" s="69">
        <v>11.2560779048478</v>
      </c>
      <c r="V15" s="54"/>
      <c r="W15" s="54"/>
    </row>
    <row r="16" spans="1:23" ht="14.25" thickBot="1" x14ac:dyDescent="0.2">
      <c r="A16" s="50"/>
      <c r="B16" s="52" t="s">
        <v>14</v>
      </c>
      <c r="C16" s="53"/>
      <c r="D16" s="67">
        <v>531476.60629999998</v>
      </c>
      <c r="E16" s="67">
        <v>589998.11360000004</v>
      </c>
      <c r="F16" s="68">
        <v>90.081068743945906</v>
      </c>
      <c r="G16" s="67">
        <v>716154.05460000003</v>
      </c>
      <c r="H16" s="68">
        <v>-25.787391290153298</v>
      </c>
      <c r="I16" s="67">
        <v>47405.218699999998</v>
      </c>
      <c r="J16" s="68">
        <v>8.9195306318414698</v>
      </c>
      <c r="K16" s="67">
        <v>10921.6394</v>
      </c>
      <c r="L16" s="68">
        <v>1.5250405034849901</v>
      </c>
      <c r="M16" s="68">
        <v>3.3404856142750901</v>
      </c>
      <c r="N16" s="67">
        <v>15584290.0052</v>
      </c>
      <c r="O16" s="67">
        <v>100744708.2956</v>
      </c>
      <c r="P16" s="67">
        <v>30137</v>
      </c>
      <c r="Q16" s="67">
        <v>31810</v>
      </c>
      <c r="R16" s="68">
        <v>-5.2593524049041198</v>
      </c>
      <c r="S16" s="67">
        <v>17.635352102067198</v>
      </c>
      <c r="T16" s="67">
        <v>18.618462159698201</v>
      </c>
      <c r="U16" s="69">
        <v>-5.5746551128726098</v>
      </c>
      <c r="V16" s="54"/>
      <c r="W16" s="54"/>
    </row>
    <row r="17" spans="1:21" ht="12" thickBot="1" x14ac:dyDescent="0.2">
      <c r="A17" s="50"/>
      <c r="B17" s="52" t="s">
        <v>15</v>
      </c>
      <c r="C17" s="53"/>
      <c r="D17" s="67">
        <v>418247.0797</v>
      </c>
      <c r="E17" s="67">
        <v>483894.50170000002</v>
      </c>
      <c r="F17" s="68">
        <v>86.433525950518202</v>
      </c>
      <c r="G17" s="67">
        <v>762079.56909999996</v>
      </c>
      <c r="H17" s="68">
        <v>-45.117662687907902</v>
      </c>
      <c r="I17" s="67">
        <v>59127.186199999996</v>
      </c>
      <c r="J17" s="68">
        <v>14.1369035361611</v>
      </c>
      <c r="K17" s="67">
        <v>24874.756099999999</v>
      </c>
      <c r="L17" s="68">
        <v>3.26406284968072</v>
      </c>
      <c r="M17" s="68">
        <v>1.3769956160494801</v>
      </c>
      <c r="N17" s="67">
        <v>12261617.7217</v>
      </c>
      <c r="O17" s="67">
        <v>127416796.7225</v>
      </c>
      <c r="P17" s="67">
        <v>8581</v>
      </c>
      <c r="Q17" s="67">
        <v>9190</v>
      </c>
      <c r="R17" s="68">
        <v>-6.6267682263329704</v>
      </c>
      <c r="S17" s="67">
        <v>48.741065108961699</v>
      </c>
      <c r="T17" s="67">
        <v>43.614754515778003</v>
      </c>
      <c r="U17" s="69">
        <v>10.517436542930801</v>
      </c>
    </row>
    <row r="18" spans="1:21" ht="12" thickBot="1" x14ac:dyDescent="0.2">
      <c r="A18" s="50"/>
      <c r="B18" s="52" t="s">
        <v>16</v>
      </c>
      <c r="C18" s="53"/>
      <c r="D18" s="67">
        <v>1112288.0193</v>
      </c>
      <c r="E18" s="67">
        <v>1263260.9055999999</v>
      </c>
      <c r="F18" s="68">
        <v>88.048954445535202</v>
      </c>
      <c r="G18" s="67">
        <v>1245026.1425000001</v>
      </c>
      <c r="H18" s="68">
        <v>-10.661472773050701</v>
      </c>
      <c r="I18" s="67">
        <v>157033.266</v>
      </c>
      <c r="J18" s="68">
        <v>14.118039866942601</v>
      </c>
      <c r="K18" s="67">
        <v>171215.15270000001</v>
      </c>
      <c r="L18" s="68">
        <v>13.7519323374368</v>
      </c>
      <c r="M18" s="68">
        <v>-8.2830791996835004E-2</v>
      </c>
      <c r="N18" s="67">
        <v>34222680.671499997</v>
      </c>
      <c r="O18" s="67">
        <v>280914308.20700002</v>
      </c>
      <c r="P18" s="67">
        <v>55448</v>
      </c>
      <c r="Q18" s="67">
        <v>64644</v>
      </c>
      <c r="R18" s="68">
        <v>-14.225604851184899</v>
      </c>
      <c r="S18" s="67">
        <v>20.060020547179299</v>
      </c>
      <c r="T18" s="67">
        <v>20.069135783676799</v>
      </c>
      <c r="U18" s="69">
        <v>-4.5439816355025003E-2</v>
      </c>
    </row>
    <row r="19" spans="1:21" ht="12" thickBot="1" x14ac:dyDescent="0.2">
      <c r="A19" s="50"/>
      <c r="B19" s="52" t="s">
        <v>17</v>
      </c>
      <c r="C19" s="53"/>
      <c r="D19" s="67">
        <v>448546.81209999998</v>
      </c>
      <c r="E19" s="67">
        <v>492733.51809999999</v>
      </c>
      <c r="F19" s="68">
        <v>91.032332005667996</v>
      </c>
      <c r="G19" s="67">
        <v>508129.92989999999</v>
      </c>
      <c r="H19" s="68">
        <v>-11.725961076869799</v>
      </c>
      <c r="I19" s="67">
        <v>49404.513700000003</v>
      </c>
      <c r="J19" s="68">
        <v>11.014349532147801</v>
      </c>
      <c r="K19" s="67">
        <v>54102.879999999997</v>
      </c>
      <c r="L19" s="68">
        <v>10.6474499564801</v>
      </c>
      <c r="M19" s="68">
        <v>-8.6841334509364002E-2</v>
      </c>
      <c r="N19" s="67">
        <v>12808082.6614</v>
      </c>
      <c r="O19" s="67">
        <v>76119376.468400002</v>
      </c>
      <c r="P19" s="67">
        <v>9170</v>
      </c>
      <c r="Q19" s="67">
        <v>11258</v>
      </c>
      <c r="R19" s="68">
        <v>-18.546811156510898</v>
      </c>
      <c r="S19" s="67">
        <v>48.914592377317298</v>
      </c>
      <c r="T19" s="67">
        <v>47.050029836560697</v>
      </c>
      <c r="U19" s="69">
        <v>3.81187381952161</v>
      </c>
    </row>
    <row r="20" spans="1:21" ht="12" thickBot="1" x14ac:dyDescent="0.2">
      <c r="A20" s="50"/>
      <c r="B20" s="52" t="s">
        <v>18</v>
      </c>
      <c r="C20" s="53"/>
      <c r="D20" s="67">
        <v>667917.02480000001</v>
      </c>
      <c r="E20" s="67">
        <v>830318.01740000001</v>
      </c>
      <c r="F20" s="68">
        <v>80.441109406666698</v>
      </c>
      <c r="G20" s="67">
        <v>675504.78590000002</v>
      </c>
      <c r="H20" s="68">
        <v>-1.1232727374226501</v>
      </c>
      <c r="I20" s="67">
        <v>61412.154799999997</v>
      </c>
      <c r="J20" s="68">
        <v>9.1945784460860498</v>
      </c>
      <c r="K20" s="67">
        <v>35660.997300000003</v>
      </c>
      <c r="L20" s="68">
        <v>5.2791627897184403</v>
      </c>
      <c r="M20" s="68">
        <v>0.72210985249142201</v>
      </c>
      <c r="N20" s="67">
        <v>15270364.6884</v>
      </c>
      <c r="O20" s="67">
        <v>111909128.0562</v>
      </c>
      <c r="P20" s="67">
        <v>29379</v>
      </c>
      <c r="Q20" s="67">
        <v>34027</v>
      </c>
      <c r="R20" s="68">
        <v>-13.659740794075301</v>
      </c>
      <c r="S20" s="67">
        <v>22.734505081861201</v>
      </c>
      <c r="T20" s="67">
        <v>21.7649927675082</v>
      </c>
      <c r="U20" s="69">
        <v>4.2644971195197199</v>
      </c>
    </row>
    <row r="21" spans="1:21" ht="12" thickBot="1" x14ac:dyDescent="0.2">
      <c r="A21" s="50"/>
      <c r="B21" s="52" t="s">
        <v>19</v>
      </c>
      <c r="C21" s="53"/>
      <c r="D21" s="67">
        <v>286776.70439999999</v>
      </c>
      <c r="E21" s="67">
        <v>337483.24489999999</v>
      </c>
      <c r="F21" s="68">
        <v>84.975093944286101</v>
      </c>
      <c r="G21" s="67">
        <v>311856.9595</v>
      </c>
      <c r="H21" s="68">
        <v>-8.0422303674771705</v>
      </c>
      <c r="I21" s="67">
        <v>28771.674200000001</v>
      </c>
      <c r="J21" s="68">
        <v>10.0327794268355</v>
      </c>
      <c r="K21" s="67">
        <v>38076.7359</v>
      </c>
      <c r="L21" s="68">
        <v>12.2096797073403</v>
      </c>
      <c r="M21" s="68">
        <v>-0.24437655907369901</v>
      </c>
      <c r="N21" s="67">
        <v>7762853.8218</v>
      </c>
      <c r="O21" s="67">
        <v>46668779.640699998</v>
      </c>
      <c r="P21" s="67">
        <v>24810</v>
      </c>
      <c r="Q21" s="67">
        <v>31041</v>
      </c>
      <c r="R21" s="68">
        <v>-20.0734512419059</v>
      </c>
      <c r="S21" s="67">
        <v>11.5589159371221</v>
      </c>
      <c r="T21" s="67">
        <v>11.904492023452899</v>
      </c>
      <c r="U21" s="69">
        <v>-2.9896928761363002</v>
      </c>
    </row>
    <row r="22" spans="1:21" ht="12" thickBot="1" x14ac:dyDescent="0.2">
      <c r="A22" s="50"/>
      <c r="B22" s="52" t="s">
        <v>20</v>
      </c>
      <c r="C22" s="53"/>
      <c r="D22" s="67">
        <v>862271.6</v>
      </c>
      <c r="E22" s="67">
        <v>772991.46620000002</v>
      </c>
      <c r="F22" s="68">
        <v>111.549950769689</v>
      </c>
      <c r="G22" s="67">
        <v>828748.85199999996</v>
      </c>
      <c r="H22" s="68">
        <v>4.0449827374240597</v>
      </c>
      <c r="I22" s="67">
        <v>107018.2974</v>
      </c>
      <c r="J22" s="68">
        <v>12.411205170157499</v>
      </c>
      <c r="K22" s="67">
        <v>118497.213</v>
      </c>
      <c r="L22" s="68">
        <v>14.2983260506526</v>
      </c>
      <c r="M22" s="68">
        <v>-9.6870764378231E-2</v>
      </c>
      <c r="N22" s="67">
        <v>27788705.072700001</v>
      </c>
      <c r="O22" s="67">
        <v>126812667.31029999</v>
      </c>
      <c r="P22" s="67">
        <v>52878</v>
      </c>
      <c r="Q22" s="67">
        <v>58907</v>
      </c>
      <c r="R22" s="68">
        <v>-10.234776851647499</v>
      </c>
      <c r="S22" s="67">
        <v>16.306811906653099</v>
      </c>
      <c r="T22" s="67">
        <v>16.475936774916399</v>
      </c>
      <c r="U22" s="69">
        <v>-1.03714244839204</v>
      </c>
    </row>
    <row r="23" spans="1:21" ht="12" thickBot="1" x14ac:dyDescent="0.2">
      <c r="A23" s="50"/>
      <c r="B23" s="52" t="s">
        <v>21</v>
      </c>
      <c r="C23" s="53"/>
      <c r="D23" s="67">
        <v>2436933.9106000001</v>
      </c>
      <c r="E23" s="67">
        <v>2178362.9627999999</v>
      </c>
      <c r="F23" s="68">
        <v>111.869966218469</v>
      </c>
      <c r="G23" s="67">
        <v>1956068.7642000001</v>
      </c>
      <c r="H23" s="68">
        <v>24.5832434524185</v>
      </c>
      <c r="I23" s="67">
        <v>235777.18580000001</v>
      </c>
      <c r="J23" s="68">
        <v>9.6751571626310202</v>
      </c>
      <c r="K23" s="67">
        <v>143793.70980000001</v>
      </c>
      <c r="L23" s="68">
        <v>7.3511582226409704</v>
      </c>
      <c r="M23" s="68">
        <v>0.63969054090014199</v>
      </c>
      <c r="N23" s="67">
        <v>87726112.706499994</v>
      </c>
      <c r="O23" s="67">
        <v>279718933.39410001</v>
      </c>
      <c r="P23" s="67">
        <v>71518</v>
      </c>
      <c r="Q23" s="67">
        <v>83837</v>
      </c>
      <c r="R23" s="68">
        <v>-14.693989527296999</v>
      </c>
      <c r="S23" s="67">
        <v>34.074413582594602</v>
      </c>
      <c r="T23" s="67">
        <v>33.935883702899702</v>
      </c>
      <c r="U23" s="69">
        <v>0.40655103090514599</v>
      </c>
    </row>
    <row r="24" spans="1:21" ht="12" thickBot="1" x14ac:dyDescent="0.2">
      <c r="A24" s="50"/>
      <c r="B24" s="52" t="s">
        <v>22</v>
      </c>
      <c r="C24" s="53"/>
      <c r="D24" s="67">
        <v>148711.98989999999</v>
      </c>
      <c r="E24" s="67">
        <v>204737.84349999999</v>
      </c>
      <c r="F24" s="68">
        <v>72.635321031893199</v>
      </c>
      <c r="G24" s="67">
        <v>185257.0901</v>
      </c>
      <c r="H24" s="68">
        <v>-19.726694498047699</v>
      </c>
      <c r="I24" s="67">
        <v>25980.0249</v>
      </c>
      <c r="J24" s="68">
        <v>17.470027075469901</v>
      </c>
      <c r="K24" s="67">
        <v>32697.681499999999</v>
      </c>
      <c r="L24" s="68">
        <v>17.6498947934193</v>
      </c>
      <c r="M24" s="68">
        <v>-0.20544749021425299</v>
      </c>
      <c r="N24" s="67">
        <v>3929388.7988999998</v>
      </c>
      <c r="O24" s="67">
        <v>29387718.7859</v>
      </c>
      <c r="P24" s="67">
        <v>16552</v>
      </c>
      <c r="Q24" s="67">
        <v>18780</v>
      </c>
      <c r="R24" s="68">
        <v>-11.863684771033</v>
      </c>
      <c r="S24" s="67">
        <v>8.98453298090865</v>
      </c>
      <c r="T24" s="67">
        <v>9.0539617518636799</v>
      </c>
      <c r="U24" s="69">
        <v>-0.77275881898996301</v>
      </c>
    </row>
    <row r="25" spans="1:21" ht="12" thickBot="1" x14ac:dyDescent="0.2">
      <c r="A25" s="50"/>
      <c r="B25" s="52" t="s">
        <v>23</v>
      </c>
      <c r="C25" s="53"/>
      <c r="D25" s="67">
        <v>150115.69519999999</v>
      </c>
      <c r="E25" s="67">
        <v>166795.9485</v>
      </c>
      <c r="F25" s="68">
        <v>89.999605236214705</v>
      </c>
      <c r="G25" s="67">
        <v>151154.97279999999</v>
      </c>
      <c r="H25" s="68">
        <v>-0.68755766399767304</v>
      </c>
      <c r="I25" s="67">
        <v>14193.364299999999</v>
      </c>
      <c r="J25" s="68">
        <v>9.45495025093153</v>
      </c>
      <c r="K25" s="67">
        <v>14217.675800000001</v>
      </c>
      <c r="L25" s="68">
        <v>9.4060258399914201</v>
      </c>
      <c r="M25" s="68">
        <v>-1.7099489636699999E-3</v>
      </c>
      <c r="N25" s="67">
        <v>4030137.2949000001</v>
      </c>
      <c r="O25" s="67">
        <v>37205294.306199998</v>
      </c>
      <c r="P25" s="67">
        <v>11569</v>
      </c>
      <c r="Q25" s="67">
        <v>13246</v>
      </c>
      <c r="R25" s="68">
        <v>-12.660425788917401</v>
      </c>
      <c r="S25" s="67">
        <v>12.975684605411001</v>
      </c>
      <c r="T25" s="67">
        <v>12.978839083496901</v>
      </c>
      <c r="U25" s="69">
        <v>-2.4310687118421999E-2</v>
      </c>
    </row>
    <row r="26" spans="1:21" ht="12" thickBot="1" x14ac:dyDescent="0.2">
      <c r="A26" s="50"/>
      <c r="B26" s="52" t="s">
        <v>24</v>
      </c>
      <c r="C26" s="53"/>
      <c r="D26" s="67">
        <v>455178.07819999999</v>
      </c>
      <c r="E26" s="67">
        <v>494562.21</v>
      </c>
      <c r="F26" s="68">
        <v>92.036566683895998</v>
      </c>
      <c r="G26" s="67">
        <v>487436.62339999998</v>
      </c>
      <c r="H26" s="68">
        <v>-6.6179978383626699</v>
      </c>
      <c r="I26" s="67">
        <v>95170.821599999996</v>
      </c>
      <c r="J26" s="68">
        <v>20.908480912866601</v>
      </c>
      <c r="K26" s="67">
        <v>89187.055800000002</v>
      </c>
      <c r="L26" s="68">
        <v>18.297159367693101</v>
      </c>
      <c r="M26" s="68">
        <v>6.7092312290457007E-2</v>
      </c>
      <c r="N26" s="67">
        <v>9112084.0187999997</v>
      </c>
      <c r="O26" s="67">
        <v>68046262.122199997</v>
      </c>
      <c r="P26" s="67">
        <v>29651</v>
      </c>
      <c r="Q26" s="67">
        <v>37026</v>
      </c>
      <c r="R26" s="68">
        <v>-19.918435693836798</v>
      </c>
      <c r="S26" s="67">
        <v>15.3511880948366</v>
      </c>
      <c r="T26" s="67">
        <v>13.653279001242399</v>
      </c>
      <c r="U26" s="69">
        <v>11.060440945058399</v>
      </c>
    </row>
    <row r="27" spans="1:21" ht="12" thickBot="1" x14ac:dyDescent="0.2">
      <c r="A27" s="50"/>
      <c r="B27" s="52" t="s">
        <v>25</v>
      </c>
      <c r="C27" s="53"/>
      <c r="D27" s="67">
        <v>180570.54670000001</v>
      </c>
      <c r="E27" s="67">
        <v>243933.48569999999</v>
      </c>
      <c r="F27" s="68">
        <v>74.024501466794703</v>
      </c>
      <c r="G27" s="67">
        <v>209654.7414</v>
      </c>
      <c r="H27" s="68">
        <v>-13.8724240175949</v>
      </c>
      <c r="I27" s="67">
        <v>48365.698700000001</v>
      </c>
      <c r="J27" s="68">
        <v>26.7849323070139</v>
      </c>
      <c r="K27" s="67">
        <v>61731.029900000001</v>
      </c>
      <c r="L27" s="68">
        <v>29.4441372934292</v>
      </c>
      <c r="M27" s="68">
        <v>-0.21650912388228299</v>
      </c>
      <c r="N27" s="67">
        <v>4227319.9369000001</v>
      </c>
      <c r="O27" s="67">
        <v>23551739.4333</v>
      </c>
      <c r="P27" s="67">
        <v>24858</v>
      </c>
      <c r="Q27" s="67">
        <v>29103</v>
      </c>
      <c r="R27" s="68">
        <v>-14.586125141738</v>
      </c>
      <c r="S27" s="67">
        <v>7.2640818529246101</v>
      </c>
      <c r="T27" s="67">
        <v>7.42987986461877</v>
      </c>
      <c r="U27" s="69">
        <v>-2.2824358955620001</v>
      </c>
    </row>
    <row r="28" spans="1:21" ht="12" thickBot="1" x14ac:dyDescent="0.2">
      <c r="A28" s="50"/>
      <c r="B28" s="52" t="s">
        <v>26</v>
      </c>
      <c r="C28" s="53"/>
      <c r="D28" s="67">
        <v>523879.09279999998</v>
      </c>
      <c r="E28" s="67">
        <v>713445.78830000001</v>
      </c>
      <c r="F28" s="68">
        <v>73.429418379257697</v>
      </c>
      <c r="G28" s="67">
        <v>636426.83160000003</v>
      </c>
      <c r="H28" s="68">
        <v>-17.684317067061901</v>
      </c>
      <c r="I28" s="67">
        <v>46674.380899999996</v>
      </c>
      <c r="J28" s="68">
        <v>8.9093803401348506</v>
      </c>
      <c r="K28" s="67">
        <v>42803.667699999998</v>
      </c>
      <c r="L28" s="68">
        <v>6.7256227384992604</v>
      </c>
      <c r="M28" s="68">
        <v>9.0429475042392002E-2</v>
      </c>
      <c r="N28" s="67">
        <v>10607761.647700001</v>
      </c>
      <c r="O28" s="67">
        <v>86129860.342800006</v>
      </c>
      <c r="P28" s="67">
        <v>28989</v>
      </c>
      <c r="Q28" s="67">
        <v>31293</v>
      </c>
      <c r="R28" s="68">
        <v>-7.3626689675007198</v>
      </c>
      <c r="S28" s="67">
        <v>18.0716510676463</v>
      </c>
      <c r="T28" s="67">
        <v>18.5136290735947</v>
      </c>
      <c r="U28" s="69">
        <v>-2.4456979846167002</v>
      </c>
    </row>
    <row r="29" spans="1:21" ht="12" thickBot="1" x14ac:dyDescent="0.2">
      <c r="A29" s="50"/>
      <c r="B29" s="52" t="s">
        <v>27</v>
      </c>
      <c r="C29" s="53"/>
      <c r="D29" s="67">
        <v>563497.6544</v>
      </c>
      <c r="E29" s="67">
        <v>586806.51989999996</v>
      </c>
      <c r="F29" s="68">
        <v>96.027844833085297</v>
      </c>
      <c r="G29" s="67">
        <v>589280.91310000001</v>
      </c>
      <c r="H29" s="68">
        <v>-4.3753765185373696</v>
      </c>
      <c r="I29" s="67">
        <v>91244.459400000007</v>
      </c>
      <c r="J29" s="68">
        <v>16.192518049991701</v>
      </c>
      <c r="K29" s="67">
        <v>79683.3603</v>
      </c>
      <c r="L29" s="68">
        <v>13.522134949325601</v>
      </c>
      <c r="M29" s="68">
        <v>0.145087996496051</v>
      </c>
      <c r="N29" s="67">
        <v>11874254.954500001</v>
      </c>
      <c r="O29" s="67">
        <v>56518513.1338</v>
      </c>
      <c r="P29" s="67">
        <v>81171</v>
      </c>
      <c r="Q29" s="67">
        <v>92414</v>
      </c>
      <c r="R29" s="68">
        <v>-12.165905598718799</v>
      </c>
      <c r="S29" s="67">
        <v>6.94210560914612</v>
      </c>
      <c r="T29" s="67">
        <v>7.1027001525742897</v>
      </c>
      <c r="U29" s="69">
        <v>-2.3133405406074599</v>
      </c>
    </row>
    <row r="30" spans="1:21" ht="12" thickBot="1" x14ac:dyDescent="0.2">
      <c r="A30" s="50"/>
      <c r="B30" s="52" t="s">
        <v>28</v>
      </c>
      <c r="C30" s="53"/>
      <c r="D30" s="67">
        <v>879151.85340000002</v>
      </c>
      <c r="E30" s="67">
        <v>1122619.7468000001</v>
      </c>
      <c r="F30" s="68">
        <v>78.312523533101995</v>
      </c>
      <c r="G30" s="67">
        <v>797343.1949</v>
      </c>
      <c r="H30" s="68">
        <v>10.2601563571707</v>
      </c>
      <c r="I30" s="67">
        <v>105666.7651</v>
      </c>
      <c r="J30" s="68">
        <v>12.0191710557565</v>
      </c>
      <c r="K30" s="67">
        <v>120133.9369</v>
      </c>
      <c r="L30" s="68">
        <v>15.066778981548399</v>
      </c>
      <c r="M30" s="68">
        <v>-0.120425353345762</v>
      </c>
      <c r="N30" s="67">
        <v>17641169.1138</v>
      </c>
      <c r="O30" s="67">
        <v>98289421.993499994</v>
      </c>
      <c r="P30" s="67">
        <v>55792</v>
      </c>
      <c r="Q30" s="67">
        <v>61868</v>
      </c>
      <c r="R30" s="68">
        <v>-9.8209090321329295</v>
      </c>
      <c r="S30" s="67">
        <v>15.757668723114399</v>
      </c>
      <c r="T30" s="67">
        <v>15.620288845606799</v>
      </c>
      <c r="U30" s="69">
        <v>0.87182869447007605</v>
      </c>
    </row>
    <row r="31" spans="1:21" ht="12" thickBot="1" x14ac:dyDescent="0.2">
      <c r="A31" s="50"/>
      <c r="B31" s="52" t="s">
        <v>29</v>
      </c>
      <c r="C31" s="53"/>
      <c r="D31" s="67">
        <v>473601.3664</v>
      </c>
      <c r="E31" s="67">
        <v>581872.701</v>
      </c>
      <c r="F31" s="68">
        <v>81.392607968387907</v>
      </c>
      <c r="G31" s="67">
        <v>560452.73309999995</v>
      </c>
      <c r="H31" s="68">
        <v>-15.4966443324496</v>
      </c>
      <c r="I31" s="67">
        <v>28458.9967</v>
      </c>
      <c r="J31" s="68">
        <v>6.0090613581473002</v>
      </c>
      <c r="K31" s="67">
        <v>45466.839800000002</v>
      </c>
      <c r="L31" s="68">
        <v>8.1125199530229608</v>
      </c>
      <c r="M31" s="68">
        <v>-0.37407137102148003</v>
      </c>
      <c r="N31" s="67">
        <v>11442223.2644</v>
      </c>
      <c r="O31" s="67">
        <v>105590791.3035</v>
      </c>
      <c r="P31" s="67">
        <v>18991</v>
      </c>
      <c r="Q31" s="67">
        <v>22700</v>
      </c>
      <c r="R31" s="68">
        <v>-16.339207048458199</v>
      </c>
      <c r="S31" s="67">
        <v>24.938200537096499</v>
      </c>
      <c r="T31" s="67">
        <v>24.7621765903084</v>
      </c>
      <c r="U31" s="69">
        <v>0.70584060997628995</v>
      </c>
    </row>
    <row r="32" spans="1:21" ht="12" thickBot="1" x14ac:dyDescent="0.2">
      <c r="A32" s="50"/>
      <c r="B32" s="52" t="s">
        <v>30</v>
      </c>
      <c r="C32" s="53"/>
      <c r="D32" s="67">
        <v>95673.19</v>
      </c>
      <c r="E32" s="67">
        <v>123906.76</v>
      </c>
      <c r="F32" s="68">
        <v>77.213858226944197</v>
      </c>
      <c r="G32" s="67">
        <v>132017.0858</v>
      </c>
      <c r="H32" s="68">
        <v>-27.529691009131501</v>
      </c>
      <c r="I32" s="67">
        <v>28402.216199999999</v>
      </c>
      <c r="J32" s="68">
        <v>29.686703453705299</v>
      </c>
      <c r="K32" s="67">
        <v>38841.5504</v>
      </c>
      <c r="L32" s="68">
        <v>29.421608699076401</v>
      </c>
      <c r="M32" s="68">
        <v>-0.268767185977211</v>
      </c>
      <c r="N32" s="67">
        <v>2996728.3708000001</v>
      </c>
      <c r="O32" s="67">
        <v>11632931.0155</v>
      </c>
      <c r="P32" s="67">
        <v>19412</v>
      </c>
      <c r="Q32" s="67">
        <v>22055</v>
      </c>
      <c r="R32" s="68">
        <v>-11.983677170709599</v>
      </c>
      <c r="S32" s="67">
        <v>4.9285591386771097</v>
      </c>
      <c r="T32" s="67">
        <v>4.9903377782815701</v>
      </c>
      <c r="U32" s="69">
        <v>-1.2534827698353299</v>
      </c>
    </row>
    <row r="33" spans="1:21" ht="12" thickBot="1" x14ac:dyDescent="0.2">
      <c r="A33" s="50"/>
      <c r="B33" s="52" t="s">
        <v>31</v>
      </c>
      <c r="C33" s="53"/>
      <c r="D33" s="70"/>
      <c r="E33" s="70"/>
      <c r="F33" s="70"/>
      <c r="G33" s="67">
        <v>4.7008000000000001</v>
      </c>
      <c r="H33" s="70"/>
      <c r="I33" s="70"/>
      <c r="J33" s="70"/>
      <c r="K33" s="67">
        <v>1.6034999999999999</v>
      </c>
      <c r="L33" s="68">
        <v>34.111215112321297</v>
      </c>
      <c r="M33" s="70"/>
      <c r="N33" s="67">
        <v>53.932400000000001</v>
      </c>
      <c r="O33" s="67">
        <v>130.255</v>
      </c>
      <c r="P33" s="70"/>
      <c r="Q33" s="70"/>
      <c r="R33" s="70"/>
      <c r="S33" s="70"/>
      <c r="T33" s="70"/>
      <c r="U33" s="71"/>
    </row>
    <row r="34" spans="1:21" ht="12" thickBot="1" x14ac:dyDescent="0.2">
      <c r="A34" s="50"/>
      <c r="B34" s="52" t="s">
        <v>32</v>
      </c>
      <c r="C34" s="53"/>
      <c r="D34" s="67">
        <v>78793.225900000005</v>
      </c>
      <c r="E34" s="67">
        <v>79623.674499999994</v>
      </c>
      <c r="F34" s="68">
        <v>98.957033061818805</v>
      </c>
      <c r="G34" s="67">
        <v>68300.226899999994</v>
      </c>
      <c r="H34" s="68">
        <v>15.363051451297601</v>
      </c>
      <c r="I34" s="67">
        <v>11114.6212</v>
      </c>
      <c r="J34" s="68">
        <v>14.1060618765705</v>
      </c>
      <c r="K34" s="67">
        <v>7731.9254000000001</v>
      </c>
      <c r="L34" s="68">
        <v>11.3204973847605</v>
      </c>
      <c r="M34" s="68">
        <v>0.43749721123796698</v>
      </c>
      <c r="N34" s="67">
        <v>1911548.8864</v>
      </c>
      <c r="O34" s="67">
        <v>20770425.1609</v>
      </c>
      <c r="P34" s="67">
        <v>5202</v>
      </c>
      <c r="Q34" s="67">
        <v>5690</v>
      </c>
      <c r="R34" s="68">
        <v>-8.5764499121265398</v>
      </c>
      <c r="S34" s="67">
        <v>15.146717781622501</v>
      </c>
      <c r="T34" s="67">
        <v>15.1518308787346</v>
      </c>
      <c r="U34" s="69">
        <v>-3.3757129339098003E-2</v>
      </c>
    </row>
    <row r="35" spans="1:21" ht="12" thickBot="1" x14ac:dyDescent="0.2">
      <c r="A35" s="50"/>
      <c r="B35" s="52" t="s">
        <v>36</v>
      </c>
      <c r="C35" s="53"/>
      <c r="D35" s="70"/>
      <c r="E35" s="67">
        <v>17495.046300000002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50"/>
      <c r="B36" s="52" t="s">
        <v>37</v>
      </c>
      <c r="C36" s="53"/>
      <c r="D36" s="70"/>
      <c r="E36" s="67">
        <v>6673.7543999999998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customHeight="1" thickBot="1" x14ac:dyDescent="0.2">
      <c r="A37" s="50"/>
      <c r="B37" s="52" t="s">
        <v>38</v>
      </c>
      <c r="C37" s="53"/>
      <c r="D37" s="70"/>
      <c r="E37" s="67">
        <v>42528.4277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50"/>
      <c r="B38" s="52" t="s">
        <v>33</v>
      </c>
      <c r="C38" s="53"/>
      <c r="D38" s="67">
        <v>133835.89689999999</v>
      </c>
      <c r="E38" s="67">
        <v>51865.613299999997</v>
      </c>
      <c r="F38" s="68">
        <v>258.04360227241398</v>
      </c>
      <c r="G38" s="67">
        <v>200298.29010000001</v>
      </c>
      <c r="H38" s="68">
        <v>-33.1817077254221</v>
      </c>
      <c r="I38" s="67">
        <v>7989.0590000000002</v>
      </c>
      <c r="J38" s="68">
        <v>5.9692946250207397</v>
      </c>
      <c r="K38" s="67">
        <v>10276.468500000001</v>
      </c>
      <c r="L38" s="68">
        <v>5.13058224055204</v>
      </c>
      <c r="M38" s="68">
        <v>-0.22258711735456599</v>
      </c>
      <c r="N38" s="67">
        <v>5469703.7659</v>
      </c>
      <c r="O38" s="67">
        <v>23534988.254700001</v>
      </c>
      <c r="P38" s="67">
        <v>243</v>
      </c>
      <c r="Q38" s="67">
        <v>243</v>
      </c>
      <c r="R38" s="68">
        <v>0</v>
      </c>
      <c r="S38" s="67">
        <v>550.76500781893003</v>
      </c>
      <c r="T38" s="67">
        <v>481.56941275720197</v>
      </c>
      <c r="U38" s="69">
        <v>12.5635423600617</v>
      </c>
    </row>
    <row r="39" spans="1:21" ht="12" thickBot="1" x14ac:dyDescent="0.2">
      <c r="A39" s="50"/>
      <c r="B39" s="52" t="s">
        <v>34</v>
      </c>
      <c r="C39" s="53"/>
      <c r="D39" s="67">
        <v>375118.86090000003</v>
      </c>
      <c r="E39" s="67">
        <v>240498.7274</v>
      </c>
      <c r="F39" s="68">
        <v>155.97540367691801</v>
      </c>
      <c r="G39" s="67">
        <v>323103.85279999999</v>
      </c>
      <c r="H39" s="68">
        <v>16.098541583221898</v>
      </c>
      <c r="I39" s="67">
        <v>26344.855899999999</v>
      </c>
      <c r="J39" s="68">
        <v>7.0230688579061002</v>
      </c>
      <c r="K39" s="67">
        <v>23366.721799999999</v>
      </c>
      <c r="L39" s="68">
        <v>7.23195393601942</v>
      </c>
      <c r="M39" s="68">
        <v>0.12745194321610001</v>
      </c>
      <c r="N39" s="67">
        <v>9410133.7010999992</v>
      </c>
      <c r="O39" s="67">
        <v>53312549.543899998</v>
      </c>
      <c r="P39" s="67">
        <v>1978</v>
      </c>
      <c r="Q39" s="67">
        <v>2249</v>
      </c>
      <c r="R39" s="68">
        <v>-12.049799911071601</v>
      </c>
      <c r="S39" s="67">
        <v>189.645531294237</v>
      </c>
      <c r="T39" s="67">
        <v>179.57676211649601</v>
      </c>
      <c r="U39" s="69">
        <v>5.30925728068887</v>
      </c>
    </row>
    <row r="40" spans="1:21" ht="12" thickBot="1" x14ac:dyDescent="0.2">
      <c r="A40" s="50"/>
      <c r="B40" s="52" t="s">
        <v>39</v>
      </c>
      <c r="C40" s="53"/>
      <c r="D40" s="70"/>
      <c r="E40" s="67">
        <v>31581.7022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50"/>
      <c r="B41" s="52" t="s">
        <v>40</v>
      </c>
      <c r="C41" s="53"/>
      <c r="D41" s="70"/>
      <c r="E41" s="67">
        <v>15978.193300000001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51"/>
      <c r="B42" s="52" t="s">
        <v>35</v>
      </c>
      <c r="C42" s="53"/>
      <c r="D42" s="72">
        <v>12141.071099999999</v>
      </c>
      <c r="E42" s="73"/>
      <c r="F42" s="73"/>
      <c r="G42" s="72">
        <v>31450.538499999999</v>
      </c>
      <c r="H42" s="74">
        <v>-61.396301370165702</v>
      </c>
      <c r="I42" s="72">
        <v>2139.5128</v>
      </c>
      <c r="J42" s="74">
        <v>17.622109139942399</v>
      </c>
      <c r="K42" s="72">
        <v>2763.8699000000001</v>
      </c>
      <c r="L42" s="74">
        <v>8.7879891150353409</v>
      </c>
      <c r="M42" s="74">
        <v>-0.22589959824085801</v>
      </c>
      <c r="N42" s="72">
        <v>525593.79969999997</v>
      </c>
      <c r="O42" s="72">
        <v>2655558.7697999999</v>
      </c>
      <c r="P42" s="72">
        <v>14</v>
      </c>
      <c r="Q42" s="72">
        <v>19</v>
      </c>
      <c r="R42" s="74">
        <v>-26.315789473684202</v>
      </c>
      <c r="S42" s="72">
        <v>867.21936428571405</v>
      </c>
      <c r="T42" s="72">
        <v>517.32156842105303</v>
      </c>
      <c r="U42" s="75">
        <v>40.347092128512998</v>
      </c>
    </row>
  </sheetData>
  <mergeCells count="40"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25:C25"/>
    <mergeCell ref="B26:C26"/>
    <mergeCell ref="B27:C27"/>
    <mergeCell ref="B28:C28"/>
    <mergeCell ref="B29:C29"/>
    <mergeCell ref="B30:C30"/>
    <mergeCell ref="B19:C19"/>
    <mergeCell ref="B20:C2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55543</v>
      </c>
      <c r="D2" s="32">
        <v>568654.49470085499</v>
      </c>
      <c r="E2" s="32">
        <v>418611.21628974401</v>
      </c>
      <c r="F2" s="32">
        <v>150043.27841111101</v>
      </c>
      <c r="G2" s="32">
        <v>418611.21628974401</v>
      </c>
      <c r="H2" s="32">
        <v>0.26385666482781001</v>
      </c>
    </row>
    <row r="3" spans="1:8" ht="14.25" x14ac:dyDescent="0.2">
      <c r="A3" s="32">
        <v>2</v>
      </c>
      <c r="B3" s="33">
        <v>13</v>
      </c>
      <c r="C3" s="32">
        <v>9380</v>
      </c>
      <c r="D3" s="32">
        <v>68452.892045420202</v>
      </c>
      <c r="E3" s="32">
        <v>51249.255129256497</v>
      </c>
      <c r="F3" s="32">
        <v>17203.636916163701</v>
      </c>
      <c r="G3" s="32">
        <v>51249.255129256497</v>
      </c>
      <c r="H3" s="32">
        <v>0.25132081935630501</v>
      </c>
    </row>
    <row r="4" spans="1:8" ht="14.25" x14ac:dyDescent="0.2">
      <c r="A4" s="32">
        <v>3</v>
      </c>
      <c r="B4" s="33">
        <v>14</v>
      </c>
      <c r="C4" s="32">
        <v>83007</v>
      </c>
      <c r="D4" s="32">
        <v>97499.561210256405</v>
      </c>
      <c r="E4" s="32">
        <v>72204.992647863197</v>
      </c>
      <c r="F4" s="32">
        <v>25294.5685623932</v>
      </c>
      <c r="G4" s="32">
        <v>72204.992647863197</v>
      </c>
      <c r="H4" s="32">
        <v>0.25943263998743299</v>
      </c>
    </row>
    <row r="5" spans="1:8" ht="14.25" x14ac:dyDescent="0.2">
      <c r="A5" s="32">
        <v>4</v>
      </c>
      <c r="B5" s="33">
        <v>15</v>
      </c>
      <c r="C5" s="32">
        <v>2812</v>
      </c>
      <c r="D5" s="32">
        <v>46020.902113675198</v>
      </c>
      <c r="E5" s="32">
        <v>34673.470358119703</v>
      </c>
      <c r="F5" s="32">
        <v>11347.431755555601</v>
      </c>
      <c r="G5" s="32">
        <v>34673.470358119703</v>
      </c>
      <c r="H5" s="32">
        <v>0.24657125858868501</v>
      </c>
    </row>
    <row r="6" spans="1:8" ht="14.25" x14ac:dyDescent="0.2">
      <c r="A6" s="32">
        <v>5</v>
      </c>
      <c r="B6" s="33">
        <v>16</v>
      </c>
      <c r="C6" s="32">
        <v>4147</v>
      </c>
      <c r="D6" s="32">
        <v>132344.87764529901</v>
      </c>
      <c r="E6" s="32">
        <v>111456.45787265</v>
      </c>
      <c r="F6" s="32">
        <v>20888.419772649599</v>
      </c>
      <c r="G6" s="32">
        <v>111456.45787265</v>
      </c>
      <c r="H6" s="32">
        <v>0.15783323196408999</v>
      </c>
    </row>
    <row r="7" spans="1:8" ht="14.25" x14ac:dyDescent="0.2">
      <c r="A7" s="32">
        <v>6</v>
      </c>
      <c r="B7" s="33">
        <v>17</v>
      </c>
      <c r="C7" s="32">
        <v>15515</v>
      </c>
      <c r="D7" s="32">
        <v>243230.89257435899</v>
      </c>
      <c r="E7" s="32">
        <v>181207.60821623899</v>
      </c>
      <c r="F7" s="32">
        <v>62023.284358119701</v>
      </c>
      <c r="G7" s="32">
        <v>181207.60821623899</v>
      </c>
      <c r="H7" s="32">
        <v>0.25499756096630799</v>
      </c>
    </row>
    <row r="8" spans="1:8" ht="14.25" x14ac:dyDescent="0.2">
      <c r="A8" s="32">
        <v>7</v>
      </c>
      <c r="B8" s="33">
        <v>18</v>
      </c>
      <c r="C8" s="32">
        <v>62473</v>
      </c>
      <c r="D8" s="32">
        <v>124725.631970085</v>
      </c>
      <c r="E8" s="32">
        <v>101305.249797436</v>
      </c>
      <c r="F8" s="32">
        <v>23420.382172649599</v>
      </c>
      <c r="G8" s="32">
        <v>101305.249797436</v>
      </c>
      <c r="H8" s="32">
        <v>0.18777521350436399</v>
      </c>
    </row>
    <row r="9" spans="1:8" ht="14.25" x14ac:dyDescent="0.2">
      <c r="A9" s="32">
        <v>8</v>
      </c>
      <c r="B9" s="33">
        <v>19</v>
      </c>
      <c r="C9" s="32">
        <v>23132</v>
      </c>
      <c r="D9" s="32">
        <v>92330.520923931603</v>
      </c>
      <c r="E9" s="32">
        <v>74096.243674358993</v>
      </c>
      <c r="F9" s="32">
        <v>18234.277249572599</v>
      </c>
      <c r="G9" s="32">
        <v>74096.243674358993</v>
      </c>
      <c r="H9" s="32">
        <v>0.197489162490433</v>
      </c>
    </row>
    <row r="10" spans="1:8" ht="14.25" x14ac:dyDescent="0.2">
      <c r="A10" s="32">
        <v>9</v>
      </c>
      <c r="B10" s="33">
        <v>21</v>
      </c>
      <c r="C10" s="32">
        <v>115492</v>
      </c>
      <c r="D10" s="32">
        <v>531476.31905384595</v>
      </c>
      <c r="E10" s="32">
        <v>484071.38756239298</v>
      </c>
      <c r="F10" s="32">
        <v>47404.931491452997</v>
      </c>
      <c r="G10" s="32">
        <v>484071.38756239298</v>
      </c>
      <c r="H10" s="35">
        <v>8.9194814128021702E-2</v>
      </c>
    </row>
    <row r="11" spans="1:8" ht="14.25" x14ac:dyDescent="0.2">
      <c r="A11" s="32">
        <v>10</v>
      </c>
      <c r="B11" s="33">
        <v>22</v>
      </c>
      <c r="C11" s="32">
        <v>22862</v>
      </c>
      <c r="D11" s="32">
        <v>418247.14754188003</v>
      </c>
      <c r="E11" s="32">
        <v>359119.89398547</v>
      </c>
      <c r="F11" s="32">
        <v>59127.253556410302</v>
      </c>
      <c r="G11" s="32">
        <v>359119.89398547</v>
      </c>
      <c r="H11" s="32">
        <v>0.14136917347533101</v>
      </c>
    </row>
    <row r="12" spans="1:8" ht="14.25" x14ac:dyDescent="0.2">
      <c r="A12" s="32">
        <v>11</v>
      </c>
      <c r="B12" s="33">
        <v>23</v>
      </c>
      <c r="C12" s="32">
        <v>123847.81200000001</v>
      </c>
      <c r="D12" s="32">
        <v>1112288.21120358</v>
      </c>
      <c r="E12" s="32">
        <v>955254.75358436594</v>
      </c>
      <c r="F12" s="32">
        <v>157033.45761921199</v>
      </c>
      <c r="G12" s="32">
        <v>955254.75358436594</v>
      </c>
      <c r="H12" s="32">
        <v>0.141180546586294</v>
      </c>
    </row>
    <row r="13" spans="1:8" ht="14.25" x14ac:dyDescent="0.2">
      <c r="A13" s="32">
        <v>12</v>
      </c>
      <c r="B13" s="33">
        <v>24</v>
      </c>
      <c r="C13" s="32">
        <v>21658.473999999998</v>
      </c>
      <c r="D13" s="32">
        <v>448546.84370940202</v>
      </c>
      <c r="E13" s="32">
        <v>399142.29846153798</v>
      </c>
      <c r="F13" s="32">
        <v>49404.5452478632</v>
      </c>
      <c r="G13" s="32">
        <v>399142.29846153798</v>
      </c>
      <c r="H13" s="32">
        <v>0.110143557893077</v>
      </c>
    </row>
    <row r="14" spans="1:8" ht="14.25" x14ac:dyDescent="0.2">
      <c r="A14" s="32">
        <v>13</v>
      </c>
      <c r="B14" s="33">
        <v>25</v>
      </c>
      <c r="C14" s="32">
        <v>62168</v>
      </c>
      <c r="D14" s="32">
        <v>667917.20730000001</v>
      </c>
      <c r="E14" s="32">
        <v>606504.87</v>
      </c>
      <c r="F14" s="32">
        <v>61412.337299999999</v>
      </c>
      <c r="G14" s="32">
        <v>606504.87</v>
      </c>
      <c r="H14" s="32">
        <v>9.1946032575286205E-2</v>
      </c>
    </row>
    <row r="15" spans="1:8" ht="14.25" x14ac:dyDescent="0.2">
      <c r="A15" s="32">
        <v>14</v>
      </c>
      <c r="B15" s="33">
        <v>26</v>
      </c>
      <c r="C15" s="32">
        <v>51126</v>
      </c>
      <c r="D15" s="32">
        <v>286776.615080002</v>
      </c>
      <c r="E15" s="32">
        <v>258005.03019440299</v>
      </c>
      <c r="F15" s="32">
        <v>28771.584885598699</v>
      </c>
      <c r="G15" s="32">
        <v>258005.03019440299</v>
      </c>
      <c r="H15" s="32">
        <v>0.100327514074229</v>
      </c>
    </row>
    <row r="16" spans="1:8" ht="14.25" x14ac:dyDescent="0.2">
      <c r="A16" s="32">
        <v>15</v>
      </c>
      <c r="B16" s="33">
        <v>27</v>
      </c>
      <c r="C16" s="32">
        <v>117135.189</v>
      </c>
      <c r="D16" s="32">
        <v>862272.49899999995</v>
      </c>
      <c r="E16" s="32">
        <v>755253.30359999998</v>
      </c>
      <c r="F16" s="32">
        <v>107019.1954</v>
      </c>
      <c r="G16" s="32">
        <v>755253.30359999998</v>
      </c>
      <c r="H16" s="32">
        <v>0.124112963737233</v>
      </c>
    </row>
    <row r="17" spans="1:8" ht="14.25" x14ac:dyDescent="0.2">
      <c r="A17" s="32">
        <v>16</v>
      </c>
      <c r="B17" s="33">
        <v>29</v>
      </c>
      <c r="C17" s="32">
        <v>171388</v>
      </c>
      <c r="D17" s="32">
        <v>2436935.2851401698</v>
      </c>
      <c r="E17" s="32">
        <v>2201156.7569256402</v>
      </c>
      <c r="F17" s="32">
        <v>235778.52821453</v>
      </c>
      <c r="G17" s="32">
        <v>2201156.7569256402</v>
      </c>
      <c r="H17" s="32">
        <v>9.6752067915897896E-2</v>
      </c>
    </row>
    <row r="18" spans="1:8" ht="14.25" x14ac:dyDescent="0.2">
      <c r="A18" s="32">
        <v>17</v>
      </c>
      <c r="B18" s="33">
        <v>31</v>
      </c>
      <c r="C18" s="32">
        <v>19323.976999999999</v>
      </c>
      <c r="D18" s="32">
        <v>148711.975114197</v>
      </c>
      <c r="E18" s="32">
        <v>122731.95844084601</v>
      </c>
      <c r="F18" s="32">
        <v>25980.016673351201</v>
      </c>
      <c r="G18" s="32">
        <v>122731.95844084601</v>
      </c>
      <c r="H18" s="32">
        <v>0.174700232805064</v>
      </c>
    </row>
    <row r="19" spans="1:8" ht="14.25" x14ac:dyDescent="0.2">
      <c r="A19" s="32">
        <v>18</v>
      </c>
      <c r="B19" s="33">
        <v>32</v>
      </c>
      <c r="C19" s="32">
        <v>9081.9580000000005</v>
      </c>
      <c r="D19" s="32">
        <v>150115.69779659601</v>
      </c>
      <c r="E19" s="32">
        <v>135922.33145546401</v>
      </c>
      <c r="F19" s="32">
        <v>14193.3663411325</v>
      </c>
      <c r="G19" s="32">
        <v>135922.33145546401</v>
      </c>
      <c r="H19" s="32">
        <v>9.4549514470926493E-2</v>
      </c>
    </row>
    <row r="20" spans="1:8" ht="14.25" x14ac:dyDescent="0.2">
      <c r="A20" s="32">
        <v>19</v>
      </c>
      <c r="B20" s="33">
        <v>33</v>
      </c>
      <c r="C20" s="32">
        <v>40184.216999999997</v>
      </c>
      <c r="D20" s="32">
        <v>455178.058471606</v>
      </c>
      <c r="E20" s="32">
        <v>360007.21747973002</v>
      </c>
      <c r="F20" s="32">
        <v>95170.840991875506</v>
      </c>
      <c r="G20" s="32">
        <v>360007.21747973002</v>
      </c>
      <c r="H20" s="32">
        <v>0.20908486079368499</v>
      </c>
    </row>
    <row r="21" spans="1:8" ht="14.25" x14ac:dyDescent="0.2">
      <c r="A21" s="32">
        <v>20</v>
      </c>
      <c r="B21" s="33">
        <v>34</v>
      </c>
      <c r="C21" s="32">
        <v>34075.089999999997</v>
      </c>
      <c r="D21" s="32">
        <v>180570.47410478801</v>
      </c>
      <c r="E21" s="32">
        <v>132204.85295204999</v>
      </c>
      <c r="F21" s="32">
        <v>48365.621152737403</v>
      </c>
      <c r="G21" s="32">
        <v>132204.85295204999</v>
      </c>
      <c r="H21" s="32">
        <v>0.26784900129724498</v>
      </c>
    </row>
    <row r="22" spans="1:8" ht="14.25" x14ac:dyDescent="0.2">
      <c r="A22" s="32">
        <v>21</v>
      </c>
      <c r="B22" s="33">
        <v>35</v>
      </c>
      <c r="C22" s="32">
        <v>24008.441999999999</v>
      </c>
      <c r="D22" s="32">
        <v>523879.09350707999</v>
      </c>
      <c r="E22" s="32">
        <v>477204.71876637201</v>
      </c>
      <c r="F22" s="32">
        <v>46674.374740708001</v>
      </c>
      <c r="G22" s="32">
        <v>477204.71876637201</v>
      </c>
      <c r="H22" s="32">
        <v>8.9093791524011701E-2</v>
      </c>
    </row>
    <row r="23" spans="1:8" ht="14.25" x14ac:dyDescent="0.2">
      <c r="A23" s="32">
        <v>22</v>
      </c>
      <c r="B23" s="33">
        <v>36</v>
      </c>
      <c r="C23" s="32">
        <v>114651.951</v>
      </c>
      <c r="D23" s="32">
        <v>563497.65594601806</v>
      </c>
      <c r="E23" s="32">
        <v>472253.16535066999</v>
      </c>
      <c r="F23" s="32">
        <v>91244.490595347801</v>
      </c>
      <c r="G23" s="32">
        <v>472253.16535066999</v>
      </c>
      <c r="H23" s="32">
        <v>0.16192523541586601</v>
      </c>
    </row>
    <row r="24" spans="1:8" ht="14.25" x14ac:dyDescent="0.2">
      <c r="A24" s="32">
        <v>23</v>
      </c>
      <c r="B24" s="33">
        <v>37</v>
      </c>
      <c r="C24" s="32">
        <v>86342.453999999998</v>
      </c>
      <c r="D24" s="32">
        <v>879151.85119420604</v>
      </c>
      <c r="E24" s="32">
        <v>773485.099998235</v>
      </c>
      <c r="F24" s="32">
        <v>105666.751195971</v>
      </c>
      <c r="G24" s="32">
        <v>773485.099998235</v>
      </c>
      <c r="H24" s="32">
        <v>0.12019169504385099</v>
      </c>
    </row>
    <row r="25" spans="1:8" ht="14.25" x14ac:dyDescent="0.2">
      <c r="A25" s="32">
        <v>24</v>
      </c>
      <c r="B25" s="33">
        <v>38</v>
      </c>
      <c r="C25" s="32">
        <v>84745.501999999993</v>
      </c>
      <c r="D25" s="32">
        <v>473601.33212654898</v>
      </c>
      <c r="E25" s="32">
        <v>445142.34836548701</v>
      </c>
      <c r="F25" s="32">
        <v>28458.9837610619</v>
      </c>
      <c r="G25" s="32">
        <v>445142.34836548701</v>
      </c>
      <c r="H25" s="32">
        <v>6.0090590609777998E-2</v>
      </c>
    </row>
    <row r="26" spans="1:8" ht="14.25" x14ac:dyDescent="0.2">
      <c r="A26" s="32">
        <v>25</v>
      </c>
      <c r="B26" s="33">
        <v>39</v>
      </c>
      <c r="C26" s="32">
        <v>66179.902000000002</v>
      </c>
      <c r="D26" s="32">
        <v>95673.1554844036</v>
      </c>
      <c r="E26" s="32">
        <v>67270.963498409299</v>
      </c>
      <c r="F26" s="32">
        <v>28402.191985994301</v>
      </c>
      <c r="G26" s="32">
        <v>67270.963498409299</v>
      </c>
      <c r="H26" s="32">
        <v>0.29686688854560001</v>
      </c>
    </row>
    <row r="27" spans="1:8" ht="14.25" x14ac:dyDescent="0.2">
      <c r="A27" s="32">
        <v>26</v>
      </c>
      <c r="B27" s="33">
        <v>42</v>
      </c>
      <c r="C27" s="32">
        <v>4623.09</v>
      </c>
      <c r="D27" s="32">
        <v>78793.225300000006</v>
      </c>
      <c r="E27" s="32">
        <v>67678.605299999996</v>
      </c>
      <c r="F27" s="32">
        <v>11114.62</v>
      </c>
      <c r="G27" s="32">
        <v>67678.605299999996</v>
      </c>
      <c r="H27" s="32">
        <v>0.14106060461012801</v>
      </c>
    </row>
    <row r="28" spans="1:8" ht="14.25" x14ac:dyDescent="0.2">
      <c r="A28" s="32">
        <v>27</v>
      </c>
      <c r="B28" s="33">
        <v>75</v>
      </c>
      <c r="C28" s="32">
        <v>237</v>
      </c>
      <c r="D28" s="32">
        <v>133835.897435897</v>
      </c>
      <c r="E28" s="32">
        <v>125846.837606838</v>
      </c>
      <c r="F28" s="32">
        <v>7989.05982905983</v>
      </c>
      <c r="G28" s="32">
        <v>125846.837606838</v>
      </c>
      <c r="H28" s="32">
        <v>5.9692952205788401E-2</v>
      </c>
    </row>
    <row r="29" spans="1:8" ht="14.25" x14ac:dyDescent="0.2">
      <c r="A29" s="32">
        <v>28</v>
      </c>
      <c r="B29" s="33">
        <v>76</v>
      </c>
      <c r="C29" s="32">
        <v>2074</v>
      </c>
      <c r="D29" s="32">
        <v>375118.85117435898</v>
      </c>
      <c r="E29" s="32">
        <v>348774.005199145</v>
      </c>
      <c r="F29" s="32">
        <v>26344.845975213699</v>
      </c>
      <c r="G29" s="32">
        <v>348774.005199145</v>
      </c>
      <c r="H29" s="32">
        <v>7.0230663942208393E-2</v>
      </c>
    </row>
    <row r="30" spans="1:8" ht="14.25" x14ac:dyDescent="0.2">
      <c r="A30" s="32">
        <v>29</v>
      </c>
      <c r="B30" s="33">
        <v>99</v>
      </c>
      <c r="C30" s="32">
        <v>15</v>
      </c>
      <c r="D30" s="32">
        <v>12141.0710233719</v>
      </c>
      <c r="E30" s="32">
        <v>10001.558581045299</v>
      </c>
      <c r="F30" s="32">
        <v>2139.5124423266002</v>
      </c>
      <c r="G30" s="32">
        <v>10001.558581045299</v>
      </c>
      <c r="H30" s="32">
        <v>0.17622106305184901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2015-03-18T00:36:20Z</dcterms:modified>
</cp:coreProperties>
</file>