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<sst xmlns="http://schemas.openxmlformats.org/spreadsheetml/2006/main" count="117" uniqueCount="75">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</sst>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1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SUM(E4:E40)</f>
        <v>20618025.201799996</v>
      </c>
      <c r="F3" s="25">
        <f>RA!I7</f>
        <v>1195861.4726</v>
      </c>
      <c r="G3" s="16">
        <f>SUM(G4:G40)</f>
        <v>19422163.729200006</v>
      </c>
      <c r="H3" s="27">
        <f>RA!J7</f>
        <v>5.8000776548454303</v>
      </c>
      <c r="I3" s="20">
        <f>SUM(I4:I40)</f>
        <v>20618030.954220142</v>
      </c>
      <c r="J3" s="21">
        <f>SUM(J4:J40)</f>
        <v>19422163.743433483</v>
      </c>
      <c r="K3" s="22">
        <f>E3-I3</f>
        <v>-5.7524201460182667</v>
      </c>
      <c r="L3" s="22">
        <f>G3-J3</f>
        <v>-1.4233477413654327E-2</v>
      </c>
    </row>
    <row r="4" spans="1:13" x14ac:dyDescent="0.15">
      <c r="A4" s="42">
        <f>RA!A8</f>
        <v>42307</v>
      </c>
      <c r="B4" s="12">
        <v>12</v>
      </c>
      <c r="C4" s="40" t="s">
        <v>6</v>
      </c>
      <c r="D4" s="40"/>
      <c r="E4" s="15">
        <f>VLOOKUP(C4,RA!B8:D36,3,0)</f>
        <v>787547.92290000001</v>
      </c>
      <c r="F4" s="25">
        <f>VLOOKUP(C4,RA!B8:I39,8,0)</f>
        <v>27799.9352</v>
      </c>
      <c r="G4" s="16">
        <f t="shared" ref="G4:G40" si="0">E4-F4</f>
        <v>759747.98770000006</v>
      </c>
      <c r="H4" s="27">
        <f>RA!J8</f>
        <v>3.52993568919995</v>
      </c>
      <c r="I4" s="20">
        <f>VLOOKUP(B4,RMS!B:D,3,FALSE)</f>
        <v>787548.600168376</v>
      </c>
      <c r="J4" s="21">
        <f>VLOOKUP(B4,RMS!B:E,4,FALSE)</f>
        <v>759748.00246324798</v>
      </c>
      <c r="K4" s="22">
        <f t="shared" ref="K4:K40" si="1">E4-I4</f>
        <v>-0.67726837599184364</v>
      </c>
      <c r="L4" s="22">
        <f t="shared" ref="L4:L40" si="2">G4-J4</f>
        <v>-1.4763247920200229E-2</v>
      </c>
    </row>
    <row r="5" spans="1:13" x14ac:dyDescent="0.15">
      <c r="A5" s="42"/>
      <c r="B5" s="12">
        <v>13</v>
      </c>
      <c r="C5" s="40" t="s">
        <v>7</v>
      </c>
      <c r="D5" s="40"/>
      <c r="E5" s="15">
        <f>VLOOKUP(C5,RA!B8:D37,3,0)</f>
        <v>82266.397299999997</v>
      </c>
      <c r="F5" s="25">
        <f>VLOOKUP(C5,RA!B9:I40,8,0)</f>
        <v>13730.127699999999</v>
      </c>
      <c r="G5" s="16">
        <f t="shared" si="0"/>
        <v>68536.2696</v>
      </c>
      <c r="H5" s="27">
        <f>RA!J9</f>
        <v>16.689837103149799</v>
      </c>
      <c r="I5" s="20">
        <f>VLOOKUP(B5,RMS!B:D,3,FALSE)</f>
        <v>82266.424455994304</v>
      </c>
      <c r="J5" s="21">
        <f>VLOOKUP(B5,RMS!B:E,4,FALSE)</f>
        <v>68536.281005014695</v>
      </c>
      <c r="K5" s="22">
        <f t="shared" si="1"/>
        <v>-2.7155994306667708E-2</v>
      </c>
      <c r="L5" s="22">
        <f t="shared" si="2"/>
        <v>-1.1405014694901183E-2</v>
      </c>
      <c r="M5" s="32"/>
    </row>
    <row r="6" spans="1:13" x14ac:dyDescent="0.15">
      <c r="A6" s="42"/>
      <c r="B6" s="12">
        <v>14</v>
      </c>
      <c r="C6" s="40" t="s">
        <v>8</v>
      </c>
      <c r="D6" s="40"/>
      <c r="E6" s="15">
        <f>VLOOKUP(C6,RA!B10:D38,3,0)</f>
        <v>139134.6826</v>
      </c>
      <c r="F6" s="25">
        <f>VLOOKUP(C6,RA!B10:I41,8,0)</f>
        <v>21600.5923</v>
      </c>
      <c r="G6" s="16">
        <f t="shared" si="0"/>
        <v>117534.0903</v>
      </c>
      <c r="H6" s="27">
        <f>RA!J10</f>
        <v>15.5249517204131</v>
      </c>
      <c r="I6" s="20">
        <f>VLOOKUP(B6,RMS!B:D,3,FALSE)</f>
        <v>139136.805034914</v>
      </c>
      <c r="J6" s="21">
        <f>VLOOKUP(B6,RMS!B:E,4,FALSE)</f>
        <v>117534.090564735</v>
      </c>
      <c r="K6" s="22">
        <f>E6-I6</f>
        <v>-2.1224349139956757</v>
      </c>
      <c r="L6" s="22">
        <f t="shared" si="2"/>
        <v>-2.6473500474821776E-4</v>
      </c>
      <c r="M6" s="32"/>
    </row>
    <row r="7" spans="1:13" x14ac:dyDescent="0.15">
      <c r="A7" s="42"/>
      <c r="B7" s="12">
        <v>15</v>
      </c>
      <c r="C7" s="40" t="s">
        <v>9</v>
      </c>
      <c r="D7" s="40"/>
      <c r="E7" s="15">
        <f>VLOOKUP(C7,RA!B10:D39,3,0)</f>
        <v>50722.441099999996</v>
      </c>
      <c r="F7" s="25">
        <f>VLOOKUP(C7,RA!B11:I42,8,0)</f>
        <v>10993.9548</v>
      </c>
      <c r="G7" s="16">
        <f t="shared" si="0"/>
        <v>39728.486299999997</v>
      </c>
      <c r="H7" s="27">
        <f>RA!J11</f>
        <v>21.674735209067101</v>
      </c>
      <c r="I7" s="20">
        <f>VLOOKUP(B7,RMS!B:D,3,FALSE)</f>
        <v>50722.474258974398</v>
      </c>
      <c r="J7" s="21">
        <f>VLOOKUP(B7,RMS!B:E,4,FALSE)</f>
        <v>39728.486735897401</v>
      </c>
      <c r="K7" s="22">
        <f t="shared" si="1"/>
        <v>-3.3158974401885644E-2</v>
      </c>
      <c r="L7" s="22">
        <f t="shared" si="2"/>
        <v>-4.3589740380411968E-4</v>
      </c>
      <c r="M7" s="32"/>
    </row>
    <row r="8" spans="1:13" x14ac:dyDescent="0.15">
      <c r="A8" s="42"/>
      <c r="B8" s="12">
        <v>16</v>
      </c>
      <c r="C8" s="40" t="s">
        <v>10</v>
      </c>
      <c r="D8" s="40"/>
      <c r="E8" s="15">
        <f>VLOOKUP(C8,RA!B12:D39,3,0)</f>
        <v>485272.55369999999</v>
      </c>
      <c r="F8" s="25">
        <f>VLOOKUP(C8,RA!B12:I43,8,0)</f>
        <v>21217.9398</v>
      </c>
      <c r="G8" s="16">
        <f t="shared" si="0"/>
        <v>464054.6139</v>
      </c>
      <c r="H8" s="27">
        <f>RA!J12</f>
        <v>4.37237582019055</v>
      </c>
      <c r="I8" s="20">
        <f>VLOOKUP(B8,RMS!B:D,3,FALSE)</f>
        <v>485272.552776923</v>
      </c>
      <c r="J8" s="21">
        <f>VLOOKUP(B8,RMS!B:E,4,FALSE)</f>
        <v>464054.61434957298</v>
      </c>
      <c r="K8" s="22">
        <f t="shared" si="1"/>
        <v>9.2307699378579855E-4</v>
      </c>
      <c r="L8" s="22">
        <f t="shared" si="2"/>
        <v>-4.4957298086956143E-4</v>
      </c>
      <c r="M8" s="32"/>
    </row>
    <row r="9" spans="1:13" x14ac:dyDescent="0.15">
      <c r="A9" s="42"/>
      <c r="B9" s="12">
        <v>17</v>
      </c>
      <c r="C9" s="40" t="s">
        <v>11</v>
      </c>
      <c r="D9" s="40"/>
      <c r="E9" s="15">
        <f>VLOOKUP(C9,RA!B12:D40,3,0)</f>
        <v>837402.89390000002</v>
      </c>
      <c r="F9" s="25">
        <f>VLOOKUP(C9,RA!B13:I44,8,0)</f>
        <v>-57514.708599999998</v>
      </c>
      <c r="G9" s="16">
        <f t="shared" si="0"/>
        <v>894917.60250000004</v>
      </c>
      <c r="H9" s="27">
        <f>RA!J13</f>
        <v>-6.8682242465319501</v>
      </c>
      <c r="I9" s="20">
        <f>VLOOKUP(B9,RMS!B:D,3,FALSE)</f>
        <v>837403.16294786299</v>
      </c>
      <c r="J9" s="21">
        <f>VLOOKUP(B9,RMS!B:E,4,FALSE)</f>
        <v>894917.59760683798</v>
      </c>
      <c r="K9" s="22">
        <f t="shared" si="1"/>
        <v>-0.26904786296654493</v>
      </c>
      <c r="L9" s="22">
        <f t="shared" si="2"/>
        <v>4.8931620549410582E-3</v>
      </c>
      <c r="M9" s="32"/>
    </row>
    <row r="10" spans="1:13" x14ac:dyDescent="0.15">
      <c r="A10" s="42"/>
      <c r="B10" s="12">
        <v>18</v>
      </c>
      <c r="C10" s="40" t="s">
        <v>12</v>
      </c>
      <c r="D10" s="40"/>
      <c r="E10" s="15">
        <f>VLOOKUP(C10,RA!B14:D41,3,0)</f>
        <v>185010.0969</v>
      </c>
      <c r="F10" s="25">
        <f>VLOOKUP(C10,RA!B14:I45,8,0)</f>
        <v>38839.787900000003</v>
      </c>
      <c r="G10" s="16">
        <f t="shared" si="0"/>
        <v>146170.30900000001</v>
      </c>
      <c r="H10" s="27">
        <f>RA!J14</f>
        <v>20.993334175157699</v>
      </c>
      <c r="I10" s="20">
        <f>VLOOKUP(B10,RMS!B:D,3,FALSE)</f>
        <v>185010.09760341901</v>
      </c>
      <c r="J10" s="21">
        <f>VLOOKUP(B10,RMS!B:E,4,FALSE)</f>
        <v>146170.31232564099</v>
      </c>
      <c r="K10" s="22">
        <f t="shared" si="1"/>
        <v>-7.0341900573112071E-4</v>
      </c>
      <c r="L10" s="22">
        <f t="shared" si="2"/>
        <v>-3.3256409806199372E-3</v>
      </c>
      <c r="M10" s="32"/>
    </row>
    <row r="11" spans="1:13" x14ac:dyDescent="0.15">
      <c r="A11" s="42"/>
      <c r="B11" s="12">
        <v>19</v>
      </c>
      <c r="C11" s="40" t="s">
        <v>13</v>
      </c>
      <c r="D11" s="40"/>
      <c r="E11" s="15">
        <f>VLOOKUP(C11,RA!B14:D42,3,0)</f>
        <v>166397.58850000001</v>
      </c>
      <c r="F11" s="25">
        <f>VLOOKUP(C11,RA!B15:I46,8,0)</f>
        <v>27389.205600000001</v>
      </c>
      <c r="G11" s="16">
        <f t="shared" si="0"/>
        <v>139008.38290000003</v>
      </c>
      <c r="H11" s="27">
        <f>RA!J15</f>
        <v>16.460097677437201</v>
      </c>
      <c r="I11" s="20">
        <f>VLOOKUP(B11,RMS!B:D,3,FALSE)</f>
        <v>166397.69548290601</v>
      </c>
      <c r="J11" s="21">
        <f>VLOOKUP(B11,RMS!B:E,4,FALSE)</f>
        <v>139008.38226495701</v>
      </c>
      <c r="K11" s="22">
        <f t="shared" si="1"/>
        <v>-0.10698290599975735</v>
      </c>
      <c r="L11" s="22">
        <f t="shared" si="2"/>
        <v>6.3504301942884922E-4</v>
      </c>
      <c r="M11" s="32"/>
    </row>
    <row r="12" spans="1:13" x14ac:dyDescent="0.15">
      <c r="A12" s="42"/>
      <c r="B12" s="12">
        <v>21</v>
      </c>
      <c r="C12" s="40" t="s">
        <v>14</v>
      </c>
      <c r="D12" s="40"/>
      <c r="E12" s="15">
        <f>VLOOKUP(C12,RA!B16:D43,3,0)</f>
        <v>798089.36360000004</v>
      </c>
      <c r="F12" s="25">
        <f>VLOOKUP(C12,RA!B16:I47,8,0)</f>
        <v>7476.3958000000002</v>
      </c>
      <c r="G12" s="16">
        <f t="shared" si="0"/>
        <v>790612.96779999998</v>
      </c>
      <c r="H12" s="27">
        <f>RA!J16</f>
        <v>0.93678679869578496</v>
      </c>
      <c r="I12" s="20">
        <f>VLOOKUP(B12,RMS!B:D,3,FALSE)</f>
        <v>798088.98376495705</v>
      </c>
      <c r="J12" s="21">
        <f>VLOOKUP(B12,RMS!B:E,4,FALSE)</f>
        <v>790612.96775897394</v>
      </c>
      <c r="K12" s="22">
        <f t="shared" si="1"/>
        <v>0.3798350429860875</v>
      </c>
      <c r="L12" s="22">
        <f t="shared" si="2"/>
        <v>4.1026039980351925E-5</v>
      </c>
      <c r="M12" s="32"/>
    </row>
    <row r="13" spans="1:13" x14ac:dyDescent="0.15">
      <c r="A13" s="42"/>
      <c r="B13" s="12">
        <v>22</v>
      </c>
      <c r="C13" s="40" t="s">
        <v>15</v>
      </c>
      <c r="D13" s="40"/>
      <c r="E13" s="15">
        <f>VLOOKUP(C13,RA!B16:D44,3,0)</f>
        <v>674648.37910000002</v>
      </c>
      <c r="F13" s="25">
        <f>VLOOKUP(C13,RA!B17:I48,8,0)</f>
        <v>36888.416700000002</v>
      </c>
      <c r="G13" s="16">
        <f t="shared" si="0"/>
        <v>637759.96240000008</v>
      </c>
      <c r="H13" s="27">
        <f>RA!J17</f>
        <v>5.4677989072189304</v>
      </c>
      <c r="I13" s="20">
        <f>VLOOKUP(B13,RMS!B:D,3,FALSE)</f>
        <v>674648.30702564097</v>
      </c>
      <c r="J13" s="21">
        <f>VLOOKUP(B13,RMS!B:E,4,FALSE)</f>
        <v>637759.962437607</v>
      </c>
      <c r="K13" s="22">
        <f t="shared" si="1"/>
        <v>7.2074359050020576E-2</v>
      </c>
      <c r="L13" s="22">
        <f t="shared" si="2"/>
        <v>-3.7606921978294849E-5</v>
      </c>
      <c r="M13" s="32"/>
    </row>
    <row r="14" spans="1:13" x14ac:dyDescent="0.15">
      <c r="A14" s="42"/>
      <c r="B14" s="12">
        <v>23</v>
      </c>
      <c r="C14" s="40" t="s">
        <v>16</v>
      </c>
      <c r="D14" s="40"/>
      <c r="E14" s="15">
        <f>VLOOKUP(C14,RA!B18:D45,3,0)</f>
        <v>1663468.5378</v>
      </c>
      <c r="F14" s="25">
        <f>VLOOKUP(C14,RA!B18:I49,8,0)</f>
        <v>216450.64799999999</v>
      </c>
      <c r="G14" s="16">
        <f t="shared" si="0"/>
        <v>1447017.8898</v>
      </c>
      <c r="H14" s="27">
        <f>RA!J18</f>
        <v>13.012007325745</v>
      </c>
      <c r="I14" s="20">
        <f>VLOOKUP(B14,RMS!B:D,3,FALSE)</f>
        <v>1663468.7357546999</v>
      </c>
      <c r="J14" s="21">
        <f>VLOOKUP(B14,RMS!B:E,4,FALSE)</f>
        <v>1447017.8827820499</v>
      </c>
      <c r="K14" s="22">
        <f t="shared" si="1"/>
        <v>-0.19795469986274838</v>
      </c>
      <c r="L14" s="22">
        <f t="shared" si="2"/>
        <v>7.0179500617086887E-3</v>
      </c>
      <c r="M14" s="32"/>
    </row>
    <row r="15" spans="1:13" x14ac:dyDescent="0.15">
      <c r="A15" s="42"/>
      <c r="B15" s="12">
        <v>24</v>
      </c>
      <c r="C15" s="40" t="s">
        <v>17</v>
      </c>
      <c r="D15" s="40"/>
      <c r="E15" s="15">
        <f>VLOOKUP(C15,RA!B18:D46,3,0)</f>
        <v>691485.99809999997</v>
      </c>
      <c r="F15" s="25">
        <f>VLOOKUP(C15,RA!B19:I50,8,0)</f>
        <v>24136.221799999999</v>
      </c>
      <c r="G15" s="16">
        <f t="shared" si="0"/>
        <v>667349.77630000003</v>
      </c>
      <c r="H15" s="27">
        <f>RA!J19</f>
        <v>3.49048597749184</v>
      </c>
      <c r="I15" s="20">
        <f>VLOOKUP(B15,RMS!B:D,3,FALSE)</f>
        <v>691485.86241794901</v>
      </c>
      <c r="J15" s="21">
        <f>VLOOKUP(B15,RMS!B:E,4,FALSE)</f>
        <v>667349.77540598297</v>
      </c>
      <c r="K15" s="22">
        <f t="shared" si="1"/>
        <v>0.13568205095361918</v>
      </c>
      <c r="L15" s="22">
        <f t="shared" si="2"/>
        <v>8.940170519053936E-4</v>
      </c>
      <c r="M15" s="32"/>
    </row>
    <row r="16" spans="1:13" x14ac:dyDescent="0.15">
      <c r="A16" s="42"/>
      <c r="B16" s="12">
        <v>25</v>
      </c>
      <c r="C16" s="40" t="s">
        <v>18</v>
      </c>
      <c r="D16" s="40"/>
      <c r="E16" s="15">
        <f>VLOOKUP(C16,RA!B20:D47,3,0)</f>
        <v>1104287.8977999999</v>
      </c>
      <c r="F16" s="25">
        <f>VLOOKUP(C16,RA!B20:I51,8,0)</f>
        <v>84198.622399999993</v>
      </c>
      <c r="G16" s="16">
        <f t="shared" si="0"/>
        <v>1020089.2753999999</v>
      </c>
      <c r="H16" s="27">
        <f>RA!J20</f>
        <v>7.6246984656576799</v>
      </c>
      <c r="I16" s="20">
        <f>VLOOKUP(B16,RMS!B:D,3,FALSE)</f>
        <v>1104288.0366</v>
      </c>
      <c r="J16" s="21">
        <f>VLOOKUP(B16,RMS!B:E,4,FALSE)</f>
        <v>1020089.2754</v>
      </c>
      <c r="K16" s="22">
        <f t="shared" si="1"/>
        <v>-0.13880000007338822</v>
      </c>
      <c r="L16" s="22">
        <f t="shared" si="2"/>
        <v>0</v>
      </c>
      <c r="M16" s="32"/>
    </row>
    <row r="17" spans="1:13" x14ac:dyDescent="0.15">
      <c r="A17" s="42"/>
      <c r="B17" s="12">
        <v>26</v>
      </c>
      <c r="C17" s="40" t="s">
        <v>19</v>
      </c>
      <c r="D17" s="40"/>
      <c r="E17" s="15">
        <f>VLOOKUP(C17,RA!B20:D48,3,0)</f>
        <v>371947.63410000002</v>
      </c>
      <c r="F17" s="25">
        <f>VLOOKUP(C17,RA!B21:I52,8,0)</f>
        <v>46555.682500000003</v>
      </c>
      <c r="G17" s="16">
        <f t="shared" si="0"/>
        <v>325391.95160000003</v>
      </c>
      <c r="H17" s="27">
        <f>RA!J21</f>
        <v>12.5167303759441</v>
      </c>
      <c r="I17" s="20">
        <f>VLOOKUP(B17,RMS!B:D,3,FALSE)</f>
        <v>371947.25433230499</v>
      </c>
      <c r="J17" s="21">
        <f>VLOOKUP(B17,RMS!B:E,4,FALSE)</f>
        <v>325391.95159922802</v>
      </c>
      <c r="K17" s="22">
        <f t="shared" si="1"/>
        <v>0.37976769503438845</v>
      </c>
      <c r="L17" s="22">
        <f t="shared" si="2"/>
        <v>7.7200820669531822E-7</v>
      </c>
      <c r="M17" s="32"/>
    </row>
    <row r="18" spans="1:13" x14ac:dyDescent="0.15">
      <c r="A18" s="42"/>
      <c r="B18" s="12">
        <v>27</v>
      </c>
      <c r="C18" s="40" t="s">
        <v>20</v>
      </c>
      <c r="D18" s="40"/>
      <c r="E18" s="15">
        <f>VLOOKUP(C18,RA!B22:D49,3,0)</f>
        <v>1049681.6931</v>
      </c>
      <c r="F18" s="25">
        <f>VLOOKUP(C18,RA!B22:I53,8,0)</f>
        <v>133354.40040000001</v>
      </c>
      <c r="G18" s="16">
        <f t="shared" si="0"/>
        <v>916327.29269999999</v>
      </c>
      <c r="H18" s="27">
        <f>RA!J22</f>
        <v>12.7042703780198</v>
      </c>
      <c r="I18" s="20">
        <f>VLOOKUP(B18,RMS!B:D,3,FALSE)</f>
        <v>1049683.1151000001</v>
      </c>
      <c r="J18" s="21">
        <f>VLOOKUP(B18,RMS!B:E,4,FALSE)</f>
        <v>916327.29339999997</v>
      </c>
      <c r="K18" s="22">
        <f t="shared" si="1"/>
        <v>-1.4220000000204891</v>
      </c>
      <c r="L18" s="22">
        <f t="shared" si="2"/>
        <v>-6.99999975040555E-4</v>
      </c>
      <c r="M18" s="32"/>
    </row>
    <row r="19" spans="1:13" x14ac:dyDescent="0.15">
      <c r="A19" s="42"/>
      <c r="B19" s="12">
        <v>29</v>
      </c>
      <c r="C19" s="40" t="s">
        <v>21</v>
      </c>
      <c r="D19" s="40"/>
      <c r="E19" s="15">
        <f>VLOOKUP(C19,RA!B22:D50,3,0)</f>
        <v>2603501.1669999999</v>
      </c>
      <c r="F19" s="25">
        <f>VLOOKUP(C19,RA!B23:I54,8,0)</f>
        <v>261992.5551</v>
      </c>
      <c r="G19" s="16">
        <f t="shared" si="0"/>
        <v>2341508.6118999999</v>
      </c>
      <c r="H19" s="27">
        <f>RA!J23</f>
        <v>10.063085756243099</v>
      </c>
      <c r="I19" s="20">
        <f>VLOOKUP(B19,RMS!B:D,3,FALSE)</f>
        <v>2603503.22762137</v>
      </c>
      <c r="J19" s="21">
        <f>VLOOKUP(B19,RMS!B:E,4,FALSE)</f>
        <v>2341508.63671538</v>
      </c>
      <c r="K19" s="22">
        <f t="shared" si="1"/>
        <v>-2.0606213700957596</v>
      </c>
      <c r="L19" s="22">
        <f t="shared" si="2"/>
        <v>-2.4815380107611418E-2</v>
      </c>
      <c r="M19" s="32"/>
    </row>
    <row r="20" spans="1:13" x14ac:dyDescent="0.15">
      <c r="A20" s="42"/>
      <c r="B20" s="12">
        <v>31</v>
      </c>
      <c r="C20" s="40" t="s">
        <v>22</v>
      </c>
      <c r="D20" s="40"/>
      <c r="E20" s="15">
        <f>VLOOKUP(C20,RA!B24:D51,3,0)</f>
        <v>294261.96159999998</v>
      </c>
      <c r="F20" s="25">
        <f>VLOOKUP(C20,RA!B24:I55,8,0)</f>
        <v>37836.667399999998</v>
      </c>
      <c r="G20" s="16">
        <f t="shared" si="0"/>
        <v>256425.29419999997</v>
      </c>
      <c r="H20" s="27">
        <f>RA!J24</f>
        <v>12.8581578109075</v>
      </c>
      <c r="I20" s="20">
        <f>VLOOKUP(B20,RMS!B:D,3,FALSE)</f>
        <v>294262.00096029002</v>
      </c>
      <c r="J20" s="21">
        <f>VLOOKUP(B20,RMS!B:E,4,FALSE)</f>
        <v>256425.287859095</v>
      </c>
      <c r="K20" s="22">
        <f t="shared" si="1"/>
        <v>-3.9360290043987334E-2</v>
      </c>
      <c r="L20" s="22">
        <f t="shared" si="2"/>
        <v>6.3409049762412906E-3</v>
      </c>
      <c r="M20" s="32"/>
    </row>
    <row r="21" spans="1:13" x14ac:dyDescent="0.15">
      <c r="A21" s="42"/>
      <c r="B21" s="12">
        <v>32</v>
      </c>
      <c r="C21" s="40" t="s">
        <v>23</v>
      </c>
      <c r="D21" s="40"/>
      <c r="E21" s="15">
        <f>VLOOKUP(C21,RA!B24:D52,3,0)</f>
        <v>389759.54680000001</v>
      </c>
      <c r="F21" s="25">
        <f>VLOOKUP(C21,RA!B25:I56,8,0)</f>
        <v>21683.5416</v>
      </c>
      <c r="G21" s="16">
        <f t="shared" si="0"/>
        <v>368076.00520000001</v>
      </c>
      <c r="H21" s="27">
        <f>RA!J25</f>
        <v>5.5633125033180102</v>
      </c>
      <c r="I21" s="20">
        <f>VLOOKUP(B21,RMS!B:D,3,FALSE)</f>
        <v>389759.54785193299</v>
      </c>
      <c r="J21" s="21">
        <f>VLOOKUP(B21,RMS!B:E,4,FALSE)</f>
        <v>368075.99541799701</v>
      </c>
      <c r="K21" s="22">
        <f t="shared" si="1"/>
        <v>-1.0519329807721078E-3</v>
      </c>
      <c r="L21" s="22">
        <f t="shared" si="2"/>
        <v>9.7820030059665442E-3</v>
      </c>
      <c r="M21" s="32"/>
    </row>
    <row r="22" spans="1:13" x14ac:dyDescent="0.15">
      <c r="A22" s="42"/>
      <c r="B22" s="12">
        <v>33</v>
      </c>
      <c r="C22" s="40" t="s">
        <v>24</v>
      </c>
      <c r="D22" s="40"/>
      <c r="E22" s="15">
        <f>VLOOKUP(C22,RA!B26:D53,3,0)</f>
        <v>613137.21499999997</v>
      </c>
      <c r="F22" s="25">
        <f>VLOOKUP(C22,RA!B26:I57,8,0)</f>
        <v>105434.60340000001</v>
      </c>
      <c r="G22" s="16">
        <f t="shared" si="0"/>
        <v>507702.61159999995</v>
      </c>
      <c r="H22" s="27">
        <f>RA!J26</f>
        <v>17.195923003956</v>
      </c>
      <c r="I22" s="20">
        <f>VLOOKUP(B22,RMS!B:D,3,FALSE)</f>
        <v>613137.11850884999</v>
      </c>
      <c r="J22" s="21">
        <f>VLOOKUP(B22,RMS!B:E,4,FALSE)</f>
        <v>507702.60743338102</v>
      </c>
      <c r="K22" s="22">
        <f t="shared" si="1"/>
        <v>9.6491149975918233E-2</v>
      </c>
      <c r="L22" s="22">
        <f t="shared" si="2"/>
        <v>4.1666189208626747E-3</v>
      </c>
      <c r="M22" s="32"/>
    </row>
    <row r="23" spans="1:13" x14ac:dyDescent="0.15">
      <c r="A23" s="42"/>
      <c r="B23" s="12">
        <v>34</v>
      </c>
      <c r="C23" s="40" t="s">
        <v>25</v>
      </c>
      <c r="D23" s="40"/>
      <c r="E23" s="15">
        <f>VLOOKUP(C23,RA!B26:D54,3,0)</f>
        <v>243839.73009999999</v>
      </c>
      <c r="F23" s="25">
        <f>VLOOKUP(C23,RA!B27:I58,8,0)</f>
        <v>65324.091899999999</v>
      </c>
      <c r="G23" s="16">
        <f t="shared" si="0"/>
        <v>178515.63819999999</v>
      </c>
      <c r="H23" s="27">
        <f>RA!J27</f>
        <v>26.789765504255701</v>
      </c>
      <c r="I23" s="20">
        <f>VLOOKUP(B23,RMS!B:D,3,FALSE)</f>
        <v>243839.55243890799</v>
      </c>
      <c r="J23" s="21">
        <f>VLOOKUP(B23,RMS!B:E,4,FALSE)</f>
        <v>178515.66175816799</v>
      </c>
      <c r="K23" s="22">
        <f t="shared" si="1"/>
        <v>0.1776610919914674</v>
      </c>
      <c r="L23" s="22">
        <f t="shared" si="2"/>
        <v>-2.3558168002637103E-2</v>
      </c>
      <c r="M23" s="32"/>
    </row>
    <row r="24" spans="1:13" x14ac:dyDescent="0.15">
      <c r="A24" s="42"/>
      <c r="B24" s="12">
        <v>35</v>
      </c>
      <c r="C24" s="40" t="s">
        <v>26</v>
      </c>
      <c r="D24" s="40"/>
      <c r="E24" s="15">
        <f>VLOOKUP(C24,RA!B28:D55,3,0)</f>
        <v>1200981.2228999999</v>
      </c>
      <c r="F24" s="25">
        <f>VLOOKUP(C24,RA!B28:I59,8,0)</f>
        <v>40793.453300000001</v>
      </c>
      <c r="G24" s="16">
        <f t="shared" si="0"/>
        <v>1160187.7696</v>
      </c>
      <c r="H24" s="27">
        <f>RA!J28</f>
        <v>3.3966770272641198</v>
      </c>
      <c r="I24" s="20">
        <f>VLOOKUP(B24,RMS!B:D,3,FALSE)</f>
        <v>1200981.2232000499</v>
      </c>
      <c r="J24" s="21">
        <f>VLOOKUP(B24,RMS!B:E,4,FALSE)</f>
        <v>1160187.7765482201</v>
      </c>
      <c r="K24" s="22">
        <f t="shared" si="1"/>
        <v>-3.0005001462996006E-4</v>
      </c>
      <c r="L24" s="22">
        <f t="shared" si="2"/>
        <v>-6.9482200779020786E-3</v>
      </c>
      <c r="M24" s="32"/>
    </row>
    <row r="25" spans="1:13" x14ac:dyDescent="0.15">
      <c r="A25" s="42"/>
      <c r="B25" s="12">
        <v>36</v>
      </c>
      <c r="C25" s="40" t="s">
        <v>27</v>
      </c>
      <c r="D25" s="40"/>
      <c r="E25" s="15">
        <f>VLOOKUP(C25,RA!B28:D56,3,0)</f>
        <v>683969.52949999995</v>
      </c>
      <c r="F25" s="25">
        <f>VLOOKUP(C25,RA!B29:I60,8,0)</f>
        <v>92217.015100000004</v>
      </c>
      <c r="G25" s="16">
        <f t="shared" si="0"/>
        <v>591752.51439999999</v>
      </c>
      <c r="H25" s="27">
        <f>RA!J29</f>
        <v>13.48262036869</v>
      </c>
      <c r="I25" s="20">
        <f>VLOOKUP(B25,RMS!B:D,3,FALSE)</f>
        <v>683969.62880884903</v>
      </c>
      <c r="J25" s="21">
        <f>VLOOKUP(B25,RMS!B:E,4,FALSE)</f>
        <v>591752.46832404705</v>
      </c>
      <c r="K25" s="22">
        <f t="shared" si="1"/>
        <v>-9.9308849079534411E-2</v>
      </c>
      <c r="L25" s="22">
        <f t="shared" si="2"/>
        <v>4.6075952937826514E-2</v>
      </c>
      <c r="M25" s="32"/>
    </row>
    <row r="26" spans="1:13" x14ac:dyDescent="0.15">
      <c r="A26" s="42"/>
      <c r="B26" s="12">
        <v>37</v>
      </c>
      <c r="C26" s="40" t="s">
        <v>73</v>
      </c>
      <c r="D26" s="40"/>
      <c r="E26" s="15">
        <f>VLOOKUP(C26,RA!B30:D57,3,0)</f>
        <v>1017270.4603</v>
      </c>
      <c r="F26" s="25">
        <f>VLOOKUP(C26,RA!B30:I61,8,0)</f>
        <v>92312.999200000006</v>
      </c>
      <c r="G26" s="16">
        <f t="shared" si="0"/>
        <v>924957.46110000007</v>
      </c>
      <c r="H26" s="27">
        <f>RA!J30</f>
        <v>9.0745777846312699</v>
      </c>
      <c r="I26" s="20">
        <f>VLOOKUP(B26,RMS!B:D,3,FALSE)</f>
        <v>1017270.40359381</v>
      </c>
      <c r="J26" s="21">
        <f>VLOOKUP(B26,RMS!B:E,4,FALSE)</f>
        <v>924957.45778895204</v>
      </c>
      <c r="K26" s="22">
        <f t="shared" si="1"/>
        <v>5.6706189992837608E-2</v>
      </c>
      <c r="L26" s="22">
        <f t="shared" si="2"/>
        <v>3.3110480289906263E-3</v>
      </c>
      <c r="M26" s="32"/>
    </row>
    <row r="27" spans="1:13" x14ac:dyDescent="0.15">
      <c r="A27" s="42"/>
      <c r="B27" s="12">
        <v>38</v>
      </c>
      <c r="C27" s="40" t="s">
        <v>29</v>
      </c>
      <c r="D27" s="40"/>
      <c r="E27" s="15">
        <f>VLOOKUP(C27,RA!B30:D58,3,0)</f>
        <v>927937.20019999996</v>
      </c>
      <c r="F27" s="25">
        <f>VLOOKUP(C27,RA!B31:I62,8,0)</f>
        <v>26611.6214</v>
      </c>
      <c r="G27" s="16">
        <f t="shared" si="0"/>
        <v>901325.57880000002</v>
      </c>
      <c r="H27" s="27">
        <f>RA!J31</f>
        <v>2.8678256884479199</v>
      </c>
      <c r="I27" s="20">
        <f>VLOOKUP(B27,RMS!B:D,3,FALSE)</f>
        <v>927937.09225752205</v>
      </c>
      <c r="J27" s="21">
        <f>VLOOKUP(B27,RMS!B:E,4,FALSE)</f>
        <v>901325.56488849502</v>
      </c>
      <c r="K27" s="22">
        <f t="shared" si="1"/>
        <v>0.10794247791636735</v>
      </c>
      <c r="L27" s="22">
        <f t="shared" si="2"/>
        <v>1.3911504996940494E-2</v>
      </c>
      <c r="M27" s="32"/>
    </row>
    <row r="28" spans="1:13" x14ac:dyDescent="0.15">
      <c r="A28" s="42"/>
      <c r="B28" s="12">
        <v>39</v>
      </c>
      <c r="C28" s="40" t="s">
        <v>30</v>
      </c>
      <c r="D28" s="40"/>
      <c r="E28" s="15">
        <f>VLOOKUP(C28,RA!B32:D59,3,0)</f>
        <v>103048.80809999999</v>
      </c>
      <c r="F28" s="25">
        <f>VLOOKUP(C28,RA!B32:I63,8,0)</f>
        <v>27038.168399999999</v>
      </c>
      <c r="G28" s="16">
        <f t="shared" si="0"/>
        <v>76010.6397</v>
      </c>
      <c r="H28" s="27">
        <f>RA!J32</f>
        <v>26.238215558749399</v>
      </c>
      <c r="I28" s="20">
        <f>VLOOKUP(B28,RMS!B:D,3,FALSE)</f>
        <v>103048.780036457</v>
      </c>
      <c r="J28" s="21">
        <f>VLOOKUP(B28,RMS!B:E,4,FALSE)</f>
        <v>76010.631896230698</v>
      </c>
      <c r="K28" s="22">
        <f t="shared" si="1"/>
        <v>2.8063542995369062E-2</v>
      </c>
      <c r="L28" s="22">
        <f t="shared" si="2"/>
        <v>7.803769301972352E-3</v>
      </c>
      <c r="M28" s="32"/>
    </row>
    <row r="29" spans="1:13" x14ac:dyDescent="0.15">
      <c r="A29" s="42"/>
      <c r="B29" s="12">
        <v>40</v>
      </c>
      <c r="C29" s="40" t="s">
        <v>31</v>
      </c>
      <c r="D29" s="40"/>
      <c r="E29" s="15">
        <f>VLOOKUP(C29,RA!B32:D60,3,0)</f>
        <v>1.7948999999999999</v>
      </c>
      <c r="F29" s="25">
        <f>VLOOKUP(C29,RA!B33:I64,8,0)</f>
        <v>-3.0599999999999999E-2</v>
      </c>
      <c r="G29" s="16">
        <f t="shared" si="0"/>
        <v>1.8254999999999999</v>
      </c>
      <c r="H29" s="27">
        <f>RA!J33</f>
        <v>-1.7048303526658899</v>
      </c>
      <c r="I29" s="20">
        <f>VLOOKUP(B29,RMS!B:D,3,FALSE)</f>
        <v>1.7948999999999999</v>
      </c>
      <c r="J29" s="21">
        <f>VLOOKUP(B29,RMS!B:E,4,FALSE)</f>
        <v>1.8254999999999999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">
      <c r="A30" s="42"/>
      <c r="B30" s="12">
        <v>42</v>
      </c>
      <c r="C30" s="40" t="s">
        <v>32</v>
      </c>
      <c r="D30" s="40"/>
      <c r="E30" s="15">
        <f>VLOOKUP(C30,RA!B34:D62,3,0)</f>
        <v>322706.64549999998</v>
      </c>
      <c r="F30" s="25">
        <f>VLOOKUP(C30,RA!B34:I66,8,0)</f>
        <v>9132.9609</v>
      </c>
      <c r="G30" s="16">
        <f t="shared" si="0"/>
        <v>313573.68459999998</v>
      </c>
      <c r="H30" s="27">
        <f>RA!J34</f>
        <v>0</v>
      </c>
      <c r="I30" s="20">
        <f>VLOOKUP(B30,RMS!B:D,3,FALSE)</f>
        <v>322706.64549999998</v>
      </c>
      <c r="J30" s="21">
        <f>VLOOKUP(B30,RMS!B:E,4,FALSE)</f>
        <v>313573.71350000001</v>
      </c>
      <c r="K30" s="22">
        <f t="shared" si="1"/>
        <v>0</v>
      </c>
      <c r="L30" s="22">
        <f t="shared" si="2"/>
        <v>-2.8900000033900142E-2</v>
      </c>
      <c r="M30" s="32"/>
    </row>
    <row r="31" spans="1:13" s="35" customFormat="1" ht="12" thickBot="1" x14ac:dyDescent="0.2">
      <c r="A31" s="42"/>
      <c r="B31" s="12">
        <v>70</v>
      </c>
      <c r="C31" s="43" t="s">
        <v>69</v>
      </c>
      <c r="D31" s="44"/>
      <c r="E31" s="15">
        <f>VLOOKUP(C31,RA!B35:D63,3,0)</f>
        <v>415570.15</v>
      </c>
      <c r="F31" s="25">
        <f>VLOOKUP(C31,RA!B35:I67,8,0)</f>
        <v>-47810.93</v>
      </c>
      <c r="G31" s="16">
        <f t="shared" si="0"/>
        <v>463381.08</v>
      </c>
      <c r="H31" s="27">
        <f>RA!J35</f>
        <v>2.8301124341116202</v>
      </c>
      <c r="I31" s="20">
        <f>VLOOKUP(B31,RMS!B:D,3,FALSE)</f>
        <v>415570.15</v>
      </c>
      <c r="J31" s="21">
        <f>VLOOKUP(B31,RMS!B:E,4,FALSE)</f>
        <v>463381.08</v>
      </c>
      <c r="K31" s="22">
        <f t="shared" si="1"/>
        <v>0</v>
      </c>
      <c r="L31" s="22">
        <f t="shared" si="2"/>
        <v>0</v>
      </c>
    </row>
    <row r="32" spans="1:13" x14ac:dyDescent="0.15">
      <c r="A32" s="42"/>
      <c r="B32" s="12">
        <v>71</v>
      </c>
      <c r="C32" s="40" t="s">
        <v>36</v>
      </c>
      <c r="D32" s="40"/>
      <c r="E32" s="15">
        <f>VLOOKUP(C32,RA!B34:D63,3,0)</f>
        <v>750901.45</v>
      </c>
      <c r="F32" s="25">
        <f>VLOOKUP(C32,RA!B34:I67,8,0)</f>
        <v>-102906.45</v>
      </c>
      <c r="G32" s="16">
        <f t="shared" si="0"/>
        <v>853807.89999999991</v>
      </c>
      <c r="H32" s="27">
        <f>RA!J35</f>
        <v>2.8301124341116202</v>
      </c>
      <c r="I32" s="20">
        <f>VLOOKUP(B32,RMS!B:D,3,FALSE)</f>
        <v>750901.45</v>
      </c>
      <c r="J32" s="21">
        <f>VLOOKUP(B32,RMS!B:E,4,FALSE)</f>
        <v>853807.9</v>
      </c>
      <c r="K32" s="22">
        <f t="shared" si="1"/>
        <v>0</v>
      </c>
      <c r="L32" s="22">
        <f t="shared" si="2"/>
        <v>0</v>
      </c>
      <c r="M32" s="32"/>
    </row>
    <row r="33" spans="1:13" x14ac:dyDescent="0.15">
      <c r="A33" s="42"/>
      <c r="B33" s="12">
        <v>72</v>
      </c>
      <c r="C33" s="40" t="s">
        <v>37</v>
      </c>
      <c r="D33" s="40"/>
      <c r="E33" s="15">
        <f>VLOOKUP(C33,RA!B34:D64,3,0)</f>
        <v>341164.11</v>
      </c>
      <c r="F33" s="25">
        <f>VLOOKUP(C33,RA!B34:I68,8,0)</f>
        <v>-8914.67</v>
      </c>
      <c r="G33" s="16">
        <f t="shared" si="0"/>
        <v>350078.77999999997</v>
      </c>
      <c r="H33" s="27">
        <f>RA!J34</f>
        <v>0</v>
      </c>
      <c r="I33" s="20">
        <f>VLOOKUP(B33,RMS!B:D,3,FALSE)</f>
        <v>341164.11</v>
      </c>
      <c r="J33" s="21">
        <f>VLOOKUP(B33,RMS!B:E,4,FALSE)</f>
        <v>350078.78</v>
      </c>
      <c r="K33" s="22">
        <f t="shared" si="1"/>
        <v>0</v>
      </c>
      <c r="L33" s="22">
        <f t="shared" si="2"/>
        <v>0</v>
      </c>
      <c r="M33" s="32"/>
    </row>
    <row r="34" spans="1:13" x14ac:dyDescent="0.15">
      <c r="A34" s="42"/>
      <c r="B34" s="12">
        <v>73</v>
      </c>
      <c r="C34" s="40" t="s">
        <v>38</v>
      </c>
      <c r="D34" s="40"/>
      <c r="E34" s="15">
        <f>VLOOKUP(C34,RA!B35:D65,3,0)</f>
        <v>450414.63</v>
      </c>
      <c r="F34" s="25">
        <f>VLOOKUP(C34,RA!B35:I69,8,0)</f>
        <v>-80073.83</v>
      </c>
      <c r="G34" s="16">
        <f t="shared" si="0"/>
        <v>530488.46</v>
      </c>
      <c r="H34" s="27">
        <f>RA!J35</f>
        <v>2.8301124341116202</v>
      </c>
      <c r="I34" s="20">
        <f>VLOOKUP(B34,RMS!B:D,3,FALSE)</f>
        <v>450414.63</v>
      </c>
      <c r="J34" s="21">
        <f>VLOOKUP(B34,RMS!B:E,4,FALSE)</f>
        <v>530488.46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15">
      <c r="A35" s="42"/>
      <c r="B35" s="12">
        <v>74</v>
      </c>
      <c r="C35" s="40" t="s">
        <v>71</v>
      </c>
      <c r="D35" s="40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-11.5048999549174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2"/>
      <c r="B36" s="12">
        <v>75</v>
      </c>
      <c r="C36" s="40" t="s">
        <v>33</v>
      </c>
      <c r="D36" s="40"/>
      <c r="E36" s="15">
        <f>VLOOKUP(C36,RA!B8:D66,3,0)</f>
        <v>83163.248200000002</v>
      </c>
      <c r="F36" s="25">
        <f>VLOOKUP(C36,RA!B8:I70,8,0)</f>
        <v>5730.7578999999996</v>
      </c>
      <c r="G36" s="16">
        <f t="shared" si="0"/>
        <v>77432.490300000005</v>
      </c>
      <c r="H36" s="27">
        <f>RA!J36</f>
        <v>-11.5048999549174</v>
      </c>
      <c r="I36" s="20">
        <f>VLOOKUP(B36,RMS!B:D,3,FALSE)</f>
        <v>83163.247863247903</v>
      </c>
      <c r="J36" s="21">
        <f>VLOOKUP(B36,RMS!B:E,4,FALSE)</f>
        <v>77432.491452991497</v>
      </c>
      <c r="K36" s="22">
        <f t="shared" si="1"/>
        <v>3.3675209851935506E-4</v>
      </c>
      <c r="L36" s="22">
        <f t="shared" si="2"/>
        <v>-1.1529914918355644E-3</v>
      </c>
      <c r="M36" s="32"/>
    </row>
    <row r="37" spans="1:13" x14ac:dyDescent="0.15">
      <c r="A37" s="42"/>
      <c r="B37" s="12">
        <v>76</v>
      </c>
      <c r="C37" s="40" t="s">
        <v>34</v>
      </c>
      <c r="D37" s="40"/>
      <c r="E37" s="15">
        <f>VLOOKUP(C37,RA!B8:D67,3,0)</f>
        <v>445963.95150000002</v>
      </c>
      <c r="F37" s="25">
        <f>VLOOKUP(C37,RA!B8:I71,8,0)</f>
        <v>31163.961599999999</v>
      </c>
      <c r="G37" s="16">
        <f t="shared" si="0"/>
        <v>414799.98990000004</v>
      </c>
      <c r="H37" s="27">
        <f>RA!J37</f>
        <v>-13.704388238962601</v>
      </c>
      <c r="I37" s="20">
        <f>VLOOKUP(B37,RMS!B:D,3,FALSE)</f>
        <v>445963.94314529898</v>
      </c>
      <c r="J37" s="21">
        <f>VLOOKUP(B37,RMS!B:E,4,FALSE)</f>
        <v>414799.99247435899</v>
      </c>
      <c r="K37" s="22">
        <f t="shared" si="1"/>
        <v>8.3547010435722768E-3</v>
      </c>
      <c r="L37" s="22">
        <f t="shared" si="2"/>
        <v>-2.57435895036906E-3</v>
      </c>
      <c r="M37" s="32"/>
    </row>
    <row r="38" spans="1:13" x14ac:dyDescent="0.15">
      <c r="A38" s="42"/>
      <c r="B38" s="12">
        <v>77</v>
      </c>
      <c r="C38" s="40" t="s">
        <v>39</v>
      </c>
      <c r="D38" s="40"/>
      <c r="E38" s="15">
        <f>VLOOKUP(C38,RA!B9:D68,3,0)</f>
        <v>434458.17</v>
      </c>
      <c r="F38" s="25">
        <f>VLOOKUP(C38,RA!B9:I72,8,0)</f>
        <v>-63059.06</v>
      </c>
      <c r="G38" s="16">
        <f t="shared" si="0"/>
        <v>497517.23</v>
      </c>
      <c r="H38" s="27">
        <f>RA!J38</f>
        <v>-2.6130151849794498</v>
      </c>
      <c r="I38" s="20">
        <f>VLOOKUP(B38,RMS!B:D,3,FALSE)</f>
        <v>434458.17</v>
      </c>
      <c r="J38" s="21">
        <f>VLOOKUP(B38,RMS!B:E,4,FALSE)</f>
        <v>497517.23</v>
      </c>
      <c r="K38" s="22">
        <f t="shared" si="1"/>
        <v>0</v>
      </c>
      <c r="L38" s="22">
        <f t="shared" si="2"/>
        <v>0</v>
      </c>
      <c r="M38" s="32"/>
    </row>
    <row r="39" spans="1:13" x14ac:dyDescent="0.15">
      <c r="A39" s="42"/>
      <c r="B39" s="12">
        <v>78</v>
      </c>
      <c r="C39" s="40" t="s">
        <v>40</v>
      </c>
      <c r="D39" s="40"/>
      <c r="E39" s="15">
        <f>VLOOKUP(C39,RA!B10:D69,3,0)</f>
        <v>192452.2</v>
      </c>
      <c r="F39" s="25">
        <f>VLOOKUP(C39,RA!B10:I73,8,0)</f>
        <v>26237.53</v>
      </c>
      <c r="G39" s="16">
        <f t="shared" si="0"/>
        <v>166214.67000000001</v>
      </c>
      <c r="H39" s="27">
        <f>RA!J39</f>
        <v>-17.777803975861101</v>
      </c>
      <c r="I39" s="20">
        <f>VLOOKUP(B39,RMS!B:D,3,FALSE)</f>
        <v>192452.2</v>
      </c>
      <c r="J39" s="21">
        <f>VLOOKUP(B39,RMS!B:E,4,FALSE)</f>
        <v>166214.67000000001</v>
      </c>
      <c r="K39" s="22">
        <f t="shared" si="1"/>
        <v>0</v>
      </c>
      <c r="L39" s="22">
        <f t="shared" si="2"/>
        <v>0</v>
      </c>
      <c r="M39" s="32"/>
    </row>
    <row r="40" spans="1:13" x14ac:dyDescent="0.15">
      <c r="A40" s="42"/>
      <c r="B40" s="12">
        <v>99</v>
      </c>
      <c r="C40" s="40" t="s">
        <v>35</v>
      </c>
      <c r="D40" s="40"/>
      <c r="E40" s="15">
        <f>VLOOKUP(C40,RA!B8:D70,3,0)</f>
        <v>16157.929700000001</v>
      </c>
      <c r="F40" s="25">
        <f>VLOOKUP(C40,RA!B8:I74,8,0)</f>
        <v>1999.2936999999999</v>
      </c>
      <c r="G40" s="16">
        <f t="shared" si="0"/>
        <v>14158.636</v>
      </c>
      <c r="H40" s="27">
        <f>RA!J40</f>
        <v>0</v>
      </c>
      <c r="I40" s="20">
        <f>VLOOKUP(B40,RMS!B:D,3,FALSE)</f>
        <v>16157.9298086378</v>
      </c>
      <c r="J40" s="21">
        <f>VLOOKUP(B40,RMS!B:E,4,FALSE)</f>
        <v>14158.6357764163</v>
      </c>
      <c r="K40" s="22">
        <f t="shared" si="1"/>
        <v>-1.0863779971259646E-4</v>
      </c>
      <c r="L40" s="22">
        <f t="shared" si="2"/>
        <v>2.2358370006259065E-4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20618025.2018</v>
      </c>
      <c r="E7" s="66">
        <v>17939640.1457</v>
      </c>
      <c r="F7" s="67">
        <v>114.929982064005</v>
      </c>
      <c r="G7" s="66">
        <v>15125402.0944</v>
      </c>
      <c r="H7" s="67">
        <v>36.313898123961799</v>
      </c>
      <c r="I7" s="66">
        <v>1195861.4726</v>
      </c>
      <c r="J7" s="67">
        <v>5.8000776548454303</v>
      </c>
      <c r="K7" s="66">
        <v>1410155.7497</v>
      </c>
      <c r="L7" s="67">
        <v>9.3230959474597608</v>
      </c>
      <c r="M7" s="67">
        <v>-0.15196497063929901</v>
      </c>
      <c r="N7" s="66">
        <v>578816772.61010003</v>
      </c>
      <c r="O7" s="66">
        <v>6578445033.8340998</v>
      </c>
      <c r="P7" s="66">
        <v>971014</v>
      </c>
      <c r="Q7" s="66">
        <v>777485</v>
      </c>
      <c r="R7" s="67">
        <v>24.8916699357544</v>
      </c>
      <c r="S7" s="66">
        <v>21.233499415868401</v>
      </c>
      <c r="T7" s="66">
        <v>17.506776762124002</v>
      </c>
      <c r="U7" s="68">
        <v>17.551146802298899</v>
      </c>
      <c r="V7" s="56"/>
      <c r="W7" s="56"/>
    </row>
    <row r="8" spans="1:23" ht="14.25" thickBot="1" x14ac:dyDescent="0.2">
      <c r="A8" s="53">
        <v>42307</v>
      </c>
      <c r="B8" s="43" t="s">
        <v>6</v>
      </c>
      <c r="C8" s="44"/>
      <c r="D8" s="69">
        <v>787547.92290000001</v>
      </c>
      <c r="E8" s="69">
        <v>688644.50139999995</v>
      </c>
      <c r="F8" s="70">
        <v>114.362043303756</v>
      </c>
      <c r="G8" s="69">
        <v>528963.29319999996</v>
      </c>
      <c r="H8" s="70">
        <v>48.885174647124302</v>
      </c>
      <c r="I8" s="69">
        <v>27799.9352</v>
      </c>
      <c r="J8" s="70">
        <v>3.52993568919995</v>
      </c>
      <c r="K8" s="69">
        <v>113582.4871</v>
      </c>
      <c r="L8" s="70">
        <v>21.472659551265799</v>
      </c>
      <c r="M8" s="70">
        <v>-0.755244528361802</v>
      </c>
      <c r="N8" s="69">
        <v>19598202.4815</v>
      </c>
      <c r="O8" s="69">
        <v>235088063.7087</v>
      </c>
      <c r="P8" s="69">
        <v>25916</v>
      </c>
      <c r="Q8" s="69">
        <v>17408</v>
      </c>
      <c r="R8" s="70">
        <v>48.874080882352899</v>
      </c>
      <c r="S8" s="69">
        <v>30.388482902454101</v>
      </c>
      <c r="T8" s="69">
        <v>25.387112913602898</v>
      </c>
      <c r="U8" s="71">
        <v>16.458110149510802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82266.397299999997</v>
      </c>
      <c r="E9" s="69">
        <v>105658.0233</v>
      </c>
      <c r="F9" s="70">
        <v>77.861003576053093</v>
      </c>
      <c r="G9" s="69">
        <v>68890.060800000007</v>
      </c>
      <c r="H9" s="70">
        <v>19.416932347953502</v>
      </c>
      <c r="I9" s="69">
        <v>13730.127699999999</v>
      </c>
      <c r="J9" s="70">
        <v>16.689837103149799</v>
      </c>
      <c r="K9" s="69">
        <v>14553.075800000001</v>
      </c>
      <c r="L9" s="70">
        <v>21.1250732413347</v>
      </c>
      <c r="M9" s="70">
        <v>-5.6548052886525001E-2</v>
      </c>
      <c r="N9" s="69">
        <v>3066740.7464000001</v>
      </c>
      <c r="O9" s="69">
        <v>38521876.9322</v>
      </c>
      <c r="P9" s="69">
        <v>5000</v>
      </c>
      <c r="Q9" s="69">
        <v>3845</v>
      </c>
      <c r="R9" s="70">
        <v>30.039011703511001</v>
      </c>
      <c r="S9" s="69">
        <v>16.453279460000001</v>
      </c>
      <c r="T9" s="69">
        <v>16.802960234070198</v>
      </c>
      <c r="U9" s="71">
        <v>-2.1252952939888998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139134.6826</v>
      </c>
      <c r="E10" s="69">
        <v>125310.74400000001</v>
      </c>
      <c r="F10" s="70">
        <v>111.03172653735101</v>
      </c>
      <c r="G10" s="69">
        <v>101894.8229</v>
      </c>
      <c r="H10" s="70">
        <v>36.547352103008599</v>
      </c>
      <c r="I10" s="69">
        <v>21600.5923</v>
      </c>
      <c r="J10" s="70">
        <v>15.5249517204131</v>
      </c>
      <c r="K10" s="69">
        <v>14535.594499999999</v>
      </c>
      <c r="L10" s="70">
        <v>14.2652924714981</v>
      </c>
      <c r="M10" s="70">
        <v>0.48604808011120598</v>
      </c>
      <c r="N10" s="69">
        <v>4007442.9237000002</v>
      </c>
      <c r="O10" s="69">
        <v>58929569.674999997</v>
      </c>
      <c r="P10" s="69">
        <v>86898</v>
      </c>
      <c r="Q10" s="69">
        <v>68220</v>
      </c>
      <c r="R10" s="70">
        <v>27.3790677220756</v>
      </c>
      <c r="S10" s="69">
        <v>1.60112640797257</v>
      </c>
      <c r="T10" s="69">
        <v>1.1053997625329799</v>
      </c>
      <c r="U10" s="71">
        <v>30.9611185582343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50722.441099999996</v>
      </c>
      <c r="E11" s="69">
        <v>59332.518900000003</v>
      </c>
      <c r="F11" s="70">
        <v>85.488433729719802</v>
      </c>
      <c r="G11" s="69">
        <v>43996.024100000002</v>
      </c>
      <c r="H11" s="70">
        <v>15.288692870772399</v>
      </c>
      <c r="I11" s="69">
        <v>10993.9548</v>
      </c>
      <c r="J11" s="70">
        <v>21.674735209067101</v>
      </c>
      <c r="K11" s="69">
        <v>10198.466200000001</v>
      </c>
      <c r="L11" s="70">
        <v>23.1804268877105</v>
      </c>
      <c r="M11" s="70">
        <v>7.8000807611638995E-2</v>
      </c>
      <c r="N11" s="69">
        <v>1430211.6224</v>
      </c>
      <c r="O11" s="69">
        <v>19271588.714200001</v>
      </c>
      <c r="P11" s="69">
        <v>2579</v>
      </c>
      <c r="Q11" s="69">
        <v>1956</v>
      </c>
      <c r="R11" s="70">
        <v>31.850715746421301</v>
      </c>
      <c r="S11" s="69">
        <v>19.667483947266401</v>
      </c>
      <c r="T11" s="69">
        <v>20.6098130368098</v>
      </c>
      <c r="U11" s="71">
        <v>-4.79130473460694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485272.55369999999</v>
      </c>
      <c r="E12" s="69">
        <v>250316.1985</v>
      </c>
      <c r="F12" s="70">
        <v>193.86382367899401</v>
      </c>
      <c r="G12" s="69">
        <v>298924.52059999999</v>
      </c>
      <c r="H12" s="70">
        <v>62.339493838097702</v>
      </c>
      <c r="I12" s="69">
        <v>21217.9398</v>
      </c>
      <c r="J12" s="70">
        <v>4.37237582019055</v>
      </c>
      <c r="K12" s="69">
        <v>43439.908100000001</v>
      </c>
      <c r="L12" s="70">
        <v>14.53206582478</v>
      </c>
      <c r="M12" s="70">
        <v>-0.51155652191630696</v>
      </c>
      <c r="N12" s="69">
        <v>6435642.7194999997</v>
      </c>
      <c r="O12" s="69">
        <v>70398868.802599996</v>
      </c>
      <c r="P12" s="69">
        <v>3034</v>
      </c>
      <c r="Q12" s="69">
        <v>1472</v>
      </c>
      <c r="R12" s="70">
        <v>106.11413043478299</v>
      </c>
      <c r="S12" s="69">
        <v>159.94481005273599</v>
      </c>
      <c r="T12" s="69">
        <v>120.287477173913</v>
      </c>
      <c r="U12" s="71">
        <v>24.7943855544592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837402.89390000002</v>
      </c>
      <c r="E13" s="69">
        <v>258335.43479999999</v>
      </c>
      <c r="F13" s="70">
        <v>324.15332203586701</v>
      </c>
      <c r="G13" s="69">
        <v>322772.63419999997</v>
      </c>
      <c r="H13" s="70">
        <v>159.44048694695701</v>
      </c>
      <c r="I13" s="69">
        <v>-57514.708599999998</v>
      </c>
      <c r="J13" s="70">
        <v>-6.8682242465319501</v>
      </c>
      <c r="K13" s="69">
        <v>76592.867400000003</v>
      </c>
      <c r="L13" s="70">
        <v>23.729665803248</v>
      </c>
      <c r="M13" s="70">
        <v>-1.75091468112343</v>
      </c>
      <c r="N13" s="69">
        <v>8390026.2096999995</v>
      </c>
      <c r="O13" s="69">
        <v>107232671.1127</v>
      </c>
      <c r="P13" s="69">
        <v>21444</v>
      </c>
      <c r="Q13" s="69">
        <v>8368</v>
      </c>
      <c r="R13" s="70">
        <v>156.26195028680701</v>
      </c>
      <c r="S13" s="69">
        <v>39.050685221973502</v>
      </c>
      <c r="T13" s="69">
        <v>30.854639937858501</v>
      </c>
      <c r="U13" s="71">
        <v>20.988223990249399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185010.0969</v>
      </c>
      <c r="E14" s="69">
        <v>153605.17490000001</v>
      </c>
      <c r="F14" s="70">
        <v>120.445223945382</v>
      </c>
      <c r="G14" s="69">
        <v>199741.8198</v>
      </c>
      <c r="H14" s="70">
        <v>-7.3753823384360704</v>
      </c>
      <c r="I14" s="69">
        <v>38839.787900000003</v>
      </c>
      <c r="J14" s="70">
        <v>20.993334175157699</v>
      </c>
      <c r="K14" s="69">
        <v>40392.8606</v>
      </c>
      <c r="L14" s="70">
        <v>20.2225355914175</v>
      </c>
      <c r="M14" s="70">
        <v>-3.8449188221147998E-2</v>
      </c>
      <c r="N14" s="69">
        <v>4380290.0140000004</v>
      </c>
      <c r="O14" s="69">
        <v>55078976.170500003</v>
      </c>
      <c r="P14" s="69">
        <v>3244</v>
      </c>
      <c r="Q14" s="69">
        <v>2939</v>
      </c>
      <c r="R14" s="70">
        <v>10.3776794828173</v>
      </c>
      <c r="S14" s="69">
        <v>57.031472533908797</v>
      </c>
      <c r="T14" s="69">
        <v>54.619703912895503</v>
      </c>
      <c r="U14" s="71">
        <v>4.2288380675762296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166397.58850000001</v>
      </c>
      <c r="E15" s="69">
        <v>114415.83990000001</v>
      </c>
      <c r="F15" s="70">
        <v>145.432300847009</v>
      </c>
      <c r="G15" s="69">
        <v>173030.50630000001</v>
      </c>
      <c r="H15" s="70">
        <v>-3.8333805649853798</v>
      </c>
      <c r="I15" s="69">
        <v>27389.205600000001</v>
      </c>
      <c r="J15" s="70">
        <v>16.460097677437201</v>
      </c>
      <c r="K15" s="69">
        <v>22795.173299999999</v>
      </c>
      <c r="L15" s="70">
        <v>13.1740776741864</v>
      </c>
      <c r="M15" s="70">
        <v>0.20153530923144999</v>
      </c>
      <c r="N15" s="69">
        <v>2801531.6793999998</v>
      </c>
      <c r="O15" s="69">
        <v>41964935.847900003</v>
      </c>
      <c r="P15" s="69">
        <v>4794</v>
      </c>
      <c r="Q15" s="69">
        <v>3195</v>
      </c>
      <c r="R15" s="70">
        <v>50.046948356807498</v>
      </c>
      <c r="S15" s="69">
        <v>34.7095512098456</v>
      </c>
      <c r="T15" s="69">
        <v>37.666399843505502</v>
      </c>
      <c r="U15" s="71">
        <v>-8.5188328013330903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798089.36360000004</v>
      </c>
      <c r="E16" s="69">
        <v>797979.23739999998</v>
      </c>
      <c r="F16" s="70">
        <v>100.013800634758</v>
      </c>
      <c r="G16" s="69">
        <v>624474.86300000001</v>
      </c>
      <c r="H16" s="70">
        <v>27.801679600993001</v>
      </c>
      <c r="I16" s="69">
        <v>7476.3958000000002</v>
      </c>
      <c r="J16" s="70">
        <v>0.93678679869578496</v>
      </c>
      <c r="K16" s="69">
        <v>39556.881099999999</v>
      </c>
      <c r="L16" s="70">
        <v>6.3344232800608298</v>
      </c>
      <c r="M16" s="70">
        <v>-0.81099632751379902</v>
      </c>
      <c r="N16" s="69">
        <v>28317616.6358</v>
      </c>
      <c r="O16" s="69">
        <v>331103865.48030001</v>
      </c>
      <c r="P16" s="69">
        <v>34627</v>
      </c>
      <c r="Q16" s="69">
        <v>25718</v>
      </c>
      <c r="R16" s="70">
        <v>34.641107395598397</v>
      </c>
      <c r="S16" s="69">
        <v>23.048181003263402</v>
      </c>
      <c r="T16" s="69">
        <v>25.501024107628901</v>
      </c>
      <c r="U16" s="71">
        <v>-10.6422415895565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674648.37910000002</v>
      </c>
      <c r="E17" s="69">
        <v>645094.61060000001</v>
      </c>
      <c r="F17" s="70">
        <v>104.581307611997</v>
      </c>
      <c r="G17" s="69">
        <v>508347.5085</v>
      </c>
      <c r="H17" s="70">
        <v>32.714013114908397</v>
      </c>
      <c r="I17" s="69">
        <v>36888.416700000002</v>
      </c>
      <c r="J17" s="70">
        <v>5.4677989072189304</v>
      </c>
      <c r="K17" s="69">
        <v>51574.330699999999</v>
      </c>
      <c r="L17" s="70">
        <v>10.1454870610426</v>
      </c>
      <c r="M17" s="70">
        <v>-0.28475239136743702</v>
      </c>
      <c r="N17" s="69">
        <v>21293579.319800001</v>
      </c>
      <c r="O17" s="69">
        <v>320847633.30479997</v>
      </c>
      <c r="P17" s="69">
        <v>9511</v>
      </c>
      <c r="Q17" s="69">
        <v>7925</v>
      </c>
      <c r="R17" s="70">
        <v>20.01261829653</v>
      </c>
      <c r="S17" s="69">
        <v>70.933485343286705</v>
      </c>
      <c r="T17" s="69">
        <v>77.031799785489</v>
      </c>
      <c r="U17" s="71">
        <v>-8.59722938001579</v>
      </c>
    </row>
    <row r="18" spans="1:21" ht="12" thickBot="1" x14ac:dyDescent="0.2">
      <c r="A18" s="54"/>
      <c r="B18" s="43" t="s">
        <v>16</v>
      </c>
      <c r="C18" s="44"/>
      <c r="D18" s="69">
        <v>1663468.5378</v>
      </c>
      <c r="E18" s="69">
        <v>1591667.0501000001</v>
      </c>
      <c r="F18" s="70">
        <v>104.51108714573699</v>
      </c>
      <c r="G18" s="69">
        <v>1310838.8452999999</v>
      </c>
      <c r="H18" s="70">
        <v>26.901071307457102</v>
      </c>
      <c r="I18" s="69">
        <v>216450.64799999999</v>
      </c>
      <c r="J18" s="70">
        <v>13.012007325745</v>
      </c>
      <c r="K18" s="69">
        <v>178132.31080000001</v>
      </c>
      <c r="L18" s="70">
        <v>13.5891846231664</v>
      </c>
      <c r="M18" s="70">
        <v>0.2151116606971</v>
      </c>
      <c r="N18" s="69">
        <v>48631016.8618</v>
      </c>
      <c r="O18" s="69">
        <v>680912727.15540004</v>
      </c>
      <c r="P18" s="69">
        <v>77425</v>
      </c>
      <c r="Q18" s="69">
        <v>54976</v>
      </c>
      <c r="R18" s="70">
        <v>40.834182188591399</v>
      </c>
      <c r="S18" s="69">
        <v>21.484902005812099</v>
      </c>
      <c r="T18" s="69">
        <v>20.5239205562427</v>
      </c>
      <c r="U18" s="71">
        <v>4.4728221208986199</v>
      </c>
    </row>
    <row r="19" spans="1:21" ht="12" thickBot="1" x14ac:dyDescent="0.2">
      <c r="A19" s="54"/>
      <c r="B19" s="43" t="s">
        <v>17</v>
      </c>
      <c r="C19" s="44"/>
      <c r="D19" s="69">
        <v>691485.99809999997</v>
      </c>
      <c r="E19" s="69">
        <v>605162.76809999999</v>
      </c>
      <c r="F19" s="70">
        <v>114.26446479366599</v>
      </c>
      <c r="G19" s="69">
        <v>489180.34360000002</v>
      </c>
      <c r="H19" s="70">
        <v>41.356047344662798</v>
      </c>
      <c r="I19" s="69">
        <v>24136.221799999999</v>
      </c>
      <c r="J19" s="70">
        <v>3.49048597749184</v>
      </c>
      <c r="K19" s="69">
        <v>40478.9306</v>
      </c>
      <c r="L19" s="70">
        <v>8.2748481474348399</v>
      </c>
      <c r="M19" s="70">
        <v>-0.40373370930900998</v>
      </c>
      <c r="N19" s="69">
        <v>18538726.8358</v>
      </c>
      <c r="O19" s="69">
        <v>212359542.76890001</v>
      </c>
      <c r="P19" s="69">
        <v>14076</v>
      </c>
      <c r="Q19" s="69">
        <v>10203</v>
      </c>
      <c r="R19" s="70">
        <v>37.959423698912097</v>
      </c>
      <c r="S19" s="69">
        <v>49.125177472293302</v>
      </c>
      <c r="T19" s="69">
        <v>43.629455807115598</v>
      </c>
      <c r="U19" s="71">
        <v>11.187179259102599</v>
      </c>
    </row>
    <row r="20" spans="1:21" ht="12" thickBot="1" x14ac:dyDescent="0.2">
      <c r="A20" s="54"/>
      <c r="B20" s="43" t="s">
        <v>18</v>
      </c>
      <c r="C20" s="44"/>
      <c r="D20" s="69">
        <v>1104287.8977999999</v>
      </c>
      <c r="E20" s="69">
        <v>1021498.1363</v>
      </c>
      <c r="F20" s="70">
        <v>108.10473935859299</v>
      </c>
      <c r="G20" s="69">
        <v>868674.59829999995</v>
      </c>
      <c r="H20" s="70">
        <v>27.123309460308398</v>
      </c>
      <c r="I20" s="69">
        <v>84198.622399999993</v>
      </c>
      <c r="J20" s="70">
        <v>7.6246984656576799</v>
      </c>
      <c r="K20" s="69">
        <v>70180.294999999998</v>
      </c>
      <c r="L20" s="70">
        <v>8.0790085421333995</v>
      </c>
      <c r="M20" s="70">
        <v>0.199747342184868</v>
      </c>
      <c r="N20" s="69">
        <v>35435278.909199998</v>
      </c>
      <c r="O20" s="69">
        <v>358542348.76090002</v>
      </c>
      <c r="P20" s="69">
        <v>43433</v>
      </c>
      <c r="Q20" s="69">
        <v>35733</v>
      </c>
      <c r="R20" s="70">
        <v>21.5487084767582</v>
      </c>
      <c r="S20" s="69">
        <v>25.425089167223099</v>
      </c>
      <c r="T20" s="69">
        <v>24.872865331766199</v>
      </c>
      <c r="U20" s="71">
        <v>2.1719642036450701</v>
      </c>
    </row>
    <row r="21" spans="1:21" ht="12" thickBot="1" x14ac:dyDescent="0.2">
      <c r="A21" s="54"/>
      <c r="B21" s="43" t="s">
        <v>19</v>
      </c>
      <c r="C21" s="44"/>
      <c r="D21" s="69">
        <v>371947.63410000002</v>
      </c>
      <c r="E21" s="69">
        <v>390339.79</v>
      </c>
      <c r="F21" s="70">
        <v>95.288167803748607</v>
      </c>
      <c r="G21" s="69">
        <v>323632.88870000001</v>
      </c>
      <c r="H21" s="70">
        <v>14.928873760041901</v>
      </c>
      <c r="I21" s="69">
        <v>46555.682500000003</v>
      </c>
      <c r="J21" s="70">
        <v>12.5167303759441</v>
      </c>
      <c r="K21" s="69">
        <v>28751.426500000001</v>
      </c>
      <c r="L21" s="70">
        <v>8.8839631273235309</v>
      </c>
      <c r="M21" s="70">
        <v>0.61924774410758399</v>
      </c>
      <c r="N21" s="69">
        <v>10870243.524</v>
      </c>
      <c r="O21" s="69">
        <v>129560400.6286</v>
      </c>
      <c r="P21" s="69">
        <v>32109</v>
      </c>
      <c r="Q21" s="69">
        <v>26122</v>
      </c>
      <c r="R21" s="70">
        <v>22.9193783018146</v>
      </c>
      <c r="S21" s="69">
        <v>11.5839058862001</v>
      </c>
      <c r="T21" s="69">
        <v>11.6565434729347</v>
      </c>
      <c r="U21" s="71">
        <v>-0.62705608495223597</v>
      </c>
    </row>
    <row r="22" spans="1:21" ht="12" thickBot="1" x14ac:dyDescent="0.2">
      <c r="A22" s="54"/>
      <c r="B22" s="43" t="s">
        <v>20</v>
      </c>
      <c r="C22" s="44"/>
      <c r="D22" s="69">
        <v>1049681.6931</v>
      </c>
      <c r="E22" s="69">
        <v>1197139.6529000001</v>
      </c>
      <c r="F22" s="70">
        <v>87.682476355804297</v>
      </c>
      <c r="G22" s="69">
        <v>914235.74659999995</v>
      </c>
      <c r="H22" s="70">
        <v>14.815210081613801</v>
      </c>
      <c r="I22" s="69">
        <v>133354.40040000001</v>
      </c>
      <c r="J22" s="70">
        <v>12.7042703780198</v>
      </c>
      <c r="K22" s="69">
        <v>58425.286599999999</v>
      </c>
      <c r="L22" s="70">
        <v>6.3906149827635703</v>
      </c>
      <c r="M22" s="70">
        <v>1.28247747097915</v>
      </c>
      <c r="N22" s="69">
        <v>36424651.909699999</v>
      </c>
      <c r="O22" s="69">
        <v>434068464.32249999</v>
      </c>
      <c r="P22" s="69">
        <v>63626</v>
      </c>
      <c r="Q22" s="69">
        <v>49466</v>
      </c>
      <c r="R22" s="70">
        <v>28.625722718635</v>
      </c>
      <c r="S22" s="69">
        <v>16.4976848002389</v>
      </c>
      <c r="T22" s="69">
        <v>16.66003884082</v>
      </c>
      <c r="U22" s="71">
        <v>-0.98410196671177697</v>
      </c>
    </row>
    <row r="23" spans="1:21" ht="12" thickBot="1" x14ac:dyDescent="0.2">
      <c r="A23" s="54"/>
      <c r="B23" s="43" t="s">
        <v>21</v>
      </c>
      <c r="C23" s="44"/>
      <c r="D23" s="69">
        <v>2603501.1669999999</v>
      </c>
      <c r="E23" s="69">
        <v>3199345.8673999999</v>
      </c>
      <c r="F23" s="70">
        <v>81.376046070185495</v>
      </c>
      <c r="G23" s="69">
        <v>2171985.9208</v>
      </c>
      <c r="H23" s="70">
        <v>19.867313230145701</v>
      </c>
      <c r="I23" s="69">
        <v>261992.5551</v>
      </c>
      <c r="J23" s="70">
        <v>10.063085756243099</v>
      </c>
      <c r="K23" s="69">
        <v>202924.1011</v>
      </c>
      <c r="L23" s="70">
        <v>9.3427908144661291</v>
      </c>
      <c r="M23" s="70">
        <v>0.29108643911593002</v>
      </c>
      <c r="N23" s="69">
        <v>89085760.371000007</v>
      </c>
      <c r="O23" s="69">
        <v>952744504.60780001</v>
      </c>
      <c r="P23" s="69">
        <v>80950</v>
      </c>
      <c r="Q23" s="69">
        <v>64150</v>
      </c>
      <c r="R23" s="70">
        <v>26.188620420888501</v>
      </c>
      <c r="S23" s="69">
        <v>32.161842705373701</v>
      </c>
      <c r="T23" s="69">
        <v>31.350987134840199</v>
      </c>
      <c r="U23" s="71">
        <v>2.5211726142730999</v>
      </c>
    </row>
    <row r="24" spans="1:21" ht="12" thickBot="1" x14ac:dyDescent="0.2">
      <c r="A24" s="54"/>
      <c r="B24" s="43" t="s">
        <v>22</v>
      </c>
      <c r="C24" s="44"/>
      <c r="D24" s="69">
        <v>294261.96159999998</v>
      </c>
      <c r="E24" s="69">
        <v>300662.3394</v>
      </c>
      <c r="F24" s="70">
        <v>97.871240604070096</v>
      </c>
      <c r="G24" s="69">
        <v>236567.946</v>
      </c>
      <c r="H24" s="70">
        <v>24.387925995688398</v>
      </c>
      <c r="I24" s="69">
        <v>37836.667399999998</v>
      </c>
      <c r="J24" s="70">
        <v>12.8581578109075</v>
      </c>
      <c r="K24" s="69">
        <v>37485.7402</v>
      </c>
      <c r="L24" s="70">
        <v>15.845654846240199</v>
      </c>
      <c r="M24" s="70">
        <v>9.3616185282100004E-3</v>
      </c>
      <c r="N24" s="69">
        <v>7928269.6051000003</v>
      </c>
      <c r="O24" s="69">
        <v>88684369.997400001</v>
      </c>
      <c r="P24" s="69">
        <v>28933</v>
      </c>
      <c r="Q24" s="69">
        <v>24467</v>
      </c>
      <c r="R24" s="70">
        <v>18.253157313932999</v>
      </c>
      <c r="S24" s="69">
        <v>10.1704614661459</v>
      </c>
      <c r="T24" s="69">
        <v>9.7272229370172099</v>
      </c>
      <c r="U24" s="71">
        <v>4.3580965387274597</v>
      </c>
    </row>
    <row r="25" spans="1:21" ht="12" thickBot="1" x14ac:dyDescent="0.2">
      <c r="A25" s="54"/>
      <c r="B25" s="43" t="s">
        <v>23</v>
      </c>
      <c r="C25" s="44"/>
      <c r="D25" s="69">
        <v>389759.54680000001</v>
      </c>
      <c r="E25" s="69">
        <v>340426.62449999998</v>
      </c>
      <c r="F25" s="70">
        <v>114.49149941560999</v>
      </c>
      <c r="G25" s="69">
        <v>276127.51799999998</v>
      </c>
      <c r="H25" s="70">
        <v>41.152011803474103</v>
      </c>
      <c r="I25" s="69">
        <v>21683.5416</v>
      </c>
      <c r="J25" s="70">
        <v>5.5633125033180102</v>
      </c>
      <c r="K25" s="69">
        <v>22398.822800000002</v>
      </c>
      <c r="L25" s="70">
        <v>8.1117676942288703</v>
      </c>
      <c r="M25" s="70">
        <v>-3.1933874667735E-2</v>
      </c>
      <c r="N25" s="69">
        <v>9569277.034</v>
      </c>
      <c r="O25" s="69">
        <v>97897944.456100002</v>
      </c>
      <c r="P25" s="69">
        <v>25026</v>
      </c>
      <c r="Q25" s="69">
        <v>21125</v>
      </c>
      <c r="R25" s="70">
        <v>18.466272189349102</v>
      </c>
      <c r="S25" s="69">
        <v>15.574184719891299</v>
      </c>
      <c r="T25" s="69">
        <v>14.9688891408284</v>
      </c>
      <c r="U25" s="71">
        <v>3.8865313976264102</v>
      </c>
    </row>
    <row r="26" spans="1:21" ht="12" thickBot="1" x14ac:dyDescent="0.2">
      <c r="A26" s="54"/>
      <c r="B26" s="43" t="s">
        <v>24</v>
      </c>
      <c r="C26" s="44"/>
      <c r="D26" s="69">
        <v>613137.21499999997</v>
      </c>
      <c r="E26" s="69">
        <v>585981.50360000005</v>
      </c>
      <c r="F26" s="70">
        <v>104.63422671759599</v>
      </c>
      <c r="G26" s="69">
        <v>443186.26010000001</v>
      </c>
      <c r="H26" s="70">
        <v>38.347523423143201</v>
      </c>
      <c r="I26" s="69">
        <v>105434.60340000001</v>
      </c>
      <c r="J26" s="70">
        <v>17.195923003956</v>
      </c>
      <c r="K26" s="69">
        <v>101272.77469999999</v>
      </c>
      <c r="L26" s="70">
        <v>22.8510637214134</v>
      </c>
      <c r="M26" s="70">
        <v>4.1095237217787003E-2</v>
      </c>
      <c r="N26" s="69">
        <v>16602673.0209</v>
      </c>
      <c r="O26" s="69">
        <v>199190593.01859999</v>
      </c>
      <c r="P26" s="69">
        <v>45594</v>
      </c>
      <c r="Q26" s="69">
        <v>40253</v>
      </c>
      <c r="R26" s="70">
        <v>13.268576255186</v>
      </c>
      <c r="S26" s="69">
        <v>13.447760999254299</v>
      </c>
      <c r="T26" s="69">
        <v>12.9501552555089</v>
      </c>
      <c r="U26" s="71">
        <v>3.70028693827153</v>
      </c>
    </row>
    <row r="27" spans="1:21" ht="12" thickBot="1" x14ac:dyDescent="0.2">
      <c r="A27" s="54"/>
      <c r="B27" s="43" t="s">
        <v>25</v>
      </c>
      <c r="C27" s="44"/>
      <c r="D27" s="69">
        <v>243839.73009999999</v>
      </c>
      <c r="E27" s="69">
        <v>262959.2634</v>
      </c>
      <c r="F27" s="70">
        <v>92.729089269269707</v>
      </c>
      <c r="G27" s="69">
        <v>245757.6643</v>
      </c>
      <c r="H27" s="70">
        <v>-0.78041684090014396</v>
      </c>
      <c r="I27" s="69">
        <v>65324.091899999999</v>
      </c>
      <c r="J27" s="70">
        <v>26.789765504255701</v>
      </c>
      <c r="K27" s="69">
        <v>60840.735200000003</v>
      </c>
      <c r="L27" s="70">
        <v>24.756393813106399</v>
      </c>
      <c r="M27" s="70">
        <v>7.369004804531E-2</v>
      </c>
      <c r="N27" s="69">
        <v>6375610.0252</v>
      </c>
      <c r="O27" s="69">
        <v>80537582.443399996</v>
      </c>
      <c r="P27" s="69">
        <v>32407</v>
      </c>
      <c r="Q27" s="69">
        <v>26320</v>
      </c>
      <c r="R27" s="70">
        <v>23.1268996960486</v>
      </c>
      <c r="S27" s="69">
        <v>7.524291977042</v>
      </c>
      <c r="T27" s="69">
        <v>7.3507166603343501</v>
      </c>
      <c r="U27" s="71">
        <v>2.3068657786973299</v>
      </c>
    </row>
    <row r="28" spans="1:21" ht="12" thickBot="1" x14ac:dyDescent="0.2">
      <c r="A28" s="54"/>
      <c r="B28" s="43" t="s">
        <v>26</v>
      </c>
      <c r="C28" s="44"/>
      <c r="D28" s="69">
        <v>1200981.2228999999</v>
      </c>
      <c r="E28" s="69">
        <v>1139801.9313999999</v>
      </c>
      <c r="F28" s="70">
        <v>105.367537096981</v>
      </c>
      <c r="G28" s="69">
        <v>1010873.7583</v>
      </c>
      <c r="H28" s="70">
        <v>18.806251823146201</v>
      </c>
      <c r="I28" s="69">
        <v>40793.453300000001</v>
      </c>
      <c r="J28" s="70">
        <v>3.3966770272641198</v>
      </c>
      <c r="K28" s="69">
        <v>18540.387500000001</v>
      </c>
      <c r="L28" s="70">
        <v>1.8340952416431899</v>
      </c>
      <c r="M28" s="70">
        <v>1.20024815015328</v>
      </c>
      <c r="N28" s="69">
        <v>31914025.731899999</v>
      </c>
      <c r="O28" s="69">
        <v>292582117.3653</v>
      </c>
      <c r="P28" s="69">
        <v>51955</v>
      </c>
      <c r="Q28" s="69">
        <v>44730</v>
      </c>
      <c r="R28" s="70">
        <v>16.1524703778225</v>
      </c>
      <c r="S28" s="69">
        <v>23.115796803002599</v>
      </c>
      <c r="T28" s="69">
        <v>22.015721978537901</v>
      </c>
      <c r="U28" s="71">
        <v>4.7589742799686201</v>
      </c>
    </row>
    <row r="29" spans="1:21" ht="12" thickBot="1" x14ac:dyDescent="0.2">
      <c r="A29" s="54"/>
      <c r="B29" s="43" t="s">
        <v>27</v>
      </c>
      <c r="C29" s="44"/>
      <c r="D29" s="69">
        <v>683969.52949999995</v>
      </c>
      <c r="E29" s="69">
        <v>753645.34739999997</v>
      </c>
      <c r="F29" s="70">
        <v>90.754826770924197</v>
      </c>
      <c r="G29" s="69">
        <v>687590.25490000006</v>
      </c>
      <c r="H29" s="70">
        <v>-0.52658183768564704</v>
      </c>
      <c r="I29" s="69">
        <v>92217.015100000004</v>
      </c>
      <c r="J29" s="70">
        <v>13.48262036869</v>
      </c>
      <c r="K29" s="69">
        <v>56064.083700000003</v>
      </c>
      <c r="L29" s="70">
        <v>8.1537053936510109</v>
      </c>
      <c r="M29" s="70">
        <v>0.64485012532185604</v>
      </c>
      <c r="N29" s="69">
        <v>21728078.126800001</v>
      </c>
      <c r="O29" s="69">
        <v>211942419.1866</v>
      </c>
      <c r="P29" s="69">
        <v>114965</v>
      </c>
      <c r="Q29" s="69">
        <v>105653</v>
      </c>
      <c r="R29" s="70">
        <v>8.8137582463347002</v>
      </c>
      <c r="S29" s="69">
        <v>5.9493718044622304</v>
      </c>
      <c r="T29" s="69">
        <v>5.9407806366123097</v>
      </c>
      <c r="U29" s="71">
        <v>0.144404621736345</v>
      </c>
    </row>
    <row r="30" spans="1:21" ht="12" thickBot="1" x14ac:dyDescent="0.2">
      <c r="A30" s="54"/>
      <c r="B30" s="43" t="s">
        <v>28</v>
      </c>
      <c r="C30" s="44"/>
      <c r="D30" s="69">
        <v>1017270.4603</v>
      </c>
      <c r="E30" s="69">
        <v>1253818.2764000001</v>
      </c>
      <c r="F30" s="70">
        <v>81.133803793386804</v>
      </c>
      <c r="G30" s="69">
        <v>781397.8861</v>
      </c>
      <c r="H30" s="70">
        <v>30.1859754672812</v>
      </c>
      <c r="I30" s="69">
        <v>92312.999200000006</v>
      </c>
      <c r="J30" s="70">
        <v>9.0745777846312699</v>
      </c>
      <c r="K30" s="69">
        <v>74662.009699999995</v>
      </c>
      <c r="L30" s="70">
        <v>9.5549285489678297</v>
      </c>
      <c r="M30" s="70">
        <v>0.23641192583649401</v>
      </c>
      <c r="N30" s="69">
        <v>31184700.8347</v>
      </c>
      <c r="O30" s="69">
        <v>379891952.71679997</v>
      </c>
      <c r="P30" s="69">
        <v>79311</v>
      </c>
      <c r="Q30" s="69">
        <v>68917</v>
      </c>
      <c r="R30" s="70">
        <v>15.081910123772101</v>
      </c>
      <c r="S30" s="69">
        <v>12.826347673084401</v>
      </c>
      <c r="T30" s="69">
        <v>11.4683536050612</v>
      </c>
      <c r="U30" s="71">
        <v>10.587535147460301</v>
      </c>
    </row>
    <row r="31" spans="1:21" ht="12" thickBot="1" x14ac:dyDescent="0.2">
      <c r="A31" s="54"/>
      <c r="B31" s="43" t="s">
        <v>29</v>
      </c>
      <c r="C31" s="44"/>
      <c r="D31" s="69">
        <v>927937.20019999996</v>
      </c>
      <c r="E31" s="69">
        <v>1042004.3409</v>
      </c>
      <c r="F31" s="70">
        <v>89.0531031184114</v>
      </c>
      <c r="G31" s="69">
        <v>906522.31590000005</v>
      </c>
      <c r="H31" s="70">
        <v>2.3623118730109902</v>
      </c>
      <c r="I31" s="69">
        <v>26611.6214</v>
      </c>
      <c r="J31" s="70">
        <v>2.8678256884479199</v>
      </c>
      <c r="K31" s="69">
        <v>-4264.8491000000004</v>
      </c>
      <c r="L31" s="70">
        <v>-0.47046267093445299</v>
      </c>
      <c r="M31" s="70">
        <v>-7.2397568532963996</v>
      </c>
      <c r="N31" s="69">
        <v>35682899.5242</v>
      </c>
      <c r="O31" s="69">
        <v>364197100.0765</v>
      </c>
      <c r="P31" s="69">
        <v>38661</v>
      </c>
      <c r="Q31" s="69">
        <v>25950</v>
      </c>
      <c r="R31" s="70">
        <v>48.982658959537602</v>
      </c>
      <c r="S31" s="69">
        <v>24.001893386099699</v>
      </c>
      <c r="T31" s="69">
        <v>28.975346782273601</v>
      </c>
      <c r="U31" s="71">
        <v>-20.721087774909499</v>
      </c>
    </row>
    <row r="32" spans="1:21" ht="12" thickBot="1" x14ac:dyDescent="0.2">
      <c r="A32" s="54"/>
      <c r="B32" s="43" t="s">
        <v>30</v>
      </c>
      <c r="C32" s="44"/>
      <c r="D32" s="69">
        <v>103048.80809999999</v>
      </c>
      <c r="E32" s="69">
        <v>137294.924</v>
      </c>
      <c r="F32" s="70">
        <v>75.056531660267396</v>
      </c>
      <c r="G32" s="69">
        <v>107102</v>
      </c>
      <c r="H32" s="70">
        <v>-3.7844222330115098</v>
      </c>
      <c r="I32" s="69">
        <v>27038.168399999999</v>
      </c>
      <c r="J32" s="70">
        <v>26.238215558749399</v>
      </c>
      <c r="K32" s="69">
        <v>30453.586599999999</v>
      </c>
      <c r="L32" s="70">
        <v>28.434190397938401</v>
      </c>
      <c r="M32" s="70">
        <v>-0.112151591366253</v>
      </c>
      <c r="N32" s="69">
        <v>2906186.6847000001</v>
      </c>
      <c r="O32" s="69">
        <v>38127400.938100003</v>
      </c>
      <c r="P32" s="69">
        <v>21801</v>
      </c>
      <c r="Q32" s="69">
        <v>18968</v>
      </c>
      <c r="R32" s="70">
        <v>14.9356811471953</v>
      </c>
      <c r="S32" s="69">
        <v>4.7267927205174098</v>
      </c>
      <c r="T32" s="69">
        <v>4.5279446172501103</v>
      </c>
      <c r="U32" s="71">
        <v>4.2068293454919399</v>
      </c>
    </row>
    <row r="33" spans="1:21" ht="12" thickBot="1" x14ac:dyDescent="0.2">
      <c r="A33" s="54"/>
      <c r="B33" s="43" t="s">
        <v>31</v>
      </c>
      <c r="C33" s="44"/>
      <c r="D33" s="69">
        <v>1.7948999999999999</v>
      </c>
      <c r="E33" s="72"/>
      <c r="F33" s="72"/>
      <c r="G33" s="72"/>
      <c r="H33" s="72"/>
      <c r="I33" s="69">
        <v>-3.0599999999999999E-2</v>
      </c>
      <c r="J33" s="70">
        <v>-1.7048303526658899</v>
      </c>
      <c r="K33" s="72"/>
      <c r="L33" s="72"/>
      <c r="M33" s="72"/>
      <c r="N33" s="69">
        <v>49.384399999999999</v>
      </c>
      <c r="O33" s="69">
        <v>273.61869999999999</v>
      </c>
      <c r="P33" s="69">
        <v>1</v>
      </c>
      <c r="Q33" s="69">
        <v>1</v>
      </c>
      <c r="R33" s="70">
        <v>0</v>
      </c>
      <c r="S33" s="69">
        <v>1.7948999999999999</v>
      </c>
      <c r="T33" s="69">
        <v>17.094000000000001</v>
      </c>
      <c r="U33" s="71">
        <v>-852.36503426374702</v>
      </c>
    </row>
    <row r="34" spans="1:21" ht="12" thickBot="1" x14ac:dyDescent="0.2">
      <c r="A34" s="54"/>
      <c r="B34" s="43" t="s">
        <v>70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</v>
      </c>
      <c r="P34" s="72"/>
      <c r="Q34" s="72"/>
      <c r="R34" s="72"/>
      <c r="S34" s="72"/>
      <c r="T34" s="72"/>
      <c r="U34" s="73"/>
    </row>
    <row r="35" spans="1:21" ht="12" thickBot="1" x14ac:dyDescent="0.2">
      <c r="A35" s="54"/>
      <c r="B35" s="43" t="s">
        <v>32</v>
      </c>
      <c r="C35" s="44"/>
      <c r="D35" s="69">
        <v>322706.64549999998</v>
      </c>
      <c r="E35" s="69">
        <v>220369.7249</v>
      </c>
      <c r="F35" s="70">
        <v>146.43873864544599</v>
      </c>
      <c r="G35" s="69">
        <v>191036.55369999999</v>
      </c>
      <c r="H35" s="70">
        <v>68.924030113510199</v>
      </c>
      <c r="I35" s="69">
        <v>9132.9609</v>
      </c>
      <c r="J35" s="70">
        <v>2.8301124341116202</v>
      </c>
      <c r="K35" s="69">
        <v>14925.7466</v>
      </c>
      <c r="L35" s="70">
        <v>7.8130317527812503</v>
      </c>
      <c r="M35" s="70">
        <v>-0.38810693061076101</v>
      </c>
      <c r="N35" s="69">
        <v>6338696.3406999996</v>
      </c>
      <c r="O35" s="69">
        <v>58261132.286799997</v>
      </c>
      <c r="P35" s="69">
        <v>20400</v>
      </c>
      <c r="Q35" s="69">
        <v>17625</v>
      </c>
      <c r="R35" s="70">
        <v>15.7446808510638</v>
      </c>
      <c r="S35" s="69">
        <v>15.818953210784301</v>
      </c>
      <c r="T35" s="69">
        <v>13.337248368794301</v>
      </c>
      <c r="U35" s="71">
        <v>15.6881736036625</v>
      </c>
    </row>
    <row r="36" spans="1:21" ht="12" customHeight="1" thickBot="1" x14ac:dyDescent="0.2">
      <c r="A36" s="54"/>
      <c r="B36" s="43" t="s">
        <v>69</v>
      </c>
      <c r="C36" s="44"/>
      <c r="D36" s="69">
        <v>415570.15</v>
      </c>
      <c r="E36" s="72"/>
      <c r="F36" s="72"/>
      <c r="G36" s="69">
        <v>10738.47</v>
      </c>
      <c r="H36" s="70">
        <v>3769.9195509229899</v>
      </c>
      <c r="I36" s="69">
        <v>-47810.93</v>
      </c>
      <c r="J36" s="70">
        <v>-11.5048999549174</v>
      </c>
      <c r="K36" s="69">
        <v>-552.07000000000005</v>
      </c>
      <c r="L36" s="70">
        <v>-5.1410489576261797</v>
      </c>
      <c r="M36" s="70">
        <v>85.603021355987494</v>
      </c>
      <c r="N36" s="69">
        <v>5889074.4199999999</v>
      </c>
      <c r="O36" s="69">
        <v>27706428.32</v>
      </c>
      <c r="P36" s="69">
        <v>71</v>
      </c>
      <c r="Q36" s="69">
        <v>49</v>
      </c>
      <c r="R36" s="70">
        <v>44.8979591836735</v>
      </c>
      <c r="S36" s="69">
        <v>5853.1007042253495</v>
      </c>
      <c r="T36" s="69">
        <v>1684.5812244898</v>
      </c>
      <c r="U36" s="71">
        <v>71.218994689879594</v>
      </c>
    </row>
    <row r="37" spans="1:21" ht="12" thickBot="1" x14ac:dyDescent="0.2">
      <c r="A37" s="54"/>
      <c r="B37" s="43" t="s">
        <v>36</v>
      </c>
      <c r="C37" s="44"/>
      <c r="D37" s="69">
        <v>750901.45</v>
      </c>
      <c r="E37" s="69">
        <v>100741.1608</v>
      </c>
      <c r="F37" s="70">
        <v>745.37700780593002</v>
      </c>
      <c r="G37" s="69">
        <v>252032.57</v>
      </c>
      <c r="H37" s="70">
        <v>197.93825853539499</v>
      </c>
      <c r="I37" s="69">
        <v>-102906.45</v>
      </c>
      <c r="J37" s="70">
        <v>-13.704388238962601</v>
      </c>
      <c r="K37" s="69">
        <v>-33340.28</v>
      </c>
      <c r="L37" s="70">
        <v>-13.228560102370899</v>
      </c>
      <c r="M37" s="70">
        <v>2.08655026292521</v>
      </c>
      <c r="N37" s="69">
        <v>16051147.699999999</v>
      </c>
      <c r="O37" s="69">
        <v>147419323.05000001</v>
      </c>
      <c r="P37" s="69">
        <v>243</v>
      </c>
      <c r="Q37" s="69">
        <v>40</v>
      </c>
      <c r="R37" s="70">
        <v>507.5</v>
      </c>
      <c r="S37" s="69">
        <v>3090.1294238683099</v>
      </c>
      <c r="T37" s="69">
        <v>2160.7912500000002</v>
      </c>
      <c r="U37" s="71">
        <v>30.0744093981973</v>
      </c>
    </row>
    <row r="38" spans="1:21" ht="12" thickBot="1" x14ac:dyDescent="0.2">
      <c r="A38" s="54"/>
      <c r="B38" s="43" t="s">
        <v>37</v>
      </c>
      <c r="C38" s="44"/>
      <c r="D38" s="69">
        <v>341164.11</v>
      </c>
      <c r="E38" s="69">
        <v>58450.453600000001</v>
      </c>
      <c r="F38" s="70">
        <v>583.68085957847904</v>
      </c>
      <c r="G38" s="69">
        <v>11717.94</v>
      </c>
      <c r="H38" s="70">
        <v>2811.4683126897698</v>
      </c>
      <c r="I38" s="69">
        <v>-8914.67</v>
      </c>
      <c r="J38" s="70">
        <v>-2.6130151849794498</v>
      </c>
      <c r="K38" s="69">
        <v>-1141.04</v>
      </c>
      <c r="L38" s="70">
        <v>-9.7375477259654808</v>
      </c>
      <c r="M38" s="70">
        <v>6.8127585360723604</v>
      </c>
      <c r="N38" s="69">
        <v>7935502.0999999996</v>
      </c>
      <c r="O38" s="69">
        <v>133192926.92</v>
      </c>
      <c r="P38" s="69">
        <v>110</v>
      </c>
      <c r="Q38" s="69">
        <v>5</v>
      </c>
      <c r="R38" s="70">
        <v>2100</v>
      </c>
      <c r="S38" s="69">
        <v>3101.4919090909102</v>
      </c>
      <c r="T38" s="69">
        <v>4203.9319999999998</v>
      </c>
      <c r="U38" s="71">
        <v>-35.545476926046</v>
      </c>
    </row>
    <row r="39" spans="1:21" ht="12" thickBot="1" x14ac:dyDescent="0.2">
      <c r="A39" s="54"/>
      <c r="B39" s="43" t="s">
        <v>38</v>
      </c>
      <c r="C39" s="44"/>
      <c r="D39" s="69">
        <v>450414.63</v>
      </c>
      <c r="E39" s="69">
        <v>59675.376400000001</v>
      </c>
      <c r="F39" s="70">
        <v>754.77467788540002</v>
      </c>
      <c r="G39" s="69">
        <v>67976.960000000006</v>
      </c>
      <c r="H39" s="70">
        <v>562.59896000056494</v>
      </c>
      <c r="I39" s="69">
        <v>-80073.83</v>
      </c>
      <c r="J39" s="70">
        <v>-17.777803975861101</v>
      </c>
      <c r="K39" s="69">
        <v>-16163.28</v>
      </c>
      <c r="L39" s="70">
        <v>-23.7775858173122</v>
      </c>
      <c r="M39" s="70">
        <v>3.95405821095718</v>
      </c>
      <c r="N39" s="69">
        <v>9798443.75</v>
      </c>
      <c r="O39" s="69">
        <v>99660780.599999994</v>
      </c>
      <c r="P39" s="69">
        <v>179</v>
      </c>
      <c r="Q39" s="69">
        <v>32</v>
      </c>
      <c r="R39" s="70">
        <v>459.375</v>
      </c>
      <c r="S39" s="69">
        <v>2516.2828491620098</v>
      </c>
      <c r="T39" s="69">
        <v>997.88374999999996</v>
      </c>
      <c r="U39" s="71">
        <v>60.342941957724598</v>
      </c>
    </row>
    <row r="40" spans="1:21" ht="12" thickBot="1" x14ac:dyDescent="0.2">
      <c r="A40" s="54"/>
      <c r="B40" s="43" t="s">
        <v>72</v>
      </c>
      <c r="C40" s="44"/>
      <c r="D40" s="72"/>
      <c r="E40" s="72"/>
      <c r="F40" s="72"/>
      <c r="G40" s="69">
        <v>3.01</v>
      </c>
      <c r="H40" s="72"/>
      <c r="I40" s="72"/>
      <c r="J40" s="72"/>
      <c r="K40" s="69">
        <v>2.58</v>
      </c>
      <c r="L40" s="70">
        <v>85.714285714285694</v>
      </c>
      <c r="M40" s="72"/>
      <c r="N40" s="69">
        <v>46.31</v>
      </c>
      <c r="O40" s="69">
        <v>4235.83</v>
      </c>
      <c r="P40" s="72"/>
      <c r="Q40" s="72"/>
      <c r="R40" s="72"/>
      <c r="S40" s="72"/>
      <c r="T40" s="72"/>
      <c r="U40" s="73"/>
    </row>
    <row r="41" spans="1:21" ht="12" customHeight="1" thickBot="1" x14ac:dyDescent="0.2">
      <c r="A41" s="54"/>
      <c r="B41" s="43" t="s">
        <v>33</v>
      </c>
      <c r="C41" s="44"/>
      <c r="D41" s="69">
        <v>83163.248200000002</v>
      </c>
      <c r="E41" s="69">
        <v>104563.5672</v>
      </c>
      <c r="F41" s="70">
        <v>79.533675473152798</v>
      </c>
      <c r="G41" s="69">
        <v>175219.65779999999</v>
      </c>
      <c r="H41" s="70">
        <v>-52.537717945480402</v>
      </c>
      <c r="I41" s="69">
        <v>5730.7578999999996</v>
      </c>
      <c r="J41" s="70">
        <v>6.8909741069974197</v>
      </c>
      <c r="K41" s="69">
        <v>9206.2381000000005</v>
      </c>
      <c r="L41" s="70">
        <v>5.2541125896434702</v>
      </c>
      <c r="M41" s="70">
        <v>-0.37751361221039897</v>
      </c>
      <c r="N41" s="69">
        <v>4986593.5806</v>
      </c>
      <c r="O41" s="69">
        <v>60148901.519400001</v>
      </c>
      <c r="P41" s="69">
        <v>167</v>
      </c>
      <c r="Q41" s="69">
        <v>166</v>
      </c>
      <c r="R41" s="70">
        <v>0.60240963855422403</v>
      </c>
      <c r="S41" s="69">
        <v>497.983522155689</v>
      </c>
      <c r="T41" s="69">
        <v>471.25939337349399</v>
      </c>
      <c r="U41" s="71">
        <v>5.3664684860475598</v>
      </c>
    </row>
    <row r="42" spans="1:21" ht="12" thickBot="1" x14ac:dyDescent="0.2">
      <c r="A42" s="54"/>
      <c r="B42" s="43" t="s">
        <v>34</v>
      </c>
      <c r="C42" s="44"/>
      <c r="D42" s="69">
        <v>445963.95150000002</v>
      </c>
      <c r="E42" s="69">
        <v>324641.3076</v>
      </c>
      <c r="F42" s="70">
        <v>137.37128980809999</v>
      </c>
      <c r="G42" s="69">
        <v>356814.68199999997</v>
      </c>
      <c r="H42" s="70">
        <v>24.9847537103308</v>
      </c>
      <c r="I42" s="69">
        <v>31163.961599999999</v>
      </c>
      <c r="J42" s="70">
        <v>6.98800015005249</v>
      </c>
      <c r="K42" s="69">
        <v>25608.17</v>
      </c>
      <c r="L42" s="70">
        <v>7.1768823683101699</v>
      </c>
      <c r="M42" s="70">
        <v>0.21695387058114601</v>
      </c>
      <c r="N42" s="69">
        <v>11607906.221000001</v>
      </c>
      <c r="O42" s="69">
        <v>148692856.0201</v>
      </c>
      <c r="P42" s="69">
        <v>2112</v>
      </c>
      <c r="Q42" s="69">
        <v>1363</v>
      </c>
      <c r="R42" s="70">
        <v>54.9523110785033</v>
      </c>
      <c r="S42" s="69">
        <v>211.15717400568201</v>
      </c>
      <c r="T42" s="69">
        <v>191.42434005869401</v>
      </c>
      <c r="U42" s="71">
        <v>9.3450928389753898</v>
      </c>
    </row>
    <row r="43" spans="1:21" ht="12" thickBot="1" x14ac:dyDescent="0.2">
      <c r="A43" s="54"/>
      <c r="B43" s="43" t="s">
        <v>39</v>
      </c>
      <c r="C43" s="44"/>
      <c r="D43" s="69">
        <v>434458.17</v>
      </c>
      <c r="E43" s="69">
        <v>41922.9732</v>
      </c>
      <c r="F43" s="70">
        <v>1036.3248043676399</v>
      </c>
      <c r="G43" s="69">
        <v>120529.94</v>
      </c>
      <c r="H43" s="70">
        <v>260.45663840868099</v>
      </c>
      <c r="I43" s="69">
        <v>-63059.06</v>
      </c>
      <c r="J43" s="70">
        <v>-14.5144145867944</v>
      </c>
      <c r="K43" s="69">
        <v>-10361.61</v>
      </c>
      <c r="L43" s="70">
        <v>-8.5967104936748502</v>
      </c>
      <c r="M43" s="70">
        <v>5.0858360814583801</v>
      </c>
      <c r="N43" s="69">
        <v>9196026.2799999993</v>
      </c>
      <c r="O43" s="69">
        <v>68292115.040000007</v>
      </c>
      <c r="P43" s="69">
        <v>248</v>
      </c>
      <c r="Q43" s="69">
        <v>51</v>
      </c>
      <c r="R43" s="70">
        <v>386.274509803922</v>
      </c>
      <c r="S43" s="69">
        <v>1751.8474596774199</v>
      </c>
      <c r="T43" s="69">
        <v>1033.2835294117599</v>
      </c>
      <c r="U43" s="71">
        <v>41.017494205686702</v>
      </c>
    </row>
    <row r="44" spans="1:21" ht="12" thickBot="1" x14ac:dyDescent="0.2">
      <c r="A44" s="54"/>
      <c r="B44" s="43" t="s">
        <v>40</v>
      </c>
      <c r="C44" s="44"/>
      <c r="D44" s="69">
        <v>192452.2</v>
      </c>
      <c r="E44" s="69">
        <v>8835.4825000000001</v>
      </c>
      <c r="F44" s="70">
        <v>2178.17419705149</v>
      </c>
      <c r="G44" s="69">
        <v>288203.78000000003</v>
      </c>
      <c r="H44" s="70">
        <v>-33.223568407048703</v>
      </c>
      <c r="I44" s="69">
        <v>26237.53</v>
      </c>
      <c r="J44" s="70">
        <v>13.633271014828599</v>
      </c>
      <c r="K44" s="69">
        <v>17706.490000000002</v>
      </c>
      <c r="L44" s="70">
        <v>6.1437396830811899</v>
      </c>
      <c r="M44" s="70">
        <v>0.48180299991698</v>
      </c>
      <c r="N44" s="69">
        <v>3760275.3</v>
      </c>
      <c r="O44" s="69">
        <v>27140157.649999999</v>
      </c>
      <c r="P44" s="69">
        <v>135</v>
      </c>
      <c r="Q44" s="69">
        <v>56</v>
      </c>
      <c r="R44" s="70">
        <v>141.07142857142901</v>
      </c>
      <c r="S44" s="69">
        <v>1425.5718518518499</v>
      </c>
      <c r="T44" s="69">
        <v>682.83053571428604</v>
      </c>
      <c r="U44" s="71">
        <v>52.101289399950403</v>
      </c>
    </row>
    <row r="45" spans="1:21" ht="12" thickBot="1" x14ac:dyDescent="0.2">
      <c r="A45" s="55"/>
      <c r="B45" s="43" t="s">
        <v>35</v>
      </c>
      <c r="C45" s="44"/>
      <c r="D45" s="74">
        <v>16157.929700000001</v>
      </c>
      <c r="E45" s="75"/>
      <c r="F45" s="75"/>
      <c r="G45" s="74">
        <v>6418.5306</v>
      </c>
      <c r="H45" s="76">
        <v>151.738765567309</v>
      </c>
      <c r="I45" s="74">
        <v>1999.2936999999999</v>
      </c>
      <c r="J45" s="76">
        <v>12.373452150865599</v>
      </c>
      <c r="K45" s="74">
        <v>697.51829999999995</v>
      </c>
      <c r="L45" s="76">
        <v>10.8672583098692</v>
      </c>
      <c r="M45" s="76">
        <v>1.86629569432085</v>
      </c>
      <c r="N45" s="74">
        <v>654327.87219999998</v>
      </c>
      <c r="O45" s="74">
        <v>8248383.7873</v>
      </c>
      <c r="P45" s="74">
        <v>29</v>
      </c>
      <c r="Q45" s="74">
        <v>18</v>
      </c>
      <c r="R45" s="76">
        <v>61.1111111111111</v>
      </c>
      <c r="S45" s="74">
        <v>557.169989655172</v>
      </c>
      <c r="T45" s="74">
        <v>438.06360555555602</v>
      </c>
      <c r="U45" s="77">
        <v>21.377027892929199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9:C19"/>
    <mergeCell ref="B20:C20"/>
    <mergeCell ref="B21:C21"/>
    <mergeCell ref="B22:C22"/>
    <mergeCell ref="B23:C23"/>
    <mergeCell ref="B30:C30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activeCell="B32" sqref="B32:E3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x14ac:dyDescent="0.15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 x14ac:dyDescent="0.15">
      <c r="A2" s="37">
        <v>1</v>
      </c>
      <c r="B2" s="37">
        <v>12</v>
      </c>
      <c r="C2" s="37">
        <v>70273</v>
      </c>
      <c r="D2" s="37">
        <v>787548.600168376</v>
      </c>
      <c r="E2" s="37">
        <v>759748.00246324798</v>
      </c>
      <c r="F2" s="37">
        <v>27800.597705128199</v>
      </c>
      <c r="G2" s="37">
        <v>759748.00246324798</v>
      </c>
      <c r="H2" s="37">
        <v>3.5300167760039802E-2</v>
      </c>
    </row>
    <row r="3" spans="1:8" x14ac:dyDescent="0.15">
      <c r="A3" s="37">
        <v>2</v>
      </c>
      <c r="B3" s="37">
        <v>13</v>
      </c>
      <c r="C3" s="37">
        <v>9864</v>
      </c>
      <c r="D3" s="37">
        <v>82266.424455994304</v>
      </c>
      <c r="E3" s="37">
        <v>68536.281005014695</v>
      </c>
      <c r="F3" s="37">
        <v>13730.1434509795</v>
      </c>
      <c r="G3" s="37">
        <v>68536.281005014695</v>
      </c>
      <c r="H3" s="37">
        <v>0.16689850740169199</v>
      </c>
    </row>
    <row r="4" spans="1:8" x14ac:dyDescent="0.15">
      <c r="A4" s="37">
        <v>3</v>
      </c>
      <c r="B4" s="37">
        <v>14</v>
      </c>
      <c r="C4" s="37">
        <v>107368</v>
      </c>
      <c r="D4" s="37">
        <v>139136.805034914</v>
      </c>
      <c r="E4" s="37">
        <v>117534.090564735</v>
      </c>
      <c r="F4" s="37">
        <v>21602.714470179399</v>
      </c>
      <c r="G4" s="37">
        <v>117534.090564735</v>
      </c>
      <c r="H4" s="37">
        <v>0.15526240138084599</v>
      </c>
    </row>
    <row r="5" spans="1:8" x14ac:dyDescent="0.15">
      <c r="A5" s="37">
        <v>4</v>
      </c>
      <c r="B5" s="37">
        <v>15</v>
      </c>
      <c r="C5" s="37">
        <v>3213</v>
      </c>
      <c r="D5" s="37">
        <v>50722.474258974398</v>
      </c>
      <c r="E5" s="37">
        <v>39728.486735897401</v>
      </c>
      <c r="F5" s="37">
        <v>10993.987523076899</v>
      </c>
      <c r="G5" s="37">
        <v>39728.486735897401</v>
      </c>
      <c r="H5" s="37">
        <v>0.21674785553529499</v>
      </c>
    </row>
    <row r="6" spans="1:8" x14ac:dyDescent="0.15">
      <c r="A6" s="37">
        <v>5</v>
      </c>
      <c r="B6" s="37">
        <v>16</v>
      </c>
      <c r="C6" s="37">
        <v>9331</v>
      </c>
      <c r="D6" s="37">
        <v>485272.552776923</v>
      </c>
      <c r="E6" s="37">
        <v>464054.61434957298</v>
      </c>
      <c r="F6" s="37">
        <v>21217.9384273504</v>
      </c>
      <c r="G6" s="37">
        <v>464054.61434957298</v>
      </c>
      <c r="H6" s="37">
        <v>4.3723755456460303E-2</v>
      </c>
    </row>
    <row r="7" spans="1:8" x14ac:dyDescent="0.15">
      <c r="A7" s="37">
        <v>6</v>
      </c>
      <c r="B7" s="37">
        <v>17</v>
      </c>
      <c r="C7" s="37">
        <v>56599</v>
      </c>
      <c r="D7" s="37">
        <v>837403.16294786299</v>
      </c>
      <c r="E7" s="37">
        <v>894917.59760683798</v>
      </c>
      <c r="F7" s="37">
        <v>-57514.434658974402</v>
      </c>
      <c r="G7" s="37">
        <v>894917.59760683798</v>
      </c>
      <c r="H7" s="37">
        <v>-6.8681893266929597E-2</v>
      </c>
    </row>
    <row r="8" spans="1:8" x14ac:dyDescent="0.15">
      <c r="A8" s="37">
        <v>7</v>
      </c>
      <c r="B8" s="37">
        <v>18</v>
      </c>
      <c r="C8" s="37">
        <v>96548</v>
      </c>
      <c r="D8" s="37">
        <v>185010.09760341901</v>
      </c>
      <c r="E8" s="37">
        <v>146170.31232564099</v>
      </c>
      <c r="F8" s="37">
        <v>38839.785277777803</v>
      </c>
      <c r="G8" s="37">
        <v>146170.31232564099</v>
      </c>
      <c r="H8" s="37">
        <v>0.20993332677999799</v>
      </c>
    </row>
    <row r="9" spans="1:8" x14ac:dyDescent="0.15">
      <c r="A9" s="37">
        <v>8</v>
      </c>
      <c r="B9" s="37">
        <v>19</v>
      </c>
      <c r="C9" s="37">
        <v>30483</v>
      </c>
      <c r="D9" s="37">
        <v>166397.69548290601</v>
      </c>
      <c r="E9" s="37">
        <v>139008.38226495701</v>
      </c>
      <c r="F9" s="37">
        <v>27389.3132179487</v>
      </c>
      <c r="G9" s="37">
        <v>139008.38226495701</v>
      </c>
      <c r="H9" s="37">
        <v>0.16460151769807699</v>
      </c>
    </row>
    <row r="10" spans="1:8" x14ac:dyDescent="0.15">
      <c r="A10" s="37">
        <v>9</v>
      </c>
      <c r="B10" s="37">
        <v>21</v>
      </c>
      <c r="C10" s="37">
        <v>214799</v>
      </c>
      <c r="D10" s="37">
        <v>798088.98376495705</v>
      </c>
      <c r="E10" s="37">
        <v>790612.96775897394</v>
      </c>
      <c r="F10" s="37">
        <v>7476.0160059829004</v>
      </c>
      <c r="G10" s="37">
        <v>790612.96775897394</v>
      </c>
      <c r="H10" s="37">
        <v>9.3673965661260697E-3</v>
      </c>
    </row>
    <row r="11" spans="1:8" x14ac:dyDescent="0.15">
      <c r="A11" s="37">
        <v>10</v>
      </c>
      <c r="B11" s="37">
        <v>22</v>
      </c>
      <c r="C11" s="37">
        <v>44271</v>
      </c>
      <c r="D11" s="37">
        <v>674648.30702564097</v>
      </c>
      <c r="E11" s="37">
        <v>637759.962437607</v>
      </c>
      <c r="F11" s="37">
        <v>36888.344588034197</v>
      </c>
      <c r="G11" s="37">
        <v>637759.962437607</v>
      </c>
      <c r="H11" s="37">
        <v>5.4677888025341501E-2</v>
      </c>
    </row>
    <row r="12" spans="1:8" x14ac:dyDescent="0.15">
      <c r="A12" s="37">
        <v>11</v>
      </c>
      <c r="B12" s="37">
        <v>23</v>
      </c>
      <c r="C12" s="37">
        <v>193307.50700000001</v>
      </c>
      <c r="D12" s="37">
        <v>1663468.7357546999</v>
      </c>
      <c r="E12" s="37">
        <v>1447017.8827820499</v>
      </c>
      <c r="F12" s="37">
        <v>216450.85297265</v>
      </c>
      <c r="G12" s="37">
        <v>1447017.8827820499</v>
      </c>
      <c r="H12" s="37">
        <v>0.13012018099303099</v>
      </c>
    </row>
    <row r="13" spans="1:8" x14ac:dyDescent="0.15">
      <c r="A13" s="37">
        <v>12</v>
      </c>
      <c r="B13" s="37">
        <v>24</v>
      </c>
      <c r="C13" s="37">
        <v>25102</v>
      </c>
      <c r="D13" s="37">
        <v>691485.86241794901</v>
      </c>
      <c r="E13" s="37">
        <v>667349.77540598297</v>
      </c>
      <c r="F13" s="37">
        <v>24136.087011965799</v>
      </c>
      <c r="G13" s="37">
        <v>667349.77540598297</v>
      </c>
      <c r="H13" s="37">
        <v>3.4904671698663702E-2</v>
      </c>
    </row>
    <row r="14" spans="1:8" x14ac:dyDescent="0.15">
      <c r="A14" s="37">
        <v>13</v>
      </c>
      <c r="B14" s="37">
        <v>25</v>
      </c>
      <c r="C14" s="37">
        <v>88978</v>
      </c>
      <c r="D14" s="37">
        <v>1104288.0366</v>
      </c>
      <c r="E14" s="37">
        <v>1020089.2754</v>
      </c>
      <c r="F14" s="37">
        <v>84198.761199999994</v>
      </c>
      <c r="G14" s="37">
        <v>1020089.2754</v>
      </c>
      <c r="H14" s="37">
        <v>7.6247100764797002E-2</v>
      </c>
    </row>
    <row r="15" spans="1:8" x14ac:dyDescent="0.15">
      <c r="A15" s="37">
        <v>14</v>
      </c>
      <c r="B15" s="37">
        <v>26</v>
      </c>
      <c r="C15" s="37">
        <v>63456</v>
      </c>
      <c r="D15" s="37">
        <v>371947.25433230499</v>
      </c>
      <c r="E15" s="37">
        <v>325391.95159922802</v>
      </c>
      <c r="F15" s="37">
        <v>46555.302733076198</v>
      </c>
      <c r="G15" s="37">
        <v>325391.95159922802</v>
      </c>
      <c r="H15" s="37">
        <v>0.12516641053487301</v>
      </c>
    </row>
    <row r="16" spans="1:8" x14ac:dyDescent="0.15">
      <c r="A16" s="37">
        <v>15</v>
      </c>
      <c r="B16" s="37">
        <v>27</v>
      </c>
      <c r="C16" s="37">
        <v>138292.93</v>
      </c>
      <c r="D16" s="37">
        <v>1049683.1151000001</v>
      </c>
      <c r="E16" s="37">
        <v>916327.29339999997</v>
      </c>
      <c r="F16" s="37">
        <v>133355.8217</v>
      </c>
      <c r="G16" s="37">
        <v>916327.29339999997</v>
      </c>
      <c r="H16" s="37">
        <v>0.12704388570382499</v>
      </c>
    </row>
    <row r="17" spans="1:8" x14ac:dyDescent="0.15">
      <c r="A17" s="37">
        <v>16</v>
      </c>
      <c r="B17" s="37">
        <v>29</v>
      </c>
      <c r="C17" s="37">
        <v>199502</v>
      </c>
      <c r="D17" s="37">
        <v>2603503.22762137</v>
      </c>
      <c r="E17" s="37">
        <v>2341508.63671538</v>
      </c>
      <c r="F17" s="37">
        <v>261994.590905983</v>
      </c>
      <c r="G17" s="37">
        <v>2341508.63671538</v>
      </c>
      <c r="H17" s="37">
        <v>0.100631559863802</v>
      </c>
    </row>
    <row r="18" spans="1:8" x14ac:dyDescent="0.15">
      <c r="A18" s="37">
        <v>17</v>
      </c>
      <c r="B18" s="37">
        <v>31</v>
      </c>
      <c r="C18" s="37">
        <v>31023.973999999998</v>
      </c>
      <c r="D18" s="37">
        <v>294262.00096029002</v>
      </c>
      <c r="E18" s="37">
        <v>256425.287859095</v>
      </c>
      <c r="F18" s="37">
        <v>37836.713101195099</v>
      </c>
      <c r="G18" s="37">
        <v>256425.287859095</v>
      </c>
      <c r="H18" s="37">
        <v>0.128581716217926</v>
      </c>
    </row>
    <row r="19" spans="1:8" x14ac:dyDescent="0.15">
      <c r="A19" s="37">
        <v>18</v>
      </c>
      <c r="B19" s="37">
        <v>32</v>
      </c>
      <c r="C19" s="37">
        <v>27271.706999999999</v>
      </c>
      <c r="D19" s="37">
        <v>389759.54785193299</v>
      </c>
      <c r="E19" s="37">
        <v>368075.99541799701</v>
      </c>
      <c r="F19" s="37">
        <v>21683.552433935802</v>
      </c>
      <c r="G19" s="37">
        <v>368075.99541799701</v>
      </c>
      <c r="H19" s="37">
        <v>5.5633152679490601E-2</v>
      </c>
    </row>
    <row r="20" spans="1:8" x14ac:dyDescent="0.15">
      <c r="A20" s="37">
        <v>19</v>
      </c>
      <c r="B20" s="37">
        <v>33</v>
      </c>
      <c r="C20" s="37">
        <v>38391.879999999997</v>
      </c>
      <c r="D20" s="37">
        <v>613137.11850884999</v>
      </c>
      <c r="E20" s="37">
        <v>507702.60743338102</v>
      </c>
      <c r="F20" s="37">
        <v>105434.51107546801</v>
      </c>
      <c r="G20" s="37">
        <v>507702.60743338102</v>
      </c>
      <c r="H20" s="37">
        <v>0.171959106523978</v>
      </c>
    </row>
    <row r="21" spans="1:8" x14ac:dyDescent="0.15">
      <c r="A21" s="37">
        <v>20</v>
      </c>
      <c r="B21" s="37">
        <v>34</v>
      </c>
      <c r="C21" s="37">
        <v>40489.722000000002</v>
      </c>
      <c r="D21" s="37">
        <v>243839.55243890799</v>
      </c>
      <c r="E21" s="37">
        <v>178515.66175816799</v>
      </c>
      <c r="F21" s="37">
        <v>65323.890680739903</v>
      </c>
      <c r="G21" s="37">
        <v>178515.66175816799</v>
      </c>
      <c r="H21" s="37">
        <v>0.26789702502060803</v>
      </c>
    </row>
    <row r="22" spans="1:8" x14ac:dyDescent="0.15">
      <c r="A22" s="37">
        <v>21</v>
      </c>
      <c r="B22" s="37">
        <v>35</v>
      </c>
      <c r="C22" s="37">
        <v>43419.847000000002</v>
      </c>
      <c r="D22" s="37">
        <v>1200981.2232000499</v>
      </c>
      <c r="E22" s="37">
        <v>1160187.7765482201</v>
      </c>
      <c r="F22" s="37">
        <v>40793.446651826598</v>
      </c>
      <c r="G22" s="37">
        <v>1160187.7765482201</v>
      </c>
      <c r="H22" s="37">
        <v>3.3966764728537102E-2</v>
      </c>
    </row>
    <row r="23" spans="1:8" x14ac:dyDescent="0.15">
      <c r="A23" s="37">
        <v>22</v>
      </c>
      <c r="B23" s="37">
        <v>36</v>
      </c>
      <c r="C23" s="37">
        <v>156249.14199999999</v>
      </c>
      <c r="D23" s="37">
        <v>683969.62880884903</v>
      </c>
      <c r="E23" s="37">
        <v>591752.46832404705</v>
      </c>
      <c r="F23" s="37">
        <v>92217.160484802196</v>
      </c>
      <c r="G23" s="37">
        <v>591752.46832404705</v>
      </c>
      <c r="H23" s="37">
        <v>0.13482639667115201</v>
      </c>
    </row>
    <row r="24" spans="1:8" x14ac:dyDescent="0.15">
      <c r="A24" s="37">
        <v>23</v>
      </c>
      <c r="B24" s="37">
        <v>37</v>
      </c>
      <c r="C24" s="37">
        <v>167523.448</v>
      </c>
      <c r="D24" s="37">
        <v>1017270.40359381</v>
      </c>
      <c r="E24" s="37">
        <v>924957.45778895204</v>
      </c>
      <c r="F24" s="37">
        <v>92312.945804853007</v>
      </c>
      <c r="G24" s="37">
        <v>924957.45778895204</v>
      </c>
      <c r="H24" s="37">
        <v>9.0745730416151402E-2</v>
      </c>
    </row>
    <row r="25" spans="1:8" x14ac:dyDescent="0.15">
      <c r="A25" s="37">
        <v>24</v>
      </c>
      <c r="B25" s="37">
        <v>38</v>
      </c>
      <c r="C25" s="37">
        <v>181905.049</v>
      </c>
      <c r="D25" s="37">
        <v>927937.09225752205</v>
      </c>
      <c r="E25" s="37">
        <v>901325.56488849502</v>
      </c>
      <c r="F25" s="37">
        <v>26611.527369026498</v>
      </c>
      <c r="G25" s="37">
        <v>901325.56488849502</v>
      </c>
      <c r="H25" s="37">
        <v>2.8678158887134202E-2</v>
      </c>
    </row>
    <row r="26" spans="1:8" x14ac:dyDescent="0.15">
      <c r="A26" s="37">
        <v>25</v>
      </c>
      <c r="B26" s="37">
        <v>39</v>
      </c>
      <c r="C26" s="37">
        <v>63053.173999999999</v>
      </c>
      <c r="D26" s="37">
        <v>103048.780036457</v>
      </c>
      <c r="E26" s="37">
        <v>76010.631896230698</v>
      </c>
      <c r="F26" s="37">
        <v>27038.148140226502</v>
      </c>
      <c r="G26" s="37">
        <v>76010.631896230698</v>
      </c>
      <c r="H26" s="37">
        <v>0.26238203043899</v>
      </c>
    </row>
    <row r="27" spans="1:8" x14ac:dyDescent="0.15">
      <c r="A27" s="37">
        <v>26</v>
      </c>
      <c r="B27" s="37">
        <v>40</v>
      </c>
      <c r="C27" s="37">
        <v>0.26900000000000002</v>
      </c>
      <c r="D27" s="37">
        <v>1.7948999999999999</v>
      </c>
      <c r="E27" s="37">
        <v>1.8254999999999999</v>
      </c>
      <c r="F27" s="37">
        <v>-3.0599999999999999E-2</v>
      </c>
      <c r="G27" s="37">
        <v>1.8254999999999999</v>
      </c>
      <c r="H27" s="37">
        <v>-1.7048303526658901E-2</v>
      </c>
    </row>
    <row r="28" spans="1:8" x14ac:dyDescent="0.15">
      <c r="A28" s="37">
        <v>27</v>
      </c>
      <c r="B28" s="37">
        <v>42</v>
      </c>
      <c r="C28" s="37">
        <v>21813.571</v>
      </c>
      <c r="D28" s="37">
        <v>322706.64549999998</v>
      </c>
      <c r="E28" s="37">
        <v>313573.71350000001</v>
      </c>
      <c r="F28" s="37">
        <v>9132.9320000000007</v>
      </c>
      <c r="G28" s="37">
        <v>313573.71350000001</v>
      </c>
      <c r="H28" s="37">
        <v>2.83010347860965E-2</v>
      </c>
    </row>
    <row r="29" spans="1:8" x14ac:dyDescent="0.15">
      <c r="A29" s="37">
        <v>28</v>
      </c>
      <c r="B29" s="37">
        <v>75</v>
      </c>
      <c r="C29" s="37">
        <v>187</v>
      </c>
      <c r="D29" s="37">
        <v>83163.247863247903</v>
      </c>
      <c r="E29" s="37">
        <v>77432.491452991497</v>
      </c>
      <c r="F29" s="37">
        <v>5730.7564102564102</v>
      </c>
      <c r="G29" s="37">
        <v>77432.491452991497</v>
      </c>
      <c r="H29" s="37">
        <v>6.8909723435524803E-2</v>
      </c>
    </row>
    <row r="30" spans="1:8" x14ac:dyDescent="0.15">
      <c r="A30" s="37">
        <v>29</v>
      </c>
      <c r="B30" s="37">
        <v>76</v>
      </c>
      <c r="C30" s="37">
        <v>2418</v>
      </c>
      <c r="D30" s="37">
        <v>445963.94314529898</v>
      </c>
      <c r="E30" s="37">
        <v>414799.99247435899</v>
      </c>
      <c r="F30" s="37">
        <v>31163.950670940201</v>
      </c>
      <c r="G30" s="37">
        <v>414799.99247435899</v>
      </c>
      <c r="H30" s="37">
        <v>6.9879978303059101E-2</v>
      </c>
    </row>
    <row r="31" spans="1:8" ht="14.25" x14ac:dyDescent="0.2">
      <c r="A31" s="30">
        <v>30</v>
      </c>
      <c r="B31" s="31">
        <v>99</v>
      </c>
      <c r="C31" s="30">
        <v>29</v>
      </c>
      <c r="D31" s="30">
        <v>16157.9298086378</v>
      </c>
      <c r="E31" s="30">
        <v>14158.6357764163</v>
      </c>
      <c r="F31" s="30">
        <v>1999.2940322214699</v>
      </c>
      <c r="G31" s="30">
        <v>14158.6357764163</v>
      </c>
      <c r="H31" s="30">
        <v>0.12373454123762</v>
      </c>
    </row>
    <row r="32" spans="1:8" ht="14.25" x14ac:dyDescent="0.2">
      <c r="A32" s="30"/>
      <c r="B32" s="33">
        <v>70</v>
      </c>
      <c r="C32" s="34">
        <v>155</v>
      </c>
      <c r="D32" s="34">
        <v>415570.15</v>
      </c>
      <c r="E32" s="34">
        <v>463381.08</v>
      </c>
      <c r="F32" s="30"/>
      <c r="G32" s="30"/>
      <c r="H32" s="30"/>
    </row>
    <row r="33" spans="1:8" ht="14.25" x14ac:dyDescent="0.2">
      <c r="A33" s="30"/>
      <c r="B33" s="33">
        <v>71</v>
      </c>
      <c r="C33" s="34">
        <v>227</v>
      </c>
      <c r="D33" s="34">
        <v>750901.45</v>
      </c>
      <c r="E33" s="34">
        <v>853807.9</v>
      </c>
      <c r="F33" s="30"/>
      <c r="G33" s="30"/>
      <c r="H33" s="30"/>
    </row>
    <row r="34" spans="1:8" ht="14.25" x14ac:dyDescent="0.2">
      <c r="A34" s="30"/>
      <c r="B34" s="33">
        <v>72</v>
      </c>
      <c r="C34" s="34">
        <v>94</v>
      </c>
      <c r="D34" s="34">
        <v>341164.11</v>
      </c>
      <c r="E34" s="34">
        <v>350078.78</v>
      </c>
      <c r="F34" s="30"/>
      <c r="G34" s="30"/>
      <c r="H34" s="30"/>
    </row>
    <row r="35" spans="1:8" ht="14.25" x14ac:dyDescent="0.2">
      <c r="A35" s="30"/>
      <c r="B35" s="33">
        <v>73</v>
      </c>
      <c r="C35" s="34">
        <v>167</v>
      </c>
      <c r="D35" s="34">
        <v>450414.63</v>
      </c>
      <c r="E35" s="34">
        <v>530488.46</v>
      </c>
      <c r="F35" s="30"/>
      <c r="G35" s="30"/>
      <c r="H35" s="30"/>
    </row>
    <row r="36" spans="1:8" ht="14.25" x14ac:dyDescent="0.2">
      <c r="A36" s="30"/>
      <c r="B36" s="33">
        <v>77</v>
      </c>
      <c r="C36" s="34">
        <v>238</v>
      </c>
      <c r="D36" s="34">
        <v>434458.17</v>
      </c>
      <c r="E36" s="34">
        <v>497517.23</v>
      </c>
      <c r="F36" s="30"/>
      <c r="G36" s="30"/>
      <c r="H36" s="30"/>
    </row>
    <row r="37" spans="1:8" ht="14.25" x14ac:dyDescent="0.2">
      <c r="A37" s="30"/>
      <c r="B37" s="33">
        <v>78</v>
      </c>
      <c r="C37" s="34">
        <v>121</v>
      </c>
      <c r="D37" s="34">
        <v>192452.2</v>
      </c>
      <c r="E37" s="34">
        <v>166214.67000000001</v>
      </c>
      <c r="F37" s="30"/>
      <c r="G37" s="30"/>
      <c r="H37" s="30"/>
    </row>
    <row r="38" spans="1:8" ht="14.25" x14ac:dyDescent="0.2">
      <c r="A38" s="30"/>
      <c r="B38" s="33">
        <v>74</v>
      </c>
      <c r="C38" s="34">
        <v>0</v>
      </c>
      <c r="D38" s="34">
        <v>0</v>
      </c>
      <c r="E38" s="34">
        <v>0</v>
      </c>
      <c r="F38" s="30"/>
      <c r="G38" s="30"/>
      <c r="H38" s="30"/>
    </row>
    <row r="39" spans="1:8" ht="14.25" x14ac:dyDescent="0.2">
      <c r="A39" s="30"/>
      <c r="B39" s="31"/>
      <c r="C39" s="30"/>
      <c r="D39" s="30"/>
      <c r="E39" s="30"/>
      <c r="F39" s="30"/>
      <c r="G39" s="30"/>
      <c r="H39" s="30"/>
    </row>
    <row r="40" spans="1:8" ht="14.25" x14ac:dyDescent="0.2">
      <c r="A40" s="30"/>
      <c r="B40" s="31"/>
      <c r="C40" s="30"/>
      <c r="D40" s="30"/>
      <c r="E40" s="30"/>
      <c r="F40" s="30"/>
      <c r="G40" s="30"/>
      <c r="H40" s="30"/>
    </row>
    <row r="41" spans="1:8" ht="14.25" x14ac:dyDescent="0.2">
      <c r="A41" s="30"/>
      <c r="B41" s="31"/>
      <c r="C41" s="30"/>
      <c r="D41" s="30"/>
      <c r="E41" s="30"/>
      <c r="F41" s="30"/>
      <c r="G41" s="30"/>
      <c r="H41" s="30"/>
    </row>
    <row r="42" spans="1:8" ht="14.25" x14ac:dyDescent="0.2">
      <c r="A42" s="30"/>
      <c r="B42" s="31"/>
      <c r="C42" s="31"/>
      <c r="D42" s="31"/>
      <c r="E42" s="31"/>
      <c r="F42" s="31"/>
      <c r="G42" s="31"/>
      <c r="H42" s="31"/>
    </row>
    <row r="43" spans="1:8" ht="14.25" x14ac:dyDescent="0.2">
      <c r="A43" s="30"/>
      <c r="B43" s="31"/>
      <c r="C43" s="31"/>
      <c r="D43" s="31"/>
      <c r="E43" s="31"/>
      <c r="F43" s="31"/>
      <c r="G43" s="31"/>
      <c r="H43" s="31"/>
    </row>
    <row r="44" spans="1:8" ht="14.25" x14ac:dyDescent="0.2">
      <c r="A44" s="30"/>
      <c r="B44" s="31"/>
      <c r="C44" s="30"/>
      <c r="D44" s="30"/>
      <c r="E44" s="30"/>
      <c r="F44" s="30"/>
      <c r="G44" s="30"/>
      <c r="H44" s="30"/>
    </row>
    <row r="45" spans="1:8" ht="14.25" x14ac:dyDescent="0.2">
      <c r="A45" s="30"/>
      <c r="B45" s="31"/>
      <c r="C45" s="30"/>
      <c r="D45" s="30"/>
      <c r="E45" s="30"/>
      <c r="F45" s="30"/>
      <c r="G45" s="30"/>
      <c r="H45" s="30"/>
    </row>
    <row r="46" spans="1:8" ht="14.25" x14ac:dyDescent="0.2">
      <c r="A46" s="30"/>
      <c r="B46" s="31"/>
      <c r="C46" s="30"/>
      <c r="D46" s="30"/>
      <c r="E46" s="30"/>
      <c r="F46" s="30"/>
      <c r="G46" s="30"/>
      <c r="H46" s="30"/>
    </row>
    <row r="47" spans="1:8" ht="14.25" x14ac:dyDescent="0.2">
      <c r="A47" s="30"/>
      <c r="B47" s="31"/>
      <c r="C47" s="30"/>
      <c r="D47" s="30"/>
      <c r="E47" s="30"/>
      <c r="F47" s="30"/>
      <c r="G47" s="30"/>
      <c r="H47" s="30"/>
    </row>
    <row r="48" spans="1:8" ht="14.25" x14ac:dyDescent="0.2">
      <c r="A48" s="30"/>
      <c r="B48" s="31"/>
      <c r="C48" s="30"/>
      <c r="D48" s="30"/>
      <c r="E48" s="30"/>
      <c r="F48" s="30"/>
      <c r="G48" s="30"/>
      <c r="H48" s="30"/>
    </row>
    <row r="49" spans="1:8" ht="14.25" x14ac:dyDescent="0.2">
      <c r="A49" s="30"/>
      <c r="B49" s="31"/>
      <c r="C49" s="30"/>
      <c r="D49" s="30"/>
      <c r="E49" s="30"/>
      <c r="F49" s="30"/>
      <c r="G49" s="30"/>
      <c r="H49" s="30"/>
    </row>
    <row r="50" spans="1:8" ht="14.25" x14ac:dyDescent="0.2">
      <c r="A50" s="30"/>
      <c r="B50" s="31"/>
      <c r="C50" s="30"/>
      <c r="D50" s="30"/>
      <c r="E50" s="30"/>
      <c r="F50" s="30"/>
      <c r="G50" s="30"/>
      <c r="H50" s="30"/>
    </row>
    <row r="51" spans="1:8" ht="14.25" x14ac:dyDescent="0.2">
      <c r="A51" s="30"/>
      <c r="B51" s="31"/>
      <c r="C51" s="30"/>
      <c r="D51" s="30"/>
      <c r="E51" s="30"/>
      <c r="F51" s="30"/>
      <c r="G51" s="30"/>
      <c r="H51" s="30"/>
    </row>
    <row r="52" spans="1:8" ht="14.25" x14ac:dyDescent="0.2">
      <c r="A52" s="30"/>
      <c r="B52" s="31"/>
      <c r="C52" s="30"/>
      <c r="D52" s="30"/>
      <c r="E52" s="30"/>
      <c r="F52" s="30"/>
      <c r="G52" s="30"/>
      <c r="H52" s="30"/>
    </row>
    <row r="53" spans="1:8" ht="14.25" x14ac:dyDescent="0.2">
      <c r="A53" s="30"/>
      <c r="B53" s="31"/>
      <c r="C53" s="30"/>
      <c r="D53" s="30"/>
      <c r="E53" s="30"/>
      <c r="F53" s="30"/>
      <c r="G53" s="30"/>
      <c r="H53" s="30"/>
    </row>
    <row r="54" spans="1:8" ht="14.25" x14ac:dyDescent="0.2">
      <c r="A54" s="30"/>
      <c r="B54" s="31"/>
      <c r="C54" s="30"/>
      <c r="D54" s="30"/>
      <c r="E54" s="30"/>
      <c r="F54" s="30"/>
      <c r="G54" s="30"/>
      <c r="H54" s="30"/>
    </row>
    <row r="55" spans="1:8" ht="14.25" x14ac:dyDescent="0.2">
      <c r="A55" s="30"/>
      <c r="B55" s="31"/>
      <c r="C55" s="30"/>
      <c r="D55" s="30"/>
      <c r="E55" s="30"/>
      <c r="F55" s="30"/>
      <c r="G55" s="30"/>
      <c r="H55" s="30"/>
    </row>
    <row r="56" spans="1:8" ht="14.25" x14ac:dyDescent="0.2">
      <c r="A56" s="30"/>
      <c r="B56" s="31"/>
      <c r="C56" s="30"/>
      <c r="D56" s="30"/>
      <c r="E56" s="30"/>
      <c r="F56" s="30"/>
      <c r="G56" s="30"/>
      <c r="H56" s="30"/>
    </row>
    <row r="57" spans="1:8" ht="14.25" x14ac:dyDescent="0.2">
      <c r="A57" s="30"/>
      <c r="B57" s="31"/>
      <c r="C57" s="30"/>
      <c r="D57" s="30"/>
      <c r="E57" s="30"/>
      <c r="F57" s="30"/>
      <c r="G57" s="30"/>
      <c r="H57" s="30"/>
    </row>
    <row r="58" spans="1:8" ht="14.25" x14ac:dyDescent="0.2">
      <c r="A58" s="30"/>
      <c r="B58" s="31"/>
      <c r="C58" s="30"/>
      <c r="D58" s="30"/>
      <c r="E58" s="30"/>
      <c r="F58" s="30"/>
      <c r="G58" s="30"/>
      <c r="H58" s="30"/>
    </row>
    <row r="59" spans="1:8" ht="14.25" x14ac:dyDescent="0.2">
      <c r="A59" s="30"/>
      <c r="B59" s="31"/>
      <c r="C59" s="30"/>
      <c r="D59" s="30"/>
      <c r="E59" s="30"/>
      <c r="F59" s="30"/>
      <c r="G59" s="30"/>
      <c r="H59" s="30"/>
    </row>
    <row r="60" spans="1:8" ht="14.25" x14ac:dyDescent="0.2">
      <c r="A60" s="30"/>
      <c r="B60" s="31"/>
      <c r="C60" s="30"/>
      <c r="D60" s="30"/>
      <c r="E60" s="30"/>
      <c r="F60" s="30"/>
      <c r="G60" s="30"/>
      <c r="H60" s="30"/>
    </row>
    <row r="61" spans="1:8" ht="14.25" x14ac:dyDescent="0.2">
      <c r="A61" s="30"/>
      <c r="B61" s="31"/>
      <c r="C61" s="30"/>
      <c r="D61" s="30"/>
      <c r="E61" s="30"/>
      <c r="F61" s="30"/>
      <c r="G61" s="30"/>
      <c r="H61" s="30"/>
    </row>
    <row r="62" spans="1:8" ht="14.25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2015-10-31T00:13:45Z</dcterms:modified>
</cp:coreProperties>
</file>