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J35" l="1"/>
  <c r="I35"/>
  <c r="H35"/>
  <c r="F35"/>
  <c r="E35"/>
  <c r="J31"/>
  <c r="I31"/>
  <c r="H31"/>
  <c r="F31"/>
  <c r="E31"/>
  <c r="K31" l="1"/>
  <c r="K35"/>
  <c r="G35"/>
  <c r="L35" s="1"/>
  <c r="G31"/>
  <c r="L31" s="1"/>
  <c r="J38"/>
  <c r="J39"/>
  <c r="J32"/>
  <c r="J33"/>
  <c r="J34"/>
  <c r="I38"/>
  <c r="I39"/>
  <c r="I32"/>
  <c r="I33"/>
  <c r="I34"/>
  <c r="H30" l="1"/>
  <c r="H32"/>
  <c r="H40" l="1"/>
  <c r="J8" l="1"/>
  <c r="F38" l="1"/>
  <c r="F39"/>
  <c r="F33"/>
  <c r="F34"/>
  <c r="E38"/>
  <c r="K38" s="1"/>
  <c r="E39"/>
  <c r="K39" s="1"/>
  <c r="E34"/>
  <c r="K34" s="1"/>
  <c r="E33"/>
  <c r="K33" s="1"/>
  <c r="F40"/>
  <c r="E13"/>
  <c r="F37"/>
  <c r="F36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2"/>
  <c r="F4"/>
  <c r="E40"/>
  <c r="E37"/>
  <c r="E36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2"/>
  <c r="K32" s="1"/>
  <c r="E5"/>
  <c r="I30"/>
  <c r="I36"/>
  <c r="I37"/>
  <c r="I40"/>
  <c r="J4"/>
  <c r="J5"/>
  <c r="J6"/>
  <c r="J7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6"/>
  <c r="J37"/>
  <c r="J40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3"/>
  <c r="H34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15" l="1"/>
  <c r="K6"/>
  <c r="E3"/>
  <c r="K19"/>
  <c r="G36"/>
  <c r="L36" s="1"/>
  <c r="G37"/>
  <c r="L37" s="1"/>
  <c r="G30"/>
  <c r="L30" s="1"/>
  <c r="G40"/>
  <c r="L40" s="1"/>
  <c r="G38"/>
  <c r="L38" s="1"/>
  <c r="G33"/>
  <c r="L33" s="1"/>
  <c r="G39"/>
  <c r="L39" s="1"/>
  <c r="G34"/>
  <c r="L34" s="1"/>
  <c r="G29"/>
  <c r="L29" s="1"/>
  <c r="G32"/>
  <c r="L32" s="1"/>
  <c r="I3"/>
  <c r="K5"/>
  <c r="K7"/>
  <c r="K40"/>
  <c r="G19"/>
  <c r="L19" s="1"/>
  <c r="G11"/>
  <c r="L11" s="1"/>
  <c r="G7"/>
  <c r="L7" s="1"/>
  <c r="G5"/>
  <c r="L5" s="1"/>
  <c r="K37"/>
  <c r="K28"/>
  <c r="K26"/>
  <c r="K24"/>
  <c r="K22"/>
  <c r="K20"/>
  <c r="K18"/>
  <c r="K16"/>
  <c r="K14"/>
  <c r="K12"/>
  <c r="K10"/>
  <c r="K8"/>
  <c r="K4"/>
  <c r="K23"/>
  <c r="K21"/>
  <c r="G27"/>
  <c r="L27" s="1"/>
  <c r="G23"/>
  <c r="L23" s="1"/>
  <c r="G21"/>
  <c r="L21" s="1"/>
  <c r="G18"/>
  <c r="L18" s="1"/>
  <c r="K29"/>
  <c r="K13"/>
  <c r="G26"/>
  <c r="L26" s="1"/>
  <c r="G15"/>
  <c r="L15" s="1"/>
  <c r="G13"/>
  <c r="L13" s="1"/>
  <c r="G10"/>
  <c r="L10" s="1"/>
  <c r="G4"/>
  <c r="K36"/>
  <c r="K30"/>
  <c r="K27"/>
  <c r="K25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K3" l="1"/>
  <c r="L4"/>
  <c r="G3"/>
  <c r="L3" s="1"/>
</calcChain>
</file>

<file path=xl/sharedStrings.xml><?xml version="1.0" encoding="utf-8"?>
<sst xmlns="http://schemas.openxmlformats.org/spreadsheetml/2006/main" count="117" uniqueCount="75">
  <si>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</si>
  <si>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</si>
  <si>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</si>
  <si>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</si>
  <si>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</si>
  <si>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</si>
  <si>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</si>
  <si>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</si>
  <si>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</si>
  <si>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</si>
  <si>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</si>
  <si>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</si>
  <si>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</si>
  <si>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</si>
  <si>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</si>
  <si>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</si>
  <si>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</si>
  <si>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</si>
  <si>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</si>
  <si>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</si>
  <si>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</si>
  <si>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</si>
  <si>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</si>
  <si>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</si>
  <si>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</si>
  <si>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</si>
  <si>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</si>
  <si>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</si>
  <si>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</si>
  <si>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</si>
  <si>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</si>
  <si>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</si>
  <si>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</si>
  <si>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</si>
  <si>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</si>
  <si>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</si>
  <si>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</si>
  <si>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</si>
  <si>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</si>
  <si>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</si>
  <si>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</si>
  <si>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</si>
  <si>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</si>
  <si>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</si>
  <si>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</si>
  <si>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</si>
  <si>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</si>
  <si>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</si>
  <si>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</si>
  <si>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</si>
  <si>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</si>
  <si>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</si>
  <si>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</si>
  <si>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</si>
  <si>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</si>
  <si>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</si>
  <si>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</si>
  <si>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</si>
  <si>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</si>
  <si>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</si>
  <si>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</si>
  <si>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</si>
  <si>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</si>
  <si>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</si>
  <si>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</si>
  <si>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</si>
  <si>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</si>
  <si>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</si>
  <si>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</si>
  <si>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</si>
  <si>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</si>
  <si>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</si>
  <si>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</si>
  <si>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23" type="noConversion"/>
  </si>
  <si>
    <t xml:space="preserve">   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</si>
</sst>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3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43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9" fontId="34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" applyNumberFormat="0" applyFill="0" applyAlignment="0" applyProtection="0"/>
    <xf numFmtId="0" fontId="40" fillId="0" borderId="2" applyNumberFormat="0" applyFill="0" applyAlignment="0" applyProtection="0"/>
    <xf numFmtId="0" fontId="41" fillId="0" borderId="3" applyNumberFormat="0" applyFill="0" applyAlignment="0" applyProtection="0"/>
    <xf numFmtId="0" fontId="41" fillId="0" borderId="0" applyNumberFormat="0" applyFill="0" applyBorder="0" applyAlignment="0" applyProtection="0"/>
    <xf numFmtId="0" fontId="44" fillId="2" borderId="0" applyNumberFormat="0" applyBorder="0" applyAlignment="0" applyProtection="0"/>
    <xf numFmtId="0" fontId="42" fillId="3" borderId="0" applyNumberFormat="0" applyBorder="0" applyAlignment="0" applyProtection="0"/>
    <xf numFmtId="0" fontId="51" fillId="4" borderId="0" applyNumberFormat="0" applyBorder="0" applyAlignment="0" applyProtection="0"/>
    <xf numFmtId="0" fontId="53" fillId="5" borderId="4" applyNumberFormat="0" applyAlignment="0" applyProtection="0"/>
    <xf numFmtId="0" fontId="52" fillId="6" borderId="5" applyNumberFormat="0" applyAlignment="0" applyProtection="0"/>
    <xf numFmtId="0" fontId="46" fillId="6" borderId="4" applyNumberFormat="0" applyAlignment="0" applyProtection="0"/>
    <xf numFmtId="0" fontId="50" fillId="0" borderId="6" applyNumberFormat="0" applyFill="0" applyAlignment="0" applyProtection="0"/>
    <xf numFmtId="0" fontId="47" fillId="7" borderId="7" applyNumberFormat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5" fillId="0" borderId="9" applyNumberFormat="0" applyFill="0" applyAlignment="0" applyProtection="0"/>
    <xf numFmtId="0" fontId="36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6" fillId="32" borderId="0" applyNumberFormat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37" fillId="38" borderId="21">
      <alignment vertical="center"/>
    </xf>
    <xf numFmtId="0" fontId="56" fillId="0" borderId="0"/>
  </cellStyleXfs>
  <cellXfs count="77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20" fillId="0" borderId="0" xfId="0" applyFont="1">
      <alignment vertical="center"/>
    </xf>
    <xf numFmtId="1" fontId="55" fillId="0" borderId="0" xfId="0" applyNumberFormat="1" applyFont="1" applyAlignment="1"/>
    <xf numFmtId="0" fontId="55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56" fillId="0" borderId="0" xfId="110"/>
    <xf numFmtId="0" fontId="57" fillId="0" borderId="0" xfId="110" applyNumberFormat="1" applyFont="1"/>
    <xf numFmtId="0" fontId="26" fillId="0" borderId="0" xfId="0" applyFont="1" applyAlignment="1">
      <alignment horizontal="left" wrapText="1"/>
    </xf>
    <xf numFmtId="0" fontId="32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111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20% - 着色 1 2" xfId="84"/>
    <cellStyle name="20% - 着色 2 2" xfId="88"/>
    <cellStyle name="20% - 着色 3 2" xfId="92"/>
    <cellStyle name="20% - 着色 4 2" xfId="96"/>
    <cellStyle name="20% - 着色 5 2" xfId="100"/>
    <cellStyle name="20% - 着色 6 2" xfId="104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40% - 着色 1 2" xfId="85"/>
    <cellStyle name="40% - 着色 2 2" xfId="89"/>
    <cellStyle name="40% - 着色 3 2" xfId="93"/>
    <cellStyle name="40% - 着色 4 2" xfId="97"/>
    <cellStyle name="40% - 着色 5 2" xfId="101"/>
    <cellStyle name="40% - 着色 6 2" xfId="105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60% - 着色 1 2" xfId="86"/>
    <cellStyle name="60% - 着色 2 2" xfId="90"/>
    <cellStyle name="60% - 着色 3 2" xfId="94"/>
    <cellStyle name="60% - 着色 4 2" xfId="98"/>
    <cellStyle name="60% - 着色 5 2" xfId="102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12" xfId="110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 2" xfId="83"/>
    <cellStyle name="着色 2 2" xfId="87"/>
    <cellStyle name="着色 3 2" xfId="91"/>
    <cellStyle name="着色 4 2" xfId="95"/>
    <cellStyle name="着色 5 2" xfId="99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28" Type="http://schemas.openxmlformats.org/officeDocument/2006/relationships/image" Target="cid:fd20b79113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35" Type="http://schemas.openxmlformats.org/officeDocument/2006/relationships/hyperlink" Target="cid:c9d21d832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281" Type="http://schemas.openxmlformats.org/officeDocument/2006/relationships/hyperlink" Target="cid:c547f7a92" TargetMode="External"/><Relationship Id="rId316" Type="http://schemas.openxmlformats.org/officeDocument/2006/relationships/image" Target="cid:5586102e13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141" Type="http://schemas.openxmlformats.org/officeDocument/2006/relationships/hyperlink" Target="cid:e12978772" TargetMode="External"/><Relationship Id="rId358" Type="http://schemas.openxmlformats.org/officeDocument/2006/relationships/image" Target="cid:db6b853c13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8" Type="http://schemas.openxmlformats.org/officeDocument/2006/relationships/image" Target="cid:dd85b63513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25" Type="http://schemas.openxmlformats.org/officeDocument/2006/relationships/hyperlink" Target="cid:964fe8f22" TargetMode="External"/><Relationship Id="rId446" Type="http://schemas.openxmlformats.org/officeDocument/2006/relationships/image" Target="cid:edd0fa3b13" TargetMode="External"/><Relationship Id="rId467" Type="http://schemas.openxmlformats.org/officeDocument/2006/relationships/hyperlink" Target="cid:f70f25d62" TargetMode="External"/><Relationship Id="rId250" Type="http://schemas.openxmlformats.org/officeDocument/2006/relationships/image" Target="cid:4fda174d13" TargetMode="External"/><Relationship Id="rId271" Type="http://schemas.openxmlformats.org/officeDocument/2006/relationships/hyperlink" Target="cid:bb0725832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24" Type="http://schemas.openxmlformats.org/officeDocument/2006/relationships/image" Target="cid:97a883f9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48" Type="http://schemas.openxmlformats.org/officeDocument/2006/relationships/image" Target="cid:c1af07a713" TargetMode="External"/><Relationship Id="rId369" Type="http://schemas.openxmlformats.org/officeDocument/2006/relationships/hyperlink" Target="cid:2dd545122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15" Type="http://schemas.openxmlformats.org/officeDocument/2006/relationships/hyperlink" Target="cid:723deda52" TargetMode="External"/><Relationship Id="rId436" Type="http://schemas.openxmlformats.org/officeDocument/2006/relationships/image" Target="cid:c9d21daa13" TargetMode="External"/><Relationship Id="rId457" Type="http://schemas.openxmlformats.org/officeDocument/2006/relationships/hyperlink" Target="cid:9ab5e2f82" TargetMode="External"/><Relationship Id="rId240" Type="http://schemas.openxmlformats.org/officeDocument/2006/relationships/image" Target="cid:25a2b89113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17" Type="http://schemas.openxmlformats.org/officeDocument/2006/relationships/hyperlink" Target="cid:5588ec4e2" TargetMode="External"/><Relationship Id="rId338" Type="http://schemas.openxmlformats.org/officeDocument/2006/relationships/image" Target="cid:9d975cd113" TargetMode="External"/><Relationship Id="rId359" Type="http://schemas.openxmlformats.org/officeDocument/2006/relationships/hyperlink" Target="cid:9d9111c2" TargetMode="External"/><Relationship Id="rId8" Type="http://schemas.openxmlformats.org/officeDocument/2006/relationships/image" Target="cid:7393133f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26" Type="http://schemas.openxmlformats.org/officeDocument/2006/relationships/image" Target="cid:964fe90e13" TargetMode="External"/><Relationship Id="rId447" Type="http://schemas.openxmlformats.org/officeDocument/2006/relationships/hyperlink" Target="cid:f3fbabf82" TargetMode="External"/><Relationship Id="rId230" Type="http://schemas.openxmlformats.org/officeDocument/2006/relationships/image" Target="cid:196d9a913" TargetMode="External"/><Relationship Id="rId251" Type="http://schemas.openxmlformats.org/officeDocument/2006/relationships/hyperlink" Target="cid:53f9d4bf2" TargetMode="External"/><Relationship Id="rId468" Type="http://schemas.openxmlformats.org/officeDocument/2006/relationships/image" Target="cid:f70f260213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28" Type="http://schemas.openxmlformats.org/officeDocument/2006/relationships/image" Target="cid:88fc8e9d13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381" Type="http://schemas.openxmlformats.org/officeDocument/2006/relationships/hyperlink" Target="cid:b9568b732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283" Type="http://schemas.openxmlformats.org/officeDocument/2006/relationships/hyperlink" Target="cid:d51f220c2" TargetMode="External"/><Relationship Id="rId318" Type="http://schemas.openxmlformats.org/officeDocument/2006/relationships/image" Target="cid:5588ec7013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64" Type="http://schemas.openxmlformats.org/officeDocument/2006/relationships/image" Target="cid:a6fd2fd13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371" Type="http://schemas.openxmlformats.org/officeDocument/2006/relationships/hyperlink" Target="cid:4276af462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27" Type="http://schemas.openxmlformats.org/officeDocument/2006/relationships/hyperlink" Target="cid:a5bfde7a2" TargetMode="External"/><Relationship Id="rId448" Type="http://schemas.openxmlformats.org/officeDocument/2006/relationships/image" Target="cid:f3fbac1e13" TargetMode="External"/><Relationship Id="rId469" Type="http://schemas.openxmlformats.org/officeDocument/2006/relationships/hyperlink" Target="cid:1643af6f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273" Type="http://schemas.openxmlformats.org/officeDocument/2006/relationships/hyperlink" Target="cid:bb0832652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329" Type="http://schemas.openxmlformats.org/officeDocument/2006/relationships/hyperlink" Target="cid:89df9e5f2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17" Type="http://schemas.openxmlformats.org/officeDocument/2006/relationships/hyperlink" Target="cid:81b7b20d2" TargetMode="External"/><Relationship Id="rId438" Type="http://schemas.openxmlformats.org/officeDocument/2006/relationships/image" Target="cid:cef11cb313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19" Type="http://schemas.openxmlformats.org/officeDocument/2006/relationships/hyperlink" Target="cid:64f5efd42" TargetMode="External"/><Relationship Id="rId470" Type="http://schemas.openxmlformats.org/officeDocument/2006/relationships/image" Target="cid:1643af9513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330" Type="http://schemas.openxmlformats.org/officeDocument/2006/relationships/image" Target="cid:89dfa1d4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72" Type="http://schemas.openxmlformats.org/officeDocument/2006/relationships/image" Target="cid:4276af6213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28" Type="http://schemas.openxmlformats.org/officeDocument/2006/relationships/image" Target="cid:a5bfdea013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320" Type="http://schemas.openxmlformats.org/officeDocument/2006/relationships/image" Target="cid:64f5effa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341" Type="http://schemas.openxmlformats.org/officeDocument/2006/relationships/hyperlink" Target="cid:b23869842" TargetMode="External"/><Relationship Id="rId362" Type="http://schemas.openxmlformats.org/officeDocument/2006/relationships/image" Target="cid:193e37f713" TargetMode="External"/><Relationship Id="rId383" Type="http://schemas.openxmlformats.org/officeDocument/2006/relationships/hyperlink" Target="cid:cd6ed5c92" TargetMode="External"/><Relationship Id="rId418" Type="http://schemas.openxmlformats.org/officeDocument/2006/relationships/image" Target="cid:81b7b22f13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471" Type="http://schemas.openxmlformats.org/officeDocument/2006/relationships/hyperlink" Target="cid:c5b52bce2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310" Type="http://schemas.openxmlformats.org/officeDocument/2006/relationships/image" Target="cid:2c472238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331" Type="http://schemas.openxmlformats.org/officeDocument/2006/relationships/hyperlink" Target="cid:8e511c9c2" TargetMode="External"/><Relationship Id="rId352" Type="http://schemas.openxmlformats.org/officeDocument/2006/relationships/image" Target="cid:cd2d50ae13" TargetMode="External"/><Relationship Id="rId373" Type="http://schemas.openxmlformats.org/officeDocument/2006/relationships/hyperlink" Target="cid:488d1aa72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42" Type="http://schemas.openxmlformats.org/officeDocument/2006/relationships/image" Target="cid:b23869a713" TargetMode="External"/><Relationship Id="rId363" Type="http://schemas.openxmlformats.org/officeDocument/2006/relationships/hyperlink" Target="cid:1e6ccfd42" TargetMode="External"/><Relationship Id="rId384" Type="http://schemas.openxmlformats.org/officeDocument/2006/relationships/image" Target="cid:cd6ed5f013" TargetMode="External"/><Relationship Id="rId419" Type="http://schemas.openxmlformats.org/officeDocument/2006/relationships/hyperlink" Target="cid:87b1650d2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472" Type="http://schemas.openxmlformats.org/officeDocument/2006/relationships/image" Target="cid:c5b52bf3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353" Type="http://schemas.openxmlformats.org/officeDocument/2006/relationships/hyperlink" Target="cid:d12328e62" TargetMode="External"/><Relationship Id="rId374" Type="http://schemas.openxmlformats.org/officeDocument/2006/relationships/image" Target="cid:488d1ad013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62" Type="http://schemas.openxmlformats.org/officeDocument/2006/relationships/image" Target="cid:c6f2114013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1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31" sqref="K31"/>
    </sheetView>
  </sheetViews>
  <sheetFormatPr defaultRowHeight="11.2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>
      <c r="A2" s="11" t="s">
        <v>3</v>
      </c>
      <c r="B2" s="12"/>
      <c r="C2" s="61" t="s">
        <v>4</v>
      </c>
      <c r="D2" s="61"/>
      <c r="E2" s="13"/>
      <c r="F2" s="24"/>
      <c r="G2" s="14"/>
      <c r="H2" s="24"/>
      <c r="I2" s="20"/>
      <c r="J2" s="21"/>
      <c r="K2" s="22"/>
      <c r="L2" s="22"/>
    </row>
    <row r="3" spans="1:13">
      <c r="A3" s="62" t="s">
        <v>5</v>
      </c>
      <c r="B3" s="62"/>
      <c r="C3" s="62"/>
      <c r="D3" s="62"/>
      <c r="E3" s="15">
        <f>SUM(E4:E40)</f>
        <v>25188822.027799997</v>
      </c>
      <c r="F3" s="25">
        <f>RA!I7</f>
        <v>2616709.7566999998</v>
      </c>
      <c r="G3" s="16">
        <f>SUM(G4:G40)</f>
        <v>22572112.271100007</v>
      </c>
      <c r="H3" s="27">
        <f>RA!J7</f>
        <v>10.388376851494</v>
      </c>
      <c r="I3" s="20">
        <f>SUM(I4:I40)</f>
        <v>25188830.452165287</v>
      </c>
      <c r="J3" s="21">
        <f>SUM(J4:J40)</f>
        <v>22572112.338207692</v>
      </c>
      <c r="K3" s="22">
        <f>E3-I3</f>
        <v>-8.4243652895092964</v>
      </c>
      <c r="L3" s="22">
        <f>G3-J3</f>
        <v>-6.7107684910297394E-2</v>
      </c>
    </row>
    <row r="4" spans="1:13">
      <c r="A4" s="63">
        <f>RA!A8</f>
        <v>42309</v>
      </c>
      <c r="B4" s="12">
        <v>12</v>
      </c>
      <c r="C4" s="60" t="s">
        <v>6</v>
      </c>
      <c r="D4" s="60"/>
      <c r="E4" s="15">
        <f>VLOOKUP(C4,RA!B8:D36,3,0)</f>
        <v>767507.12049999996</v>
      </c>
      <c r="F4" s="25">
        <f>VLOOKUP(C4,RA!B8:I39,8,0)</f>
        <v>200180.68350000001</v>
      </c>
      <c r="G4" s="16">
        <f t="shared" ref="G4:G40" si="0">E4-F4</f>
        <v>567326.43699999992</v>
      </c>
      <c r="H4" s="27">
        <f>RA!J8</f>
        <v>26.081931770169199</v>
      </c>
      <c r="I4" s="20">
        <f>VLOOKUP(B4,RMS!B:D,3,FALSE)</f>
        <v>767508.14902564103</v>
      </c>
      <c r="J4" s="21">
        <f>VLOOKUP(B4,RMS!B:E,4,FALSE)</f>
        <v>567326.45732564095</v>
      </c>
      <c r="K4" s="22">
        <f t="shared" ref="K4:K40" si="1">E4-I4</f>
        <v>-1.0285256410716102</v>
      </c>
      <c r="L4" s="22">
        <f t="shared" ref="L4:L40" si="2">G4-J4</f>
        <v>-2.0325641031377017E-2</v>
      </c>
    </row>
    <row r="5" spans="1:13">
      <c r="A5" s="63"/>
      <c r="B5" s="12">
        <v>13</v>
      </c>
      <c r="C5" s="60" t="s">
        <v>7</v>
      </c>
      <c r="D5" s="60"/>
      <c r="E5" s="15">
        <f>VLOOKUP(C5,RA!B8:D37,3,0)</f>
        <v>136934.0797</v>
      </c>
      <c r="F5" s="25">
        <f>VLOOKUP(C5,RA!B9:I40,8,0)</f>
        <v>29713.478299999999</v>
      </c>
      <c r="G5" s="16">
        <f t="shared" si="0"/>
        <v>107220.6014</v>
      </c>
      <c r="H5" s="27">
        <f>RA!J9</f>
        <v>21.699111254917199</v>
      </c>
      <c r="I5" s="20">
        <f>VLOOKUP(B5,RMS!B:D,3,FALSE)</f>
        <v>136934.13897472899</v>
      </c>
      <c r="J5" s="21">
        <f>VLOOKUP(B5,RMS!B:E,4,FALSE)</f>
        <v>107220.627343007</v>
      </c>
      <c r="K5" s="22">
        <f t="shared" si="1"/>
        <v>-5.9274728992022574E-2</v>
      </c>
      <c r="L5" s="22">
        <f t="shared" si="2"/>
        <v>-2.5943007000023499E-2</v>
      </c>
      <c r="M5" s="32"/>
    </row>
    <row r="6" spans="1:13">
      <c r="A6" s="63"/>
      <c r="B6" s="12">
        <v>14</v>
      </c>
      <c r="C6" s="60" t="s">
        <v>8</v>
      </c>
      <c r="D6" s="60"/>
      <c r="E6" s="15">
        <f>VLOOKUP(C6,RA!B10:D38,3,0)</f>
        <v>180114.8174</v>
      </c>
      <c r="F6" s="25">
        <f>VLOOKUP(C6,RA!B10:I41,8,0)</f>
        <v>49339.104500000001</v>
      </c>
      <c r="G6" s="16">
        <f t="shared" si="0"/>
        <v>130775.7129</v>
      </c>
      <c r="H6" s="27">
        <f>RA!J10</f>
        <v>27.393140227007201</v>
      </c>
      <c r="I6" s="20">
        <f>VLOOKUP(B6,RMS!B:D,3,FALSE)</f>
        <v>180117.66677693799</v>
      </c>
      <c r="J6" s="21">
        <f>VLOOKUP(B6,RMS!B:E,4,FALSE)</f>
        <v>130775.71240548301</v>
      </c>
      <c r="K6" s="22">
        <f>E6-I6</f>
        <v>-2.8493769379856531</v>
      </c>
      <c r="L6" s="22">
        <f t="shared" si="2"/>
        <v>4.9451699305791408E-4</v>
      </c>
      <c r="M6" s="32"/>
    </row>
    <row r="7" spans="1:13">
      <c r="A7" s="63"/>
      <c r="B7" s="12">
        <v>15</v>
      </c>
      <c r="C7" s="60" t="s">
        <v>9</v>
      </c>
      <c r="D7" s="60"/>
      <c r="E7" s="15">
        <f>VLOOKUP(C7,RA!B10:D39,3,0)</f>
        <v>77024.529200000004</v>
      </c>
      <c r="F7" s="25">
        <f>VLOOKUP(C7,RA!B11:I42,8,0)</f>
        <v>16897.3851</v>
      </c>
      <c r="G7" s="16">
        <f t="shared" si="0"/>
        <v>60127.144100000005</v>
      </c>
      <c r="H7" s="27">
        <f>RA!J11</f>
        <v>21.937667487878699</v>
      </c>
      <c r="I7" s="20">
        <f>VLOOKUP(B7,RMS!B:D,3,FALSE)</f>
        <v>77024.584742734995</v>
      </c>
      <c r="J7" s="21">
        <f>VLOOKUP(B7,RMS!B:E,4,FALSE)</f>
        <v>60127.143952991501</v>
      </c>
      <c r="K7" s="22">
        <f t="shared" si="1"/>
        <v>-5.5542734990012832E-2</v>
      </c>
      <c r="L7" s="22">
        <f t="shared" si="2"/>
        <v>1.4700850442750379E-4</v>
      </c>
      <c r="M7" s="32"/>
    </row>
    <row r="8" spans="1:13">
      <c r="A8" s="63"/>
      <c r="B8" s="12">
        <v>16</v>
      </c>
      <c r="C8" s="60" t="s">
        <v>10</v>
      </c>
      <c r="D8" s="60"/>
      <c r="E8" s="15">
        <f>VLOOKUP(C8,RA!B12:D39,3,0)</f>
        <v>369610.20240000001</v>
      </c>
      <c r="F8" s="25">
        <f>VLOOKUP(C8,RA!B12:I43,8,0)</f>
        <v>61596.343999999997</v>
      </c>
      <c r="G8" s="16">
        <f t="shared" si="0"/>
        <v>308013.85840000003</v>
      </c>
      <c r="H8" s="27">
        <f>RA!J12</f>
        <v>16.665217464246101</v>
      </c>
      <c r="I8" s="20">
        <f>VLOOKUP(B8,RMS!B:D,3,FALSE)</f>
        <v>369610.27119316201</v>
      </c>
      <c r="J8" s="21">
        <f>VLOOKUP(B8,RMS!B:E,4,FALSE)</f>
        <v>308013.856297436</v>
      </c>
      <c r="K8" s="22">
        <f t="shared" si="1"/>
        <v>-6.8793162005022168E-2</v>
      </c>
      <c r="L8" s="22">
        <f t="shared" si="2"/>
        <v>2.1025640307925642E-3</v>
      </c>
      <c r="M8" s="32"/>
    </row>
    <row r="9" spans="1:13">
      <c r="A9" s="63"/>
      <c r="B9" s="12">
        <v>17</v>
      </c>
      <c r="C9" s="60" t="s">
        <v>11</v>
      </c>
      <c r="D9" s="60"/>
      <c r="E9" s="15">
        <f>VLOOKUP(C9,RA!B12:D40,3,0)</f>
        <v>515307.772</v>
      </c>
      <c r="F9" s="25">
        <f>VLOOKUP(C9,RA!B13:I44,8,0)</f>
        <v>132647.9486</v>
      </c>
      <c r="G9" s="16">
        <f t="shared" si="0"/>
        <v>382659.82339999999</v>
      </c>
      <c r="H9" s="27">
        <f>RA!J13</f>
        <v>25.741499703210401</v>
      </c>
      <c r="I9" s="20">
        <f>VLOOKUP(B9,RMS!B:D,3,FALSE)</f>
        <v>515308.19141452998</v>
      </c>
      <c r="J9" s="21">
        <f>VLOOKUP(B9,RMS!B:E,4,FALSE)</f>
        <v>382659.822145299</v>
      </c>
      <c r="K9" s="22">
        <f t="shared" si="1"/>
        <v>-0.41941452998435125</v>
      </c>
      <c r="L9" s="22">
        <f t="shared" si="2"/>
        <v>1.2547009973786771E-3</v>
      </c>
      <c r="M9" s="32"/>
    </row>
    <row r="10" spans="1:13">
      <c r="A10" s="63"/>
      <c r="B10" s="12">
        <v>18</v>
      </c>
      <c r="C10" s="60" t="s">
        <v>12</v>
      </c>
      <c r="D10" s="60"/>
      <c r="E10" s="15">
        <f>VLOOKUP(C10,RA!B14:D41,3,0)</f>
        <v>207323.38320000001</v>
      </c>
      <c r="F10" s="25">
        <f>VLOOKUP(C10,RA!B14:I45,8,0)</f>
        <v>44279.982799999998</v>
      </c>
      <c r="G10" s="16">
        <f t="shared" si="0"/>
        <v>163043.40040000001</v>
      </c>
      <c r="H10" s="27">
        <f>RA!J14</f>
        <v>21.357929875803801</v>
      </c>
      <c r="I10" s="20">
        <f>VLOOKUP(B10,RMS!B:D,3,FALSE)</f>
        <v>207323.37603162401</v>
      </c>
      <c r="J10" s="21">
        <f>VLOOKUP(B10,RMS!B:E,4,FALSE)</f>
        <v>163043.40168034201</v>
      </c>
      <c r="K10" s="22">
        <f t="shared" si="1"/>
        <v>7.1683760033920407E-3</v>
      </c>
      <c r="L10" s="22">
        <f t="shared" si="2"/>
        <v>-1.2803419958800077E-3</v>
      </c>
      <c r="M10" s="32"/>
    </row>
    <row r="11" spans="1:13">
      <c r="A11" s="63"/>
      <c r="B11" s="12">
        <v>19</v>
      </c>
      <c r="C11" s="60" t="s">
        <v>13</v>
      </c>
      <c r="D11" s="60"/>
      <c r="E11" s="15">
        <f>VLOOKUP(C11,RA!B14:D42,3,0)</f>
        <v>269530.86249999999</v>
      </c>
      <c r="F11" s="25">
        <f>VLOOKUP(C11,RA!B15:I46,8,0)</f>
        <v>57168.280500000001</v>
      </c>
      <c r="G11" s="16">
        <f t="shared" si="0"/>
        <v>212362.58199999999</v>
      </c>
      <c r="H11" s="27">
        <f>RA!J15</f>
        <v>21.210291084940199</v>
      </c>
      <c r="I11" s="20">
        <f>VLOOKUP(B11,RMS!B:D,3,FALSE)</f>
        <v>269530.97959829099</v>
      </c>
      <c r="J11" s="21">
        <f>VLOOKUP(B11,RMS!B:E,4,FALSE)</f>
        <v>212362.58258546999</v>
      </c>
      <c r="K11" s="22">
        <f t="shared" si="1"/>
        <v>-0.11709829099709168</v>
      </c>
      <c r="L11" s="22">
        <f t="shared" si="2"/>
        <v>-5.854699993506074E-4</v>
      </c>
      <c r="M11" s="32"/>
    </row>
    <row r="12" spans="1:13">
      <c r="A12" s="63"/>
      <c r="B12" s="12">
        <v>21</v>
      </c>
      <c r="C12" s="60" t="s">
        <v>14</v>
      </c>
      <c r="D12" s="60"/>
      <c r="E12" s="15">
        <f>VLOOKUP(C12,RA!B16:D43,3,0)</f>
        <v>1100959.6338</v>
      </c>
      <c r="F12" s="25">
        <f>VLOOKUP(C12,RA!B16:I47,8,0)</f>
        <v>66707.469599999997</v>
      </c>
      <c r="G12" s="16">
        <f t="shared" si="0"/>
        <v>1034252.1642</v>
      </c>
      <c r="H12" s="27">
        <f>RA!J16</f>
        <v>6.0590295549489701</v>
      </c>
      <c r="I12" s="20">
        <f>VLOOKUP(B12,RMS!B:D,3,FALSE)</f>
        <v>1100958.9294487201</v>
      </c>
      <c r="J12" s="21">
        <f>VLOOKUP(B12,RMS!B:E,4,FALSE)</f>
        <v>1034252.16357949</v>
      </c>
      <c r="K12" s="22">
        <f t="shared" si="1"/>
        <v>0.7043512798845768</v>
      </c>
      <c r="L12" s="22">
        <f t="shared" si="2"/>
        <v>6.2050996348261833E-4</v>
      </c>
      <c r="M12" s="32"/>
    </row>
    <row r="13" spans="1:13">
      <c r="A13" s="63"/>
      <c r="B13" s="12">
        <v>22</v>
      </c>
      <c r="C13" s="60" t="s">
        <v>15</v>
      </c>
      <c r="D13" s="60"/>
      <c r="E13" s="15">
        <f>VLOOKUP(C13,RA!B16:D44,3,0)</f>
        <v>389842.11239999998</v>
      </c>
      <c r="F13" s="25">
        <f>VLOOKUP(C13,RA!B17:I48,8,0)</f>
        <v>51927.854899999998</v>
      </c>
      <c r="G13" s="16">
        <f t="shared" si="0"/>
        <v>337914.25750000001</v>
      </c>
      <c r="H13" s="27">
        <f>RA!J17</f>
        <v>13.3202271505032</v>
      </c>
      <c r="I13" s="20">
        <f>VLOOKUP(B13,RMS!B:D,3,FALSE)</f>
        <v>389842.01343076897</v>
      </c>
      <c r="J13" s="21">
        <f>VLOOKUP(B13,RMS!B:E,4,FALSE)</f>
        <v>337914.257624786</v>
      </c>
      <c r="K13" s="22">
        <f t="shared" si="1"/>
        <v>9.896923101041466E-2</v>
      </c>
      <c r="L13" s="22">
        <f t="shared" si="2"/>
        <v>-1.2478599091991782E-4</v>
      </c>
      <c r="M13" s="32"/>
    </row>
    <row r="14" spans="1:13">
      <c r="A14" s="63"/>
      <c r="B14" s="12">
        <v>23</v>
      </c>
      <c r="C14" s="60" t="s">
        <v>16</v>
      </c>
      <c r="D14" s="60"/>
      <c r="E14" s="15">
        <f>VLOOKUP(C14,RA!B18:D45,3,0)</f>
        <v>2414888.8777000001</v>
      </c>
      <c r="F14" s="25">
        <f>VLOOKUP(C14,RA!B18:I49,8,0)</f>
        <v>385163.78759999998</v>
      </c>
      <c r="G14" s="16">
        <f t="shared" si="0"/>
        <v>2029725.0901000001</v>
      </c>
      <c r="H14" s="27">
        <f>RA!J18</f>
        <v>15.949544973135099</v>
      </c>
      <c r="I14" s="20">
        <f>VLOOKUP(B14,RMS!B:D,3,FALSE)</f>
        <v>2414889.1248299102</v>
      </c>
      <c r="J14" s="21">
        <f>VLOOKUP(B14,RMS!B:E,4,FALSE)</f>
        <v>2029725.11339829</v>
      </c>
      <c r="K14" s="22">
        <f t="shared" si="1"/>
        <v>-0.24712991015985608</v>
      </c>
      <c r="L14" s="22">
        <f t="shared" si="2"/>
        <v>-2.329828985966742E-2</v>
      </c>
      <c r="M14" s="32"/>
    </row>
    <row r="15" spans="1:13">
      <c r="A15" s="63"/>
      <c r="B15" s="12">
        <v>24</v>
      </c>
      <c r="C15" s="60" t="s">
        <v>17</v>
      </c>
      <c r="D15" s="60"/>
      <c r="E15" s="15">
        <f>VLOOKUP(C15,RA!B18:D46,3,0)</f>
        <v>785958.05969999998</v>
      </c>
      <c r="F15" s="25">
        <f>VLOOKUP(C15,RA!B19:I50,8,0)</f>
        <v>77297.696899999995</v>
      </c>
      <c r="G15" s="16">
        <f t="shared" si="0"/>
        <v>708660.3628</v>
      </c>
      <c r="H15" s="27">
        <f>RA!J19</f>
        <v>9.83483736136054</v>
      </c>
      <c r="I15" s="20">
        <f>VLOOKUP(B15,RMS!B:D,3,FALSE)</f>
        <v>785957.87239145301</v>
      </c>
      <c r="J15" s="21">
        <f>VLOOKUP(B15,RMS!B:E,4,FALSE)</f>
        <v>708660.36377265002</v>
      </c>
      <c r="K15" s="22">
        <f t="shared" si="1"/>
        <v>0.1873085469705984</v>
      </c>
      <c r="L15" s="22">
        <f t="shared" si="2"/>
        <v>-9.7265001386404037E-4</v>
      </c>
      <c r="M15" s="32"/>
    </row>
    <row r="16" spans="1:13">
      <c r="A16" s="63"/>
      <c r="B16" s="12">
        <v>25</v>
      </c>
      <c r="C16" s="60" t="s">
        <v>18</v>
      </c>
      <c r="D16" s="60"/>
      <c r="E16" s="15">
        <f>VLOOKUP(C16,RA!B20:D47,3,0)</f>
        <v>1431101.5603</v>
      </c>
      <c r="F16" s="25">
        <f>VLOOKUP(C16,RA!B20:I51,8,0)</f>
        <v>116040.8311</v>
      </c>
      <c r="G16" s="16">
        <f t="shared" si="0"/>
        <v>1315060.7291999999</v>
      </c>
      <c r="H16" s="27">
        <f>RA!J20</f>
        <v>8.1084972806314699</v>
      </c>
      <c r="I16" s="20">
        <f>VLOOKUP(B16,RMS!B:D,3,FALSE)</f>
        <v>1431101.6126000001</v>
      </c>
      <c r="J16" s="21">
        <f>VLOOKUP(B16,RMS!B:E,4,FALSE)</f>
        <v>1315060.7291999999</v>
      </c>
      <c r="K16" s="22">
        <f t="shared" si="1"/>
        <v>-5.2300000097602606E-2</v>
      </c>
      <c r="L16" s="22">
        <f t="shared" si="2"/>
        <v>0</v>
      </c>
      <c r="M16" s="32"/>
    </row>
    <row r="17" spans="1:13">
      <c r="A17" s="63"/>
      <c r="B17" s="12">
        <v>26</v>
      </c>
      <c r="C17" s="60" t="s">
        <v>19</v>
      </c>
      <c r="D17" s="60"/>
      <c r="E17" s="15">
        <f>VLOOKUP(C17,RA!B20:D48,3,0)</f>
        <v>474545.05619999999</v>
      </c>
      <c r="F17" s="25">
        <f>VLOOKUP(C17,RA!B21:I52,8,0)</f>
        <v>69782.167700000005</v>
      </c>
      <c r="G17" s="16">
        <f t="shared" si="0"/>
        <v>404762.8885</v>
      </c>
      <c r="H17" s="27">
        <f>RA!J21</f>
        <v>14.705066839973499</v>
      </c>
      <c r="I17" s="20">
        <f>VLOOKUP(B17,RMS!B:D,3,FALSE)</f>
        <v>474544.48517885897</v>
      </c>
      <c r="J17" s="21">
        <f>VLOOKUP(B17,RMS!B:E,4,FALSE)</f>
        <v>404762.88850914402</v>
      </c>
      <c r="K17" s="22">
        <f t="shared" si="1"/>
        <v>0.57102114101871848</v>
      </c>
      <c r="L17" s="22">
        <f t="shared" si="2"/>
        <v>-9.1440160758793354E-6</v>
      </c>
      <c r="M17" s="32"/>
    </row>
    <row r="18" spans="1:13">
      <c r="A18" s="63"/>
      <c r="B18" s="12">
        <v>27</v>
      </c>
      <c r="C18" s="60" t="s">
        <v>20</v>
      </c>
      <c r="D18" s="60"/>
      <c r="E18" s="15">
        <f>VLOOKUP(C18,RA!B22:D49,3,0)</f>
        <v>1475658.9997</v>
      </c>
      <c r="F18" s="25">
        <f>VLOOKUP(C18,RA!B22:I53,8,0)</f>
        <v>202516.59469999999</v>
      </c>
      <c r="G18" s="16">
        <f t="shared" si="0"/>
        <v>1273142.405</v>
      </c>
      <c r="H18" s="27">
        <f>RA!J22</f>
        <v>13.723807108632201</v>
      </c>
      <c r="I18" s="20">
        <f>VLOOKUP(B18,RMS!B:D,3,FALSE)</f>
        <v>1475661.00303333</v>
      </c>
      <c r="J18" s="21">
        <f>VLOOKUP(B18,RMS!B:E,4,FALSE)</f>
        <v>1273142.4039</v>
      </c>
      <c r="K18" s="22">
        <f t="shared" si="1"/>
        <v>-2.0033333299215883</v>
      </c>
      <c r="L18" s="22">
        <f t="shared" si="2"/>
        <v>1.0999999940395355E-3</v>
      </c>
      <c r="M18" s="32"/>
    </row>
    <row r="19" spans="1:13">
      <c r="A19" s="63"/>
      <c r="B19" s="12">
        <v>29</v>
      </c>
      <c r="C19" s="60" t="s">
        <v>21</v>
      </c>
      <c r="D19" s="60"/>
      <c r="E19" s="15">
        <f>VLOOKUP(C19,RA!B22:D50,3,0)</f>
        <v>3787499.3372999998</v>
      </c>
      <c r="F19" s="25">
        <f>VLOOKUP(C19,RA!B23:I54,8,0)</f>
        <v>481368.61420000001</v>
      </c>
      <c r="G19" s="16">
        <f t="shared" si="0"/>
        <v>3306130.7230999996</v>
      </c>
      <c r="H19" s="27">
        <f>RA!J23</f>
        <v>12.709404578883801</v>
      </c>
      <c r="I19" s="20">
        <f>VLOOKUP(B19,RMS!B:D,3,FALSE)</f>
        <v>3787502.3991931598</v>
      </c>
      <c r="J19" s="21">
        <f>VLOOKUP(B19,RMS!B:E,4,FALSE)</f>
        <v>3306130.76289402</v>
      </c>
      <c r="K19" s="22">
        <f t="shared" si="1"/>
        <v>-3.0618931599892676</v>
      </c>
      <c r="L19" s="22">
        <f t="shared" si="2"/>
        <v>-3.9794020354747772E-2</v>
      </c>
      <c r="M19" s="32"/>
    </row>
    <row r="20" spans="1:13">
      <c r="A20" s="63"/>
      <c r="B20" s="12">
        <v>31</v>
      </c>
      <c r="C20" s="60" t="s">
        <v>22</v>
      </c>
      <c r="D20" s="60"/>
      <c r="E20" s="15">
        <f>VLOOKUP(C20,RA!B24:D51,3,0)</f>
        <v>348429.18589999998</v>
      </c>
      <c r="F20" s="25">
        <f>VLOOKUP(C20,RA!B24:I55,8,0)</f>
        <v>50141.750399999997</v>
      </c>
      <c r="G20" s="16">
        <f t="shared" si="0"/>
        <v>298287.43549999996</v>
      </c>
      <c r="H20" s="27">
        <f>RA!J24</f>
        <v>14.390800894156699</v>
      </c>
      <c r="I20" s="20">
        <f>VLOOKUP(B20,RMS!B:D,3,FALSE)</f>
        <v>348429.25054203201</v>
      </c>
      <c r="J20" s="21">
        <f>VLOOKUP(B20,RMS!B:E,4,FALSE)</f>
        <v>298287.42524332501</v>
      </c>
      <c r="K20" s="22">
        <f t="shared" si="1"/>
        <v>-6.4642032026313245E-2</v>
      </c>
      <c r="L20" s="22">
        <f t="shared" si="2"/>
        <v>1.025667495559901E-2</v>
      </c>
      <c r="M20" s="32"/>
    </row>
    <row r="21" spans="1:13">
      <c r="A21" s="63"/>
      <c r="B21" s="12">
        <v>32</v>
      </c>
      <c r="C21" s="60" t="s">
        <v>23</v>
      </c>
      <c r="D21" s="60"/>
      <c r="E21" s="15">
        <f>VLOOKUP(C21,RA!B24:D52,3,0)</f>
        <v>452775.80209999997</v>
      </c>
      <c r="F21" s="25">
        <f>VLOOKUP(C21,RA!B25:I56,8,0)</f>
        <v>31022.294600000001</v>
      </c>
      <c r="G21" s="16">
        <f t="shared" si="0"/>
        <v>421753.50749999995</v>
      </c>
      <c r="H21" s="27">
        <f>RA!J25</f>
        <v>6.8515796242018299</v>
      </c>
      <c r="I21" s="20">
        <f>VLOOKUP(B21,RMS!B:D,3,FALSE)</f>
        <v>452775.81198390399</v>
      </c>
      <c r="J21" s="21">
        <f>VLOOKUP(B21,RMS!B:E,4,FALSE)</f>
        <v>421753.50673897</v>
      </c>
      <c r="K21" s="22">
        <f t="shared" si="1"/>
        <v>-9.8839040147140622E-3</v>
      </c>
      <c r="L21" s="22">
        <f t="shared" si="2"/>
        <v>7.610299508087337E-4</v>
      </c>
      <c r="M21" s="32"/>
    </row>
    <row r="22" spans="1:13">
      <c r="A22" s="63"/>
      <c r="B22" s="12">
        <v>33</v>
      </c>
      <c r="C22" s="60" t="s">
        <v>24</v>
      </c>
      <c r="D22" s="60"/>
      <c r="E22" s="15">
        <f>VLOOKUP(C22,RA!B26:D53,3,0)</f>
        <v>760822.99549999996</v>
      </c>
      <c r="F22" s="25">
        <f>VLOOKUP(C22,RA!B26:I57,8,0)</f>
        <v>141216.99350000001</v>
      </c>
      <c r="G22" s="16">
        <f t="shared" si="0"/>
        <v>619606.00199999998</v>
      </c>
      <c r="H22" s="27">
        <f>RA!J26</f>
        <v>18.561083765244799</v>
      </c>
      <c r="I22" s="20">
        <f>VLOOKUP(B22,RMS!B:D,3,FALSE)</f>
        <v>760822.92221782799</v>
      </c>
      <c r="J22" s="21">
        <f>VLOOKUP(B22,RMS!B:E,4,FALSE)</f>
        <v>619605.979617442</v>
      </c>
      <c r="K22" s="22">
        <f t="shared" si="1"/>
        <v>7.3282171972095966E-2</v>
      </c>
      <c r="L22" s="22">
        <f t="shared" si="2"/>
        <v>2.238255797419697E-2</v>
      </c>
      <c r="M22" s="32"/>
    </row>
    <row r="23" spans="1:13">
      <c r="A23" s="63"/>
      <c r="B23" s="12">
        <v>34</v>
      </c>
      <c r="C23" s="60" t="s">
        <v>25</v>
      </c>
      <c r="D23" s="60"/>
      <c r="E23" s="15">
        <f>VLOOKUP(C23,RA!B26:D54,3,0)</f>
        <v>333574.87449999998</v>
      </c>
      <c r="F23" s="25">
        <f>VLOOKUP(C23,RA!B27:I58,8,0)</f>
        <v>91481.462499999994</v>
      </c>
      <c r="G23" s="16">
        <f t="shared" si="0"/>
        <v>242093.41199999998</v>
      </c>
      <c r="H23" s="27">
        <f>RA!J27</f>
        <v>27.424566264807201</v>
      </c>
      <c r="I23" s="20">
        <f>VLOOKUP(B23,RMS!B:D,3,FALSE)</f>
        <v>333574.644723712</v>
      </c>
      <c r="J23" s="21">
        <f>VLOOKUP(B23,RMS!B:E,4,FALSE)</f>
        <v>242093.44167337799</v>
      </c>
      <c r="K23" s="22">
        <f t="shared" si="1"/>
        <v>0.2297762879752554</v>
      </c>
      <c r="L23" s="22">
        <f t="shared" si="2"/>
        <v>-2.9673378012375906E-2</v>
      </c>
      <c r="M23" s="32"/>
    </row>
    <row r="24" spans="1:13">
      <c r="A24" s="63"/>
      <c r="B24" s="12">
        <v>35</v>
      </c>
      <c r="C24" s="60" t="s">
        <v>26</v>
      </c>
      <c r="D24" s="60"/>
      <c r="E24" s="15">
        <f>VLOOKUP(C24,RA!B28:D55,3,0)</f>
        <v>1370141.8940000001</v>
      </c>
      <c r="F24" s="25">
        <f>VLOOKUP(C24,RA!B28:I59,8,0)</f>
        <v>75604.519799999995</v>
      </c>
      <c r="G24" s="16">
        <f t="shared" si="0"/>
        <v>1294537.3742000002</v>
      </c>
      <c r="H24" s="27">
        <f>RA!J28</f>
        <v>5.5180065751642502</v>
      </c>
      <c r="I24" s="20">
        <f>VLOOKUP(B24,RMS!B:D,3,FALSE)</f>
        <v>1370141.8936902699</v>
      </c>
      <c r="J24" s="21">
        <f>VLOOKUP(B24,RMS!B:E,4,FALSE)</f>
        <v>1294537.38920708</v>
      </c>
      <c r="K24" s="22">
        <f t="shared" si="1"/>
        <v>3.0973018147051334E-4</v>
      </c>
      <c r="L24" s="22">
        <f t="shared" si="2"/>
        <v>-1.5007079811766744E-2</v>
      </c>
      <c r="M24" s="32"/>
    </row>
    <row r="25" spans="1:13">
      <c r="A25" s="63"/>
      <c r="B25" s="12">
        <v>36</v>
      </c>
      <c r="C25" s="60" t="s">
        <v>27</v>
      </c>
      <c r="D25" s="60"/>
      <c r="E25" s="15">
        <f>VLOOKUP(C25,RA!B28:D56,3,0)</f>
        <v>794609.76820000005</v>
      </c>
      <c r="F25" s="25">
        <f>VLOOKUP(C25,RA!B29:I60,8,0)</f>
        <v>120491.3417</v>
      </c>
      <c r="G25" s="16">
        <f t="shared" si="0"/>
        <v>674118.42650000006</v>
      </c>
      <c r="H25" s="27">
        <f>RA!J29</f>
        <v>15.1635867720258</v>
      </c>
      <c r="I25" s="20">
        <f>VLOOKUP(B25,RMS!B:D,3,FALSE)</f>
        <v>794610.30352123897</v>
      </c>
      <c r="J25" s="21">
        <f>VLOOKUP(B25,RMS!B:E,4,FALSE)</f>
        <v>674118.44728354795</v>
      </c>
      <c r="K25" s="22">
        <f t="shared" si="1"/>
        <v>-0.53532123891636729</v>
      </c>
      <c r="L25" s="22">
        <f t="shared" si="2"/>
        <v>-2.0783547894097865E-2</v>
      </c>
      <c r="M25" s="32"/>
    </row>
    <row r="26" spans="1:13">
      <c r="A26" s="63"/>
      <c r="B26" s="12">
        <v>37</v>
      </c>
      <c r="C26" s="60" t="s">
        <v>73</v>
      </c>
      <c r="D26" s="60"/>
      <c r="E26" s="15">
        <f>VLOOKUP(C26,RA!B30:D57,3,0)</f>
        <v>1184611.3219000001</v>
      </c>
      <c r="F26" s="25">
        <f>VLOOKUP(C26,RA!B30:I61,8,0)</f>
        <v>131400.9172</v>
      </c>
      <c r="G26" s="16">
        <f t="shared" si="0"/>
        <v>1053210.4047000001</v>
      </c>
      <c r="H26" s="27">
        <f>RA!J30</f>
        <v>11.092323260024701</v>
      </c>
      <c r="I26" s="20">
        <f>VLOOKUP(B26,RMS!B:D,3,FALSE)</f>
        <v>1184611.2785203501</v>
      </c>
      <c r="J26" s="21">
        <f>VLOOKUP(B26,RMS!B:E,4,FALSE)</f>
        <v>1053210.38622639</v>
      </c>
      <c r="K26" s="22">
        <f t="shared" si="1"/>
        <v>4.3379649985581636E-2</v>
      </c>
      <c r="L26" s="22">
        <f t="shared" si="2"/>
        <v>1.8473610049113631E-2</v>
      </c>
      <c r="M26" s="32"/>
    </row>
    <row r="27" spans="1:13">
      <c r="A27" s="63"/>
      <c r="B27" s="12">
        <v>38</v>
      </c>
      <c r="C27" s="60" t="s">
        <v>29</v>
      </c>
      <c r="D27" s="60"/>
      <c r="E27" s="15">
        <f>VLOOKUP(C27,RA!B30:D58,3,0)</f>
        <v>1322458.0730000001</v>
      </c>
      <c r="F27" s="25">
        <f>VLOOKUP(C27,RA!B31:I62,8,0)</f>
        <v>43554.425600000002</v>
      </c>
      <c r="G27" s="16">
        <f t="shared" si="0"/>
        <v>1278903.6474000001</v>
      </c>
      <c r="H27" s="27">
        <f>RA!J31</f>
        <v>3.2934447215552698</v>
      </c>
      <c r="I27" s="20">
        <f>VLOOKUP(B27,RMS!B:D,3,FALSE)</f>
        <v>1322457.9012531</v>
      </c>
      <c r="J27" s="21">
        <f>VLOOKUP(B27,RMS!B:E,4,FALSE)</f>
        <v>1278903.5760663699</v>
      </c>
      <c r="K27" s="22">
        <f t="shared" si="1"/>
        <v>0.1717469000723213</v>
      </c>
      <c r="L27" s="22">
        <f t="shared" si="2"/>
        <v>7.1333630243316293E-2</v>
      </c>
      <c r="M27" s="32"/>
    </row>
    <row r="28" spans="1:13">
      <c r="A28" s="63"/>
      <c r="B28" s="12">
        <v>39</v>
      </c>
      <c r="C28" s="60" t="s">
        <v>30</v>
      </c>
      <c r="D28" s="60"/>
      <c r="E28" s="15">
        <f>VLOOKUP(C28,RA!B32:D59,3,0)</f>
        <v>132810.274</v>
      </c>
      <c r="F28" s="25">
        <f>VLOOKUP(C28,RA!B32:I63,8,0)</f>
        <v>33278.794099999999</v>
      </c>
      <c r="G28" s="16">
        <f t="shared" si="0"/>
        <v>99531.479900000006</v>
      </c>
      <c r="H28" s="27">
        <f>RA!J32</f>
        <v>25.0573943548976</v>
      </c>
      <c r="I28" s="20">
        <f>VLOOKUP(B28,RMS!B:D,3,FALSE)</f>
        <v>132810.22691292601</v>
      </c>
      <c r="J28" s="21">
        <f>VLOOKUP(B28,RMS!B:E,4,FALSE)</f>
        <v>99531.469090165701</v>
      </c>
      <c r="K28" s="22">
        <f t="shared" si="1"/>
        <v>4.708707399549894E-2</v>
      </c>
      <c r="L28" s="22">
        <f t="shared" si="2"/>
        <v>1.0809834304382093E-2</v>
      </c>
      <c r="M28" s="32"/>
    </row>
    <row r="29" spans="1:13">
      <c r="A29" s="63"/>
      <c r="B29" s="12">
        <v>40</v>
      </c>
      <c r="C29" s="60" t="s">
        <v>31</v>
      </c>
      <c r="D29" s="60"/>
      <c r="E29" s="15">
        <f>VLOOKUP(C29,RA!B32:D60,3,0)</f>
        <v>6.3716999999999997</v>
      </c>
      <c r="F29" s="25">
        <f>VLOOKUP(C29,RA!B33:I64,8,0)</f>
        <v>3.2395999999999998</v>
      </c>
      <c r="G29" s="16">
        <f t="shared" si="0"/>
        <v>3.1320999999999999</v>
      </c>
      <c r="H29" s="27">
        <f>RA!J33</f>
        <v>50.843573928464899</v>
      </c>
      <c r="I29" s="20">
        <f>VLOOKUP(B29,RMS!B:D,3,FALSE)</f>
        <v>6.3716999999999997</v>
      </c>
      <c r="J29" s="21">
        <f>VLOOKUP(B29,RMS!B:E,4,FALSE)</f>
        <v>3.1320999999999999</v>
      </c>
      <c r="K29" s="22">
        <f t="shared" si="1"/>
        <v>0</v>
      </c>
      <c r="L29" s="22">
        <f t="shared" si="2"/>
        <v>0</v>
      </c>
      <c r="M29" s="32"/>
    </row>
    <row r="30" spans="1:13" ht="12" thickBot="1">
      <c r="A30" s="63"/>
      <c r="B30" s="12">
        <v>42</v>
      </c>
      <c r="C30" s="60" t="s">
        <v>32</v>
      </c>
      <c r="D30" s="60"/>
      <c r="E30" s="15">
        <f>VLOOKUP(C30,RA!B34:D62,3,0)</f>
        <v>331610.13990000001</v>
      </c>
      <c r="F30" s="25">
        <f>VLOOKUP(C30,RA!B34:I66,8,0)</f>
        <v>13276.5605</v>
      </c>
      <c r="G30" s="16">
        <f t="shared" si="0"/>
        <v>318333.57939999999</v>
      </c>
      <c r="H30" s="27">
        <f>RA!J34</f>
        <v>0</v>
      </c>
      <c r="I30" s="20">
        <f>VLOOKUP(B30,RMS!B:D,3,FALSE)</f>
        <v>331610.13870000001</v>
      </c>
      <c r="J30" s="21">
        <f>VLOOKUP(B30,RMS!B:E,4,FALSE)</f>
        <v>318333.60580000002</v>
      </c>
      <c r="K30" s="22">
        <f t="shared" si="1"/>
        <v>1.1999999987892807E-3</v>
      </c>
      <c r="L30" s="22">
        <f t="shared" si="2"/>
        <v>-2.6400000031571835E-2</v>
      </c>
      <c r="M30" s="32"/>
    </row>
    <row r="31" spans="1:13" s="35" customFormat="1" ht="12" thickBot="1">
      <c r="A31" s="63"/>
      <c r="B31" s="12">
        <v>70</v>
      </c>
      <c r="C31" s="64" t="s">
        <v>69</v>
      </c>
      <c r="D31" s="65"/>
      <c r="E31" s="15">
        <f>VLOOKUP(C31,RA!B35:D63,3,0)</f>
        <v>456035.93</v>
      </c>
      <c r="F31" s="25">
        <f>VLOOKUP(C31,RA!B35:I67,8,0)</f>
        <v>-25344.92</v>
      </c>
      <c r="G31" s="16">
        <f t="shared" si="0"/>
        <v>481380.85</v>
      </c>
      <c r="H31" s="27">
        <f>RA!J35</f>
        <v>4.0036654198824202</v>
      </c>
      <c r="I31" s="20">
        <f>VLOOKUP(B31,RMS!B:D,3,FALSE)</f>
        <v>456035.93</v>
      </c>
      <c r="J31" s="21">
        <f>VLOOKUP(B31,RMS!B:E,4,FALSE)</f>
        <v>481380.85</v>
      </c>
      <c r="K31" s="22">
        <f t="shared" si="1"/>
        <v>0</v>
      </c>
      <c r="L31" s="22">
        <f t="shared" si="2"/>
        <v>0</v>
      </c>
    </row>
    <row r="32" spans="1:13">
      <c r="A32" s="63"/>
      <c r="B32" s="12">
        <v>71</v>
      </c>
      <c r="C32" s="60" t="s">
        <v>36</v>
      </c>
      <c r="D32" s="60"/>
      <c r="E32" s="15">
        <f>VLOOKUP(C32,RA!B34:D63,3,0)</f>
        <v>732073.66</v>
      </c>
      <c r="F32" s="25">
        <f>VLOOKUP(C32,RA!B34:I67,8,0)</f>
        <v>-97731.78</v>
      </c>
      <c r="G32" s="16">
        <f t="shared" si="0"/>
        <v>829805.44000000006</v>
      </c>
      <c r="H32" s="27">
        <f>RA!J35</f>
        <v>4.0036654198824202</v>
      </c>
      <c r="I32" s="20">
        <f>VLOOKUP(B32,RMS!B:D,3,FALSE)</f>
        <v>732073.66</v>
      </c>
      <c r="J32" s="21">
        <f>VLOOKUP(B32,RMS!B:E,4,FALSE)</f>
        <v>829805.44</v>
      </c>
      <c r="K32" s="22">
        <f t="shared" si="1"/>
        <v>0</v>
      </c>
      <c r="L32" s="22">
        <f t="shared" si="2"/>
        <v>0</v>
      </c>
      <c r="M32" s="32"/>
    </row>
    <row r="33" spans="1:13">
      <c r="A33" s="63"/>
      <c r="B33" s="12">
        <v>72</v>
      </c>
      <c r="C33" s="60" t="s">
        <v>37</v>
      </c>
      <c r="D33" s="60"/>
      <c r="E33" s="15">
        <f>VLOOKUP(C33,RA!B34:D64,3,0)</f>
        <v>482258.98</v>
      </c>
      <c r="F33" s="25">
        <f>VLOOKUP(C33,RA!B34:I68,8,0)</f>
        <v>-5922.21</v>
      </c>
      <c r="G33" s="16">
        <f t="shared" si="0"/>
        <v>488181.19</v>
      </c>
      <c r="H33" s="27">
        <f>RA!J34</f>
        <v>0</v>
      </c>
      <c r="I33" s="20">
        <f>VLOOKUP(B33,RMS!B:D,3,FALSE)</f>
        <v>482258.98</v>
      </c>
      <c r="J33" s="21">
        <f>VLOOKUP(B33,RMS!B:E,4,FALSE)</f>
        <v>488181.19</v>
      </c>
      <c r="K33" s="22">
        <f t="shared" si="1"/>
        <v>0</v>
      </c>
      <c r="L33" s="22">
        <f t="shared" si="2"/>
        <v>0</v>
      </c>
      <c r="M33" s="32"/>
    </row>
    <row r="34" spans="1:13">
      <c r="A34" s="63"/>
      <c r="B34" s="12">
        <v>73</v>
      </c>
      <c r="C34" s="60" t="s">
        <v>38</v>
      </c>
      <c r="D34" s="60"/>
      <c r="E34" s="15">
        <f>VLOOKUP(C34,RA!B35:D65,3,0)</f>
        <v>485400.12</v>
      </c>
      <c r="F34" s="25">
        <f>VLOOKUP(C34,RA!B35:I69,8,0)</f>
        <v>-70424.88</v>
      </c>
      <c r="G34" s="16">
        <f t="shared" si="0"/>
        <v>555825</v>
      </c>
      <c r="H34" s="27">
        <f>RA!J35</f>
        <v>4.0036654198824202</v>
      </c>
      <c r="I34" s="20">
        <f>VLOOKUP(B34,RMS!B:D,3,FALSE)</f>
        <v>485400.12</v>
      </c>
      <c r="J34" s="21">
        <f>VLOOKUP(B34,RMS!B:E,4,FALSE)</f>
        <v>555825</v>
      </c>
      <c r="K34" s="22">
        <f t="shared" si="1"/>
        <v>0</v>
      </c>
      <c r="L34" s="22">
        <f t="shared" si="2"/>
        <v>0</v>
      </c>
      <c r="M34" s="32"/>
    </row>
    <row r="35" spans="1:13" s="35" customFormat="1">
      <c r="A35" s="63"/>
      <c r="B35" s="12">
        <v>74</v>
      </c>
      <c r="C35" s="60" t="s">
        <v>71</v>
      </c>
      <c r="D35" s="60"/>
      <c r="E35" s="15">
        <f>VLOOKUP(C35,RA!B36:D66,3,0)</f>
        <v>10</v>
      </c>
      <c r="F35" s="25">
        <f>VLOOKUP(C35,RA!B36:I70,8,0)</f>
        <v>10</v>
      </c>
      <c r="G35" s="16">
        <f t="shared" si="0"/>
        <v>0</v>
      </c>
      <c r="H35" s="27">
        <f>RA!J36</f>
        <v>-5.5576585818577904</v>
      </c>
      <c r="I35" s="20">
        <f>VLOOKUP(B35,RMS!B:D,3,FALSE)</f>
        <v>10</v>
      </c>
      <c r="J35" s="21">
        <f>VLOOKUP(B35,RMS!B:E,4,FALSE)</f>
        <v>0</v>
      </c>
      <c r="K35" s="22">
        <f t="shared" si="1"/>
        <v>0</v>
      </c>
      <c r="L35" s="22">
        <f t="shared" si="2"/>
        <v>0</v>
      </c>
    </row>
    <row r="36" spans="1:13" ht="11.25" customHeight="1">
      <c r="A36" s="63"/>
      <c r="B36" s="12">
        <v>75</v>
      </c>
      <c r="C36" s="60" t="s">
        <v>33</v>
      </c>
      <c r="D36" s="60"/>
      <c r="E36" s="15">
        <f>VLOOKUP(C36,RA!B8:D66,3,0)</f>
        <v>204741.88</v>
      </c>
      <c r="F36" s="25">
        <f>VLOOKUP(C36,RA!B8:I70,8,0)</f>
        <v>11673.458500000001</v>
      </c>
      <c r="G36" s="16">
        <f t="shared" si="0"/>
        <v>193068.4215</v>
      </c>
      <c r="H36" s="27">
        <f>RA!J36</f>
        <v>-5.5576585818577904</v>
      </c>
      <c r="I36" s="20">
        <f>VLOOKUP(B36,RMS!B:D,3,FALSE)</f>
        <v>204741.88034187999</v>
      </c>
      <c r="J36" s="21">
        <f>VLOOKUP(B36,RMS!B:E,4,FALSE)</f>
        <v>193068.42307692301</v>
      </c>
      <c r="K36" s="22">
        <f t="shared" si="1"/>
        <v>-3.4187998971901834E-4</v>
      </c>
      <c r="L36" s="22">
        <f t="shared" si="2"/>
        <v>-1.5769230085425079E-3</v>
      </c>
      <c r="M36" s="32"/>
    </row>
    <row r="37" spans="1:13">
      <c r="A37" s="63"/>
      <c r="B37" s="12">
        <v>76</v>
      </c>
      <c r="C37" s="60" t="s">
        <v>34</v>
      </c>
      <c r="D37" s="60"/>
      <c r="E37" s="15">
        <f>VLOOKUP(C37,RA!B8:D67,3,0)</f>
        <v>660335.31550000003</v>
      </c>
      <c r="F37" s="25">
        <f>VLOOKUP(C37,RA!B8:I71,8,0)</f>
        <v>51427.071600000003</v>
      </c>
      <c r="G37" s="16">
        <f t="shared" si="0"/>
        <v>608908.2439</v>
      </c>
      <c r="H37" s="27">
        <f>RA!J37</f>
        <v>-13.3499926769664</v>
      </c>
      <c r="I37" s="20">
        <f>VLOOKUP(B37,RMS!B:D,3,FALSE)</f>
        <v>660335.30256239302</v>
      </c>
      <c r="J37" s="21">
        <f>VLOOKUP(B37,RMS!B:E,4,FALSE)</f>
        <v>608908.24522905995</v>
      </c>
      <c r="K37" s="22">
        <f t="shared" si="1"/>
        <v>1.2937607010826468E-2</v>
      </c>
      <c r="L37" s="22">
        <f t="shared" si="2"/>
        <v>-1.3290599454194307E-3</v>
      </c>
      <c r="M37" s="32"/>
    </row>
    <row r="38" spans="1:13">
      <c r="A38" s="63"/>
      <c r="B38" s="12">
        <v>77</v>
      </c>
      <c r="C38" s="60" t="s">
        <v>39</v>
      </c>
      <c r="D38" s="60"/>
      <c r="E38" s="15">
        <f>VLOOKUP(C38,RA!B9:D68,3,0)</f>
        <v>480472.66</v>
      </c>
      <c r="F38" s="25">
        <f>VLOOKUP(C38,RA!B9:I72,8,0)</f>
        <v>-57287.96</v>
      </c>
      <c r="G38" s="16">
        <f t="shared" si="0"/>
        <v>537760.62</v>
      </c>
      <c r="H38" s="27">
        <f>RA!J38</f>
        <v>-1.22801445812372</v>
      </c>
      <c r="I38" s="20">
        <f>VLOOKUP(B38,RMS!B:D,3,FALSE)</f>
        <v>480472.66</v>
      </c>
      <c r="J38" s="21">
        <f>VLOOKUP(B38,RMS!B:E,4,FALSE)</f>
        <v>537760.62</v>
      </c>
      <c r="K38" s="22">
        <f t="shared" si="1"/>
        <v>0</v>
      </c>
      <c r="L38" s="22">
        <f t="shared" si="2"/>
        <v>0</v>
      </c>
      <c r="M38" s="32"/>
    </row>
    <row r="39" spans="1:13">
      <c r="A39" s="63"/>
      <c r="B39" s="12">
        <v>78</v>
      </c>
      <c r="C39" s="60" t="s">
        <v>40</v>
      </c>
      <c r="D39" s="60"/>
      <c r="E39" s="15">
        <f>VLOOKUP(C39,RA!B10:D69,3,0)</f>
        <v>249699.27</v>
      </c>
      <c r="F39" s="25">
        <f>VLOOKUP(C39,RA!B10:I73,8,0)</f>
        <v>33976.68</v>
      </c>
      <c r="G39" s="16">
        <f t="shared" si="0"/>
        <v>215722.59</v>
      </c>
      <c r="H39" s="27">
        <f>RA!J39</f>
        <v>-14.5086243489186</v>
      </c>
      <c r="I39" s="20">
        <f>VLOOKUP(B39,RMS!B:D,3,FALSE)</f>
        <v>249699.27</v>
      </c>
      <c r="J39" s="21">
        <f>VLOOKUP(B39,RMS!B:E,4,FALSE)</f>
        <v>215722.59</v>
      </c>
      <c r="K39" s="22">
        <f t="shared" si="1"/>
        <v>0</v>
      </c>
      <c r="L39" s="22">
        <f t="shared" si="2"/>
        <v>0</v>
      </c>
      <c r="M39" s="32"/>
    </row>
    <row r="40" spans="1:13">
      <c r="A40" s="63"/>
      <c r="B40" s="12">
        <v>99</v>
      </c>
      <c r="C40" s="60" t="s">
        <v>35</v>
      </c>
      <c r="D40" s="60"/>
      <c r="E40" s="15">
        <f>VLOOKUP(C40,RA!B8:D70,3,0)</f>
        <v>22137.107599999999</v>
      </c>
      <c r="F40" s="25">
        <f>VLOOKUP(C40,RA!B8:I74,8,0)</f>
        <v>2233.7730999999999</v>
      </c>
      <c r="G40" s="16">
        <f t="shared" si="0"/>
        <v>19903.334500000001</v>
      </c>
      <c r="H40" s="27">
        <f>RA!J40</f>
        <v>100</v>
      </c>
      <c r="I40" s="20">
        <f>VLOOKUP(B40,RMS!B:D,3,FALSE)</f>
        <v>22137.107631797899</v>
      </c>
      <c r="J40" s="21">
        <f>VLOOKUP(B40,RMS!B:E,4,FALSE)</f>
        <v>19903.334240980301</v>
      </c>
      <c r="K40" s="22">
        <f t="shared" si="1"/>
        <v>-3.1797899282537401E-5</v>
      </c>
      <c r="L40" s="22">
        <f t="shared" si="2"/>
        <v>2.590197000245098E-4</v>
      </c>
      <c r="M40" s="32"/>
    </row>
  </sheetData>
  <mergeCells count="40"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W45"/>
  <sheetViews>
    <sheetView workbookViewId="0">
      <selection sqref="A1:XFD1048576"/>
    </sheetView>
  </sheetViews>
  <sheetFormatPr defaultRowHeight="11.25"/>
  <cols>
    <col min="1" max="1" width="7.75" style="36" customWidth="1"/>
    <col min="2" max="3" width="9" style="36"/>
    <col min="4" max="5" width="11.5" style="36" bestFit="1" customWidth="1"/>
    <col min="6" max="7" width="12.25" style="36" bestFit="1" customWidth="1"/>
    <col min="8" max="8" width="9.125" style="36" bestFit="1" customWidth="1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39" t="s">
        <v>46</v>
      </c>
      <c r="W1" s="68"/>
    </row>
    <row r="2" spans="1:23" ht="12.75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39"/>
      <c r="W2" s="68"/>
    </row>
    <row r="3" spans="1:23" ht="23.25" thickBo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40" t="s">
        <v>47</v>
      </c>
      <c r="W3" s="68"/>
    </row>
    <row r="4" spans="1:23" ht="12.75" thickTop="1" thickBot="1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W4" s="68"/>
    </row>
    <row r="5" spans="1:23" ht="12.75" thickTop="1" thickBot="1">
      <c r="A5" s="41"/>
      <c r="B5" s="42"/>
      <c r="C5" s="43"/>
      <c r="D5" s="44" t="s">
        <v>0</v>
      </c>
      <c r="E5" s="44" t="s">
        <v>59</v>
      </c>
      <c r="F5" s="44" t="s">
        <v>60</v>
      </c>
      <c r="G5" s="44" t="s">
        <v>48</v>
      </c>
      <c r="H5" s="44" t="s">
        <v>49</v>
      </c>
      <c r="I5" s="44" t="s">
        <v>1</v>
      </c>
      <c r="J5" s="44" t="s">
        <v>2</v>
      </c>
      <c r="K5" s="44" t="s">
        <v>50</v>
      </c>
      <c r="L5" s="44" t="s">
        <v>51</v>
      </c>
      <c r="M5" s="44" t="s">
        <v>52</v>
      </c>
      <c r="N5" s="44" t="s">
        <v>53</v>
      </c>
      <c r="O5" s="44" t="s">
        <v>54</v>
      </c>
      <c r="P5" s="44" t="s">
        <v>61</v>
      </c>
      <c r="Q5" s="44" t="s">
        <v>62</v>
      </c>
      <c r="R5" s="44" t="s">
        <v>55</v>
      </c>
      <c r="S5" s="44" t="s">
        <v>56</v>
      </c>
      <c r="T5" s="44" t="s">
        <v>57</v>
      </c>
      <c r="U5" s="45" t="s">
        <v>58</v>
      </c>
    </row>
    <row r="6" spans="1:23" ht="12" thickBot="1">
      <c r="A6" s="46" t="s">
        <v>3</v>
      </c>
      <c r="B6" s="69" t="s">
        <v>4</v>
      </c>
      <c r="C6" s="70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</row>
    <row r="7" spans="1:23" ht="12" thickBot="1">
      <c r="A7" s="71" t="s">
        <v>5</v>
      </c>
      <c r="B7" s="72"/>
      <c r="C7" s="73"/>
      <c r="D7" s="48">
        <v>25188822.027800001</v>
      </c>
      <c r="E7" s="48">
        <v>23551227.324900001</v>
      </c>
      <c r="F7" s="49">
        <v>106.95333062820301</v>
      </c>
      <c r="G7" s="48">
        <v>21948453.019299999</v>
      </c>
      <c r="H7" s="49">
        <v>14.7635416748991</v>
      </c>
      <c r="I7" s="48">
        <v>2616709.7566999998</v>
      </c>
      <c r="J7" s="49">
        <v>10.388376851494</v>
      </c>
      <c r="K7" s="48">
        <v>2249218.0776</v>
      </c>
      <c r="L7" s="49">
        <v>10.247729421395601</v>
      </c>
      <c r="M7" s="49">
        <v>0.16338641537690601</v>
      </c>
      <c r="N7" s="48">
        <v>25188822.027800001</v>
      </c>
      <c r="O7" s="48">
        <v>6629075164.2411003</v>
      </c>
      <c r="P7" s="48">
        <v>1263134</v>
      </c>
      <c r="Q7" s="48">
        <v>1177610</v>
      </c>
      <c r="R7" s="49">
        <v>7.2625062626845898</v>
      </c>
      <c r="S7" s="48">
        <v>19.941527999246301</v>
      </c>
      <c r="T7" s="48">
        <v>21.604188465790902</v>
      </c>
      <c r="U7" s="50">
        <v>-8.3376783695181302</v>
      </c>
    </row>
    <row r="8" spans="1:23" ht="12" thickBot="1">
      <c r="A8" s="74">
        <v>42309</v>
      </c>
      <c r="B8" s="64" t="s">
        <v>6</v>
      </c>
      <c r="C8" s="65"/>
      <c r="D8" s="51">
        <v>767507.12049999996</v>
      </c>
      <c r="E8" s="51">
        <v>1032410.2097</v>
      </c>
      <c r="F8" s="52">
        <v>74.341295086865102</v>
      </c>
      <c r="G8" s="51">
        <v>698059.55579999997</v>
      </c>
      <c r="H8" s="52">
        <v>9.9486589823142708</v>
      </c>
      <c r="I8" s="51">
        <v>200180.68350000001</v>
      </c>
      <c r="J8" s="52">
        <v>26.081931770169199</v>
      </c>
      <c r="K8" s="51">
        <v>175337.4779</v>
      </c>
      <c r="L8" s="52">
        <v>25.117839365304199</v>
      </c>
      <c r="M8" s="52">
        <v>0.14168793744238101</v>
      </c>
      <c r="N8" s="51">
        <v>767507.12049999996</v>
      </c>
      <c r="O8" s="51">
        <v>236824986.32690001</v>
      </c>
      <c r="P8" s="51">
        <v>31679</v>
      </c>
      <c r="Q8" s="51">
        <v>32600</v>
      </c>
      <c r="R8" s="52">
        <v>-2.8251533742331199</v>
      </c>
      <c r="S8" s="51">
        <v>24.227630938476601</v>
      </c>
      <c r="T8" s="51">
        <v>29.736671708589</v>
      </c>
      <c r="U8" s="53">
        <v>-22.738668853351601</v>
      </c>
    </row>
    <row r="9" spans="1:23" ht="12" thickBot="1">
      <c r="A9" s="75"/>
      <c r="B9" s="64" t="s">
        <v>7</v>
      </c>
      <c r="C9" s="65"/>
      <c r="D9" s="51">
        <v>136934.0797</v>
      </c>
      <c r="E9" s="51">
        <v>152818.36670000001</v>
      </c>
      <c r="F9" s="52">
        <v>89.6057736101952</v>
      </c>
      <c r="G9" s="51">
        <v>148340.66440000001</v>
      </c>
      <c r="H9" s="52">
        <v>-7.68945234682392</v>
      </c>
      <c r="I9" s="51">
        <v>29713.478299999999</v>
      </c>
      <c r="J9" s="52">
        <v>21.699111254917199</v>
      </c>
      <c r="K9" s="51">
        <v>31680.094799999999</v>
      </c>
      <c r="L9" s="52">
        <v>21.356311789581</v>
      </c>
      <c r="M9" s="52">
        <v>-6.2077355273571E-2</v>
      </c>
      <c r="N9" s="51">
        <v>136934.0797</v>
      </c>
      <c r="O9" s="51">
        <v>38808726.267999999</v>
      </c>
      <c r="P9" s="51">
        <v>8007</v>
      </c>
      <c r="Q9" s="51">
        <v>8801</v>
      </c>
      <c r="R9" s="52">
        <v>-9.0217020793091702</v>
      </c>
      <c r="S9" s="51">
        <v>17.1017958910953</v>
      </c>
      <c r="T9" s="51">
        <v>17.0338888876264</v>
      </c>
      <c r="U9" s="53">
        <v>0.39707527736454801</v>
      </c>
    </row>
    <row r="10" spans="1:23" ht="12" thickBot="1">
      <c r="A10" s="75"/>
      <c r="B10" s="64" t="s">
        <v>8</v>
      </c>
      <c r="C10" s="65"/>
      <c r="D10" s="51">
        <v>180114.8174</v>
      </c>
      <c r="E10" s="51">
        <v>198574.0485</v>
      </c>
      <c r="F10" s="52">
        <v>90.704106987071896</v>
      </c>
      <c r="G10" s="51">
        <v>169005.7556</v>
      </c>
      <c r="H10" s="52">
        <v>6.5731854874178097</v>
      </c>
      <c r="I10" s="51">
        <v>49339.104500000001</v>
      </c>
      <c r="J10" s="52">
        <v>27.393140227007201</v>
      </c>
      <c r="K10" s="51">
        <v>43383.332999999999</v>
      </c>
      <c r="L10" s="52">
        <v>25.669737013382498</v>
      </c>
      <c r="M10" s="52">
        <v>0.137282478964906</v>
      </c>
      <c r="N10" s="51">
        <v>180114.8174</v>
      </c>
      <c r="O10" s="51">
        <v>59313099.599100001</v>
      </c>
      <c r="P10" s="51">
        <v>119614</v>
      </c>
      <c r="Q10" s="51">
        <v>110968</v>
      </c>
      <c r="R10" s="52">
        <v>7.79143536875495</v>
      </c>
      <c r="S10" s="51">
        <v>1.5058004698446701</v>
      </c>
      <c r="T10" s="51">
        <v>1.8330969892221201</v>
      </c>
      <c r="U10" s="53">
        <v>-21.7357163802196</v>
      </c>
    </row>
    <row r="11" spans="1:23" ht="12" thickBot="1">
      <c r="A11" s="75"/>
      <c r="B11" s="64" t="s">
        <v>9</v>
      </c>
      <c r="C11" s="65"/>
      <c r="D11" s="51">
        <v>77024.529200000004</v>
      </c>
      <c r="E11" s="51">
        <v>114956.58440000001</v>
      </c>
      <c r="F11" s="52">
        <v>67.003146972414797</v>
      </c>
      <c r="G11" s="51">
        <v>67060.740000000005</v>
      </c>
      <c r="H11" s="52">
        <v>14.8578575184229</v>
      </c>
      <c r="I11" s="51">
        <v>16897.3851</v>
      </c>
      <c r="J11" s="52">
        <v>21.937667487878699</v>
      </c>
      <c r="K11" s="51">
        <v>15818.921</v>
      </c>
      <c r="L11" s="52">
        <v>23.5889448878733</v>
      </c>
      <c r="M11" s="52">
        <v>6.8175579105552997E-2</v>
      </c>
      <c r="N11" s="51">
        <v>77024.529200000004</v>
      </c>
      <c r="O11" s="51">
        <v>19415471.9987</v>
      </c>
      <c r="P11" s="51">
        <v>3789</v>
      </c>
      <c r="Q11" s="51">
        <v>3342</v>
      </c>
      <c r="R11" s="52">
        <v>13.375224416517099</v>
      </c>
      <c r="S11" s="51">
        <v>20.328458485088401</v>
      </c>
      <c r="T11" s="51">
        <v>20.005611998803101</v>
      </c>
      <c r="U11" s="53">
        <v>1.5881503583861301</v>
      </c>
    </row>
    <row r="12" spans="1:23" ht="12" thickBot="1">
      <c r="A12" s="75"/>
      <c r="B12" s="64" t="s">
        <v>10</v>
      </c>
      <c r="C12" s="65"/>
      <c r="D12" s="51">
        <v>369610.20240000001</v>
      </c>
      <c r="E12" s="51">
        <v>448739.82339999999</v>
      </c>
      <c r="F12" s="52">
        <v>82.366258380980597</v>
      </c>
      <c r="G12" s="51">
        <v>303269.04210000002</v>
      </c>
      <c r="H12" s="52">
        <v>21.875348647728</v>
      </c>
      <c r="I12" s="51">
        <v>61596.343999999997</v>
      </c>
      <c r="J12" s="52">
        <v>16.665217464246101</v>
      </c>
      <c r="K12" s="51">
        <v>51988.270900000003</v>
      </c>
      <c r="L12" s="52">
        <v>17.1426237706312</v>
      </c>
      <c r="M12" s="52">
        <v>0.18481232273489601</v>
      </c>
      <c r="N12" s="51">
        <v>369610.20240000001</v>
      </c>
      <c r="O12" s="51">
        <v>71417687.752700001</v>
      </c>
      <c r="P12" s="51">
        <v>3983</v>
      </c>
      <c r="Q12" s="51">
        <v>4220</v>
      </c>
      <c r="R12" s="52">
        <v>-5.6161137440758298</v>
      </c>
      <c r="S12" s="51">
        <v>92.796937584735105</v>
      </c>
      <c r="T12" s="51">
        <v>153.840935473934</v>
      </c>
      <c r="U12" s="53">
        <v>-65.782340967295099</v>
      </c>
    </row>
    <row r="13" spans="1:23" ht="12" thickBot="1">
      <c r="A13" s="75"/>
      <c r="B13" s="64" t="s">
        <v>11</v>
      </c>
      <c r="C13" s="65"/>
      <c r="D13" s="51">
        <v>515307.772</v>
      </c>
      <c r="E13" s="51">
        <v>596235.85809999995</v>
      </c>
      <c r="F13" s="52">
        <v>86.426833441737301</v>
      </c>
      <c r="G13" s="51">
        <v>461155.21179999999</v>
      </c>
      <c r="H13" s="52">
        <v>11.742805635575399</v>
      </c>
      <c r="I13" s="51">
        <v>132647.9486</v>
      </c>
      <c r="J13" s="52">
        <v>25.741499703210401</v>
      </c>
      <c r="K13" s="51">
        <v>117565.99189999999</v>
      </c>
      <c r="L13" s="52">
        <v>25.493800978874699</v>
      </c>
      <c r="M13" s="52">
        <v>0.12828502916752099</v>
      </c>
      <c r="N13" s="51">
        <v>515307.772</v>
      </c>
      <c r="O13" s="51">
        <v>108851612.8951</v>
      </c>
      <c r="P13" s="51">
        <v>15738</v>
      </c>
      <c r="Q13" s="51">
        <v>27498</v>
      </c>
      <c r="R13" s="52">
        <v>-42.766746672485297</v>
      </c>
      <c r="S13" s="51">
        <v>32.742900749777597</v>
      </c>
      <c r="T13" s="51">
        <v>40.135064746527</v>
      </c>
      <c r="U13" s="53">
        <v>-22.576387025818399</v>
      </c>
    </row>
    <row r="14" spans="1:23" ht="12" thickBot="1">
      <c r="A14" s="75"/>
      <c r="B14" s="64" t="s">
        <v>12</v>
      </c>
      <c r="C14" s="65"/>
      <c r="D14" s="51">
        <v>207323.38320000001</v>
      </c>
      <c r="E14" s="51">
        <v>284288.67340000003</v>
      </c>
      <c r="F14" s="52">
        <v>72.927064142401406</v>
      </c>
      <c r="G14" s="51">
        <v>283674.99930000002</v>
      </c>
      <c r="H14" s="52">
        <v>-26.915172746419699</v>
      </c>
      <c r="I14" s="51">
        <v>44279.982799999998</v>
      </c>
      <c r="J14" s="52">
        <v>21.357929875803801</v>
      </c>
      <c r="K14" s="51">
        <v>47761.424500000001</v>
      </c>
      <c r="L14" s="52">
        <v>16.836670350879199</v>
      </c>
      <c r="M14" s="52">
        <v>-7.2892333854070998E-2</v>
      </c>
      <c r="N14" s="51">
        <v>207323.38320000001</v>
      </c>
      <c r="O14" s="51">
        <v>55543508.2051</v>
      </c>
      <c r="P14" s="51">
        <v>3621</v>
      </c>
      <c r="Q14" s="51">
        <v>4533</v>
      </c>
      <c r="R14" s="52">
        <v>-20.119126406353399</v>
      </c>
      <c r="S14" s="51">
        <v>57.2558362883182</v>
      </c>
      <c r="T14" s="51">
        <v>56.741374674608402</v>
      </c>
      <c r="U14" s="53">
        <v>0.89853130625687005</v>
      </c>
    </row>
    <row r="15" spans="1:23" ht="12" thickBot="1">
      <c r="A15" s="75"/>
      <c r="B15" s="64" t="s">
        <v>13</v>
      </c>
      <c r="C15" s="65"/>
      <c r="D15" s="51">
        <v>269530.86249999999</v>
      </c>
      <c r="E15" s="51">
        <v>229382.13329999999</v>
      </c>
      <c r="F15" s="52">
        <v>117.50298884329</v>
      </c>
      <c r="G15" s="51">
        <v>248005.23269999999</v>
      </c>
      <c r="H15" s="52">
        <v>8.6795063014007106</v>
      </c>
      <c r="I15" s="51">
        <v>57168.280500000001</v>
      </c>
      <c r="J15" s="52">
        <v>21.210291084940199</v>
      </c>
      <c r="K15" s="51">
        <v>41473.234100000001</v>
      </c>
      <c r="L15" s="52">
        <v>16.722725423365599</v>
      </c>
      <c r="M15" s="52">
        <v>0.37843796705499799</v>
      </c>
      <c r="N15" s="51">
        <v>269530.86249999999</v>
      </c>
      <c r="O15" s="51">
        <v>42633434.227600001</v>
      </c>
      <c r="P15" s="51">
        <v>7335</v>
      </c>
      <c r="Q15" s="51">
        <v>12541</v>
      </c>
      <c r="R15" s="52">
        <v>-41.511841160991999</v>
      </c>
      <c r="S15" s="51">
        <v>36.745857191547401</v>
      </c>
      <c r="T15" s="51">
        <v>31.813054557052901</v>
      </c>
      <c r="U15" s="53">
        <v>13.424105495160999</v>
      </c>
    </row>
    <row r="16" spans="1:23" ht="12" thickBot="1">
      <c r="A16" s="75"/>
      <c r="B16" s="64" t="s">
        <v>14</v>
      </c>
      <c r="C16" s="65"/>
      <c r="D16" s="51">
        <v>1100959.6338</v>
      </c>
      <c r="E16" s="51">
        <v>1147449.1458999999</v>
      </c>
      <c r="F16" s="52">
        <v>95.948446842623596</v>
      </c>
      <c r="G16" s="51">
        <v>963680.5196</v>
      </c>
      <c r="H16" s="52">
        <v>14.245293062163499</v>
      </c>
      <c r="I16" s="51">
        <v>66707.469599999997</v>
      </c>
      <c r="J16" s="52">
        <v>6.0590295549489701</v>
      </c>
      <c r="K16" s="51">
        <v>72623.890700000004</v>
      </c>
      <c r="L16" s="52">
        <v>7.5360961670310003</v>
      </c>
      <c r="M16" s="52">
        <v>-8.1466595124185998E-2</v>
      </c>
      <c r="N16" s="51">
        <v>1100959.6338</v>
      </c>
      <c r="O16" s="51">
        <v>333267423.97420001</v>
      </c>
      <c r="P16" s="51">
        <v>54332</v>
      </c>
      <c r="Q16" s="51">
        <v>47374</v>
      </c>
      <c r="R16" s="52">
        <v>14.6873812639845</v>
      </c>
      <c r="S16" s="51">
        <v>20.263558010012499</v>
      </c>
      <c r="T16" s="51">
        <v>22.430000846455901</v>
      </c>
      <c r="U16" s="53">
        <v>-10.691324965600201</v>
      </c>
    </row>
    <row r="17" spans="1:21" ht="12" thickBot="1">
      <c r="A17" s="75"/>
      <c r="B17" s="64" t="s">
        <v>15</v>
      </c>
      <c r="C17" s="65"/>
      <c r="D17" s="51">
        <v>389842.11239999998</v>
      </c>
      <c r="E17" s="51">
        <v>741525.55810000002</v>
      </c>
      <c r="F17" s="52">
        <v>52.572983916951799</v>
      </c>
      <c r="G17" s="51">
        <v>428336.5</v>
      </c>
      <c r="H17" s="52">
        <v>-8.9869501198240105</v>
      </c>
      <c r="I17" s="51">
        <v>51927.854899999998</v>
      </c>
      <c r="J17" s="52">
        <v>13.3202271505032</v>
      </c>
      <c r="K17" s="51">
        <v>66100.179600000003</v>
      </c>
      <c r="L17" s="52">
        <v>15.431834457255</v>
      </c>
      <c r="M17" s="52">
        <v>-0.21440675026547101</v>
      </c>
      <c r="N17" s="51">
        <v>389842.11239999998</v>
      </c>
      <c r="O17" s="51">
        <v>322237025.89780003</v>
      </c>
      <c r="P17" s="51">
        <v>10648</v>
      </c>
      <c r="Q17" s="51">
        <v>11163</v>
      </c>
      <c r="R17" s="52">
        <v>-4.6134551643823301</v>
      </c>
      <c r="S17" s="51">
        <v>36.611768632607102</v>
      </c>
      <c r="T17" s="51">
        <v>89.541384986114906</v>
      </c>
      <c r="U17" s="53">
        <v>-144.569952040961</v>
      </c>
    </row>
    <row r="18" spans="1:21" ht="12" thickBot="1">
      <c r="A18" s="75"/>
      <c r="B18" s="64" t="s">
        <v>16</v>
      </c>
      <c r="C18" s="65"/>
      <c r="D18" s="51">
        <v>2414888.8777000001</v>
      </c>
      <c r="E18" s="51">
        <v>2384989.6518000001</v>
      </c>
      <c r="F18" s="52">
        <v>101.253641745466</v>
      </c>
      <c r="G18" s="51">
        <v>2283752.2606000002</v>
      </c>
      <c r="H18" s="52">
        <v>5.7421559843600303</v>
      </c>
      <c r="I18" s="51">
        <v>385163.78759999998</v>
      </c>
      <c r="J18" s="52">
        <v>15.949544973135099</v>
      </c>
      <c r="K18" s="51">
        <v>328443.37640000001</v>
      </c>
      <c r="L18" s="52">
        <v>14.381742803998799</v>
      </c>
      <c r="M18" s="52">
        <v>0.17269464168131701</v>
      </c>
      <c r="N18" s="51">
        <v>2414888.8777000001</v>
      </c>
      <c r="O18" s="51">
        <v>686001083.00899994</v>
      </c>
      <c r="P18" s="51">
        <v>115048</v>
      </c>
      <c r="Q18" s="51">
        <v>105684</v>
      </c>
      <c r="R18" s="52">
        <v>8.8603762158888699</v>
      </c>
      <c r="S18" s="51">
        <v>20.990272561887199</v>
      </c>
      <c r="T18" s="51">
        <v>25.2967996659854</v>
      </c>
      <c r="U18" s="53">
        <v>-20.5167755273349</v>
      </c>
    </row>
    <row r="19" spans="1:21" ht="12" thickBot="1">
      <c r="A19" s="75"/>
      <c r="B19" s="64" t="s">
        <v>17</v>
      </c>
      <c r="C19" s="65"/>
      <c r="D19" s="51">
        <v>785958.05969999998</v>
      </c>
      <c r="E19" s="51">
        <v>991119.94889999996</v>
      </c>
      <c r="F19" s="52">
        <v>79.299993968671501</v>
      </c>
      <c r="G19" s="51">
        <v>776095.54570000002</v>
      </c>
      <c r="H19" s="52">
        <v>1.27078605909334</v>
      </c>
      <c r="I19" s="51">
        <v>77297.696899999995</v>
      </c>
      <c r="J19" s="52">
        <v>9.83483736136054</v>
      </c>
      <c r="K19" s="51">
        <v>67067.827099999995</v>
      </c>
      <c r="L19" s="52">
        <v>8.6416972074627907</v>
      </c>
      <c r="M19" s="52">
        <v>0.152530210718576</v>
      </c>
      <c r="N19" s="51">
        <v>785958.05969999998</v>
      </c>
      <c r="O19" s="51">
        <v>213809709.37110001</v>
      </c>
      <c r="P19" s="51">
        <v>21727</v>
      </c>
      <c r="Q19" s="51">
        <v>18591</v>
      </c>
      <c r="R19" s="52">
        <v>16.868377171749799</v>
      </c>
      <c r="S19" s="51">
        <v>36.174255981037398</v>
      </c>
      <c r="T19" s="51">
        <v>35.727424156850098</v>
      </c>
      <c r="U19" s="53">
        <v>1.23522049609414</v>
      </c>
    </row>
    <row r="20" spans="1:21" ht="12" thickBot="1">
      <c r="A20" s="75"/>
      <c r="B20" s="64" t="s">
        <v>18</v>
      </c>
      <c r="C20" s="65"/>
      <c r="D20" s="51">
        <v>1431101.5603</v>
      </c>
      <c r="E20" s="51">
        <v>1484326.2703</v>
      </c>
      <c r="F20" s="52">
        <v>96.414217610711503</v>
      </c>
      <c r="G20" s="51">
        <v>1167000.6580999999</v>
      </c>
      <c r="H20" s="52">
        <v>22.6307414967516</v>
      </c>
      <c r="I20" s="51">
        <v>116040.8311</v>
      </c>
      <c r="J20" s="52">
        <v>8.1084972806314699</v>
      </c>
      <c r="K20" s="51">
        <v>98835.985700000005</v>
      </c>
      <c r="L20" s="52">
        <v>8.4692313593820394</v>
      </c>
      <c r="M20" s="52">
        <v>0.17407470849961901</v>
      </c>
      <c r="N20" s="51">
        <v>1431101.5603</v>
      </c>
      <c r="O20" s="51">
        <v>361164005.3951</v>
      </c>
      <c r="P20" s="51">
        <v>55045</v>
      </c>
      <c r="Q20" s="51">
        <v>49215</v>
      </c>
      <c r="R20" s="52">
        <v>11.845981916082501</v>
      </c>
      <c r="S20" s="51">
        <v>25.998756659097101</v>
      </c>
      <c r="T20" s="51">
        <v>24.190898585797001</v>
      </c>
      <c r="U20" s="53">
        <v>6.9536328102348604</v>
      </c>
    </row>
    <row r="21" spans="1:21" ht="12" thickBot="1">
      <c r="A21" s="75"/>
      <c r="B21" s="64" t="s">
        <v>19</v>
      </c>
      <c r="C21" s="65"/>
      <c r="D21" s="51">
        <v>474545.05619999999</v>
      </c>
      <c r="E21" s="51">
        <v>528498.98860000004</v>
      </c>
      <c r="F21" s="52">
        <v>89.791100160300303</v>
      </c>
      <c r="G21" s="51">
        <v>445313.03779999999</v>
      </c>
      <c r="H21" s="52">
        <v>6.5643751515599398</v>
      </c>
      <c r="I21" s="51">
        <v>69782.167700000005</v>
      </c>
      <c r="J21" s="52">
        <v>14.705066839973499</v>
      </c>
      <c r="K21" s="51">
        <v>52451.200199999999</v>
      </c>
      <c r="L21" s="52">
        <v>11.778500907839399</v>
      </c>
      <c r="M21" s="52">
        <v>0.33042079940813301</v>
      </c>
      <c r="N21" s="51">
        <v>474545.05619999999</v>
      </c>
      <c r="O21" s="51">
        <v>130469771.7015</v>
      </c>
      <c r="P21" s="51">
        <v>40863</v>
      </c>
      <c r="Q21" s="51">
        <v>36934</v>
      </c>
      <c r="R21" s="52">
        <v>10.637894622840699</v>
      </c>
      <c r="S21" s="51">
        <v>11.6130743264078</v>
      </c>
      <c r="T21" s="51">
        <v>11.773055090160801</v>
      </c>
      <c r="U21" s="53">
        <v>-1.3775918353444701</v>
      </c>
    </row>
    <row r="22" spans="1:21" ht="12" thickBot="1">
      <c r="A22" s="75"/>
      <c r="B22" s="64" t="s">
        <v>20</v>
      </c>
      <c r="C22" s="65"/>
      <c r="D22" s="51">
        <v>1475658.9997</v>
      </c>
      <c r="E22" s="51">
        <v>1472179.0107</v>
      </c>
      <c r="F22" s="52">
        <v>100.23638354946701</v>
      </c>
      <c r="G22" s="51">
        <v>1427850.0791</v>
      </c>
      <c r="H22" s="52">
        <v>3.3483151557574402</v>
      </c>
      <c r="I22" s="51">
        <v>202516.59469999999</v>
      </c>
      <c r="J22" s="52">
        <v>13.723807108632201</v>
      </c>
      <c r="K22" s="51">
        <v>123734.40429999999</v>
      </c>
      <c r="L22" s="52">
        <v>8.66578404211681</v>
      </c>
      <c r="M22" s="52">
        <v>0.63670400197659505</v>
      </c>
      <c r="N22" s="51">
        <v>1475658.9997</v>
      </c>
      <c r="O22" s="51">
        <v>436924468.4034</v>
      </c>
      <c r="P22" s="51">
        <v>88965</v>
      </c>
      <c r="Q22" s="51">
        <v>80225</v>
      </c>
      <c r="R22" s="52">
        <v>10.894359613586801</v>
      </c>
      <c r="S22" s="51">
        <v>16.586961161130802</v>
      </c>
      <c r="T22" s="51">
        <v>17.205921859769401</v>
      </c>
      <c r="U22" s="53">
        <v>-3.7316099834432599</v>
      </c>
    </row>
    <row r="23" spans="1:21" ht="12" thickBot="1">
      <c r="A23" s="75"/>
      <c r="B23" s="64" t="s">
        <v>21</v>
      </c>
      <c r="C23" s="65"/>
      <c r="D23" s="51">
        <v>3787499.3372999998</v>
      </c>
      <c r="E23" s="51">
        <v>3548050.9819</v>
      </c>
      <c r="F23" s="52">
        <v>106.74872927761</v>
      </c>
      <c r="G23" s="51">
        <v>3397445.0891999998</v>
      </c>
      <c r="H23" s="52">
        <v>11.480810958208799</v>
      </c>
      <c r="I23" s="51">
        <v>481368.61420000001</v>
      </c>
      <c r="J23" s="52">
        <v>12.709404578883801</v>
      </c>
      <c r="K23" s="51">
        <v>178977.90359999999</v>
      </c>
      <c r="L23" s="52">
        <v>5.2680146080637398</v>
      </c>
      <c r="M23" s="52">
        <v>1.6895421418937699</v>
      </c>
      <c r="N23" s="51">
        <v>3787499.3372999998</v>
      </c>
      <c r="O23" s="51">
        <v>960095687.20650005</v>
      </c>
      <c r="P23" s="51">
        <v>121881</v>
      </c>
      <c r="Q23" s="51">
        <v>97083</v>
      </c>
      <c r="R23" s="52">
        <v>25.5430919934489</v>
      </c>
      <c r="S23" s="51">
        <v>31.075387774140399</v>
      </c>
      <c r="T23" s="51">
        <v>36.707593104868998</v>
      </c>
      <c r="U23" s="53">
        <v>-18.124328396685598</v>
      </c>
    </row>
    <row r="24" spans="1:21" ht="12" thickBot="1">
      <c r="A24" s="75"/>
      <c r="B24" s="64" t="s">
        <v>22</v>
      </c>
      <c r="C24" s="65"/>
      <c r="D24" s="51">
        <v>348429.18589999998</v>
      </c>
      <c r="E24" s="51">
        <v>392278.0773</v>
      </c>
      <c r="F24" s="52">
        <v>88.821987784327305</v>
      </c>
      <c r="G24" s="51">
        <v>340774.59360000002</v>
      </c>
      <c r="H24" s="52">
        <v>2.2462332708361701</v>
      </c>
      <c r="I24" s="51">
        <v>50141.750399999997</v>
      </c>
      <c r="J24" s="52">
        <v>14.390800894156699</v>
      </c>
      <c r="K24" s="51">
        <v>56964.576699999998</v>
      </c>
      <c r="L24" s="52">
        <v>16.716204133124101</v>
      </c>
      <c r="M24" s="52">
        <v>-0.119773141402102</v>
      </c>
      <c r="N24" s="51">
        <v>348429.18589999998</v>
      </c>
      <c r="O24" s="51">
        <v>89376856.139799997</v>
      </c>
      <c r="P24" s="51">
        <v>35008</v>
      </c>
      <c r="Q24" s="51">
        <v>33487</v>
      </c>
      <c r="R24" s="52">
        <v>4.5420610983366601</v>
      </c>
      <c r="S24" s="51">
        <v>9.9528446612202899</v>
      </c>
      <c r="T24" s="51">
        <v>10.2743439693015</v>
      </c>
      <c r="U24" s="53">
        <v>-3.2302253177315201</v>
      </c>
    </row>
    <row r="25" spans="1:21" ht="12" thickBot="1">
      <c r="A25" s="75"/>
      <c r="B25" s="64" t="s">
        <v>23</v>
      </c>
      <c r="C25" s="65"/>
      <c r="D25" s="51">
        <v>452775.80209999997</v>
      </c>
      <c r="E25" s="51">
        <v>480386.79820000002</v>
      </c>
      <c r="F25" s="52">
        <v>94.252340779668003</v>
      </c>
      <c r="G25" s="51">
        <v>423336.08130000002</v>
      </c>
      <c r="H25" s="52">
        <v>6.9542196142589896</v>
      </c>
      <c r="I25" s="51">
        <v>31022.294600000001</v>
      </c>
      <c r="J25" s="52">
        <v>6.8515796242018299</v>
      </c>
      <c r="K25" s="51">
        <v>42403.206899999997</v>
      </c>
      <c r="L25" s="52">
        <v>10.0164405476108</v>
      </c>
      <c r="M25" s="52">
        <v>-0.26839744283586198</v>
      </c>
      <c r="N25" s="51">
        <v>452775.80209999997</v>
      </c>
      <c r="O25" s="51">
        <v>98845962.4155</v>
      </c>
      <c r="P25" s="51">
        <v>29504</v>
      </c>
      <c r="Q25" s="51">
        <v>30510</v>
      </c>
      <c r="R25" s="52">
        <v>-3.2972795804654198</v>
      </c>
      <c r="S25" s="51">
        <v>15.3462514269252</v>
      </c>
      <c r="T25" s="51">
        <v>16.232125771878099</v>
      </c>
      <c r="U25" s="53">
        <v>-5.7725780733569296</v>
      </c>
    </row>
    <row r="26" spans="1:21" ht="12" thickBot="1">
      <c r="A26" s="75"/>
      <c r="B26" s="64" t="s">
        <v>24</v>
      </c>
      <c r="C26" s="65"/>
      <c r="D26" s="51">
        <v>760822.99549999996</v>
      </c>
      <c r="E26" s="51">
        <v>775974.51809999999</v>
      </c>
      <c r="F26" s="52">
        <v>98.047420083187902</v>
      </c>
      <c r="G26" s="51">
        <v>620404.01249999995</v>
      </c>
      <c r="H26" s="52">
        <v>22.6334743442685</v>
      </c>
      <c r="I26" s="51">
        <v>141216.99350000001</v>
      </c>
      <c r="J26" s="52">
        <v>18.561083765244799</v>
      </c>
      <c r="K26" s="51">
        <v>145936.48989999999</v>
      </c>
      <c r="L26" s="52">
        <v>23.522815288045901</v>
      </c>
      <c r="M26" s="52">
        <v>-3.2339385463046003E-2</v>
      </c>
      <c r="N26" s="51">
        <v>760822.99549999996</v>
      </c>
      <c r="O26" s="51">
        <v>200657931.08399999</v>
      </c>
      <c r="P26" s="51">
        <v>58578</v>
      </c>
      <c r="Q26" s="51">
        <v>53324</v>
      </c>
      <c r="R26" s="52">
        <v>9.8529742704973398</v>
      </c>
      <c r="S26" s="51">
        <v>12.988203685684001</v>
      </c>
      <c r="T26" s="51">
        <v>13.2494762189633</v>
      </c>
      <c r="U26" s="53">
        <v>-2.0116140738326602</v>
      </c>
    </row>
    <row r="27" spans="1:21" ht="12" thickBot="1">
      <c r="A27" s="75"/>
      <c r="B27" s="64" t="s">
        <v>25</v>
      </c>
      <c r="C27" s="65"/>
      <c r="D27" s="51">
        <v>333574.87449999998</v>
      </c>
      <c r="E27" s="51">
        <v>357076.20240000001</v>
      </c>
      <c r="F27" s="52">
        <v>93.418399842374896</v>
      </c>
      <c r="G27" s="51">
        <v>333308.80310000002</v>
      </c>
      <c r="H27" s="52">
        <v>7.9827294546496994E-2</v>
      </c>
      <c r="I27" s="51">
        <v>91481.462499999994</v>
      </c>
      <c r="J27" s="52">
        <v>27.424566264807201</v>
      </c>
      <c r="K27" s="51">
        <v>92246.958599999998</v>
      </c>
      <c r="L27" s="52">
        <v>27.6761242853594</v>
      </c>
      <c r="M27" s="52">
        <v>-8.2983342932670002E-3</v>
      </c>
      <c r="N27" s="51">
        <v>333574.87449999998</v>
      </c>
      <c r="O27" s="51">
        <v>81176117.535999998</v>
      </c>
      <c r="P27" s="51">
        <v>43372</v>
      </c>
      <c r="Q27" s="51">
        <v>38888</v>
      </c>
      <c r="R27" s="52">
        <v>11.5305492696976</v>
      </c>
      <c r="S27" s="51">
        <v>7.6910189638476396</v>
      </c>
      <c r="T27" s="51">
        <v>7.8420134257354501</v>
      </c>
      <c r="U27" s="53">
        <v>-1.96325691819985</v>
      </c>
    </row>
    <row r="28" spans="1:21" ht="12" thickBot="1">
      <c r="A28" s="75"/>
      <c r="B28" s="64" t="s">
        <v>26</v>
      </c>
      <c r="C28" s="65"/>
      <c r="D28" s="51">
        <v>1370141.8940000001</v>
      </c>
      <c r="E28" s="51">
        <v>1492970.0038000001</v>
      </c>
      <c r="F28" s="52">
        <v>91.772901700143294</v>
      </c>
      <c r="G28" s="51">
        <v>1361593.3881000001</v>
      </c>
      <c r="H28" s="52">
        <v>0.62783103786427896</v>
      </c>
      <c r="I28" s="51">
        <v>75604.519799999995</v>
      </c>
      <c r="J28" s="52">
        <v>5.5180065751642502</v>
      </c>
      <c r="K28" s="51">
        <v>90384.880600000004</v>
      </c>
      <c r="L28" s="52">
        <v>6.6381697641852702</v>
      </c>
      <c r="M28" s="52">
        <v>-0.163526916248424</v>
      </c>
      <c r="N28" s="51">
        <v>1370141.8940000001</v>
      </c>
      <c r="O28" s="51">
        <v>295381750.4896</v>
      </c>
      <c r="P28" s="51">
        <v>57121</v>
      </c>
      <c r="Q28" s="51">
        <v>58499</v>
      </c>
      <c r="R28" s="52">
        <v>-2.3555958221508</v>
      </c>
      <c r="S28" s="51">
        <v>23.986658041700998</v>
      </c>
      <c r="T28" s="51">
        <v>24.436165238722001</v>
      </c>
      <c r="U28" s="53">
        <v>-1.87398843240109</v>
      </c>
    </row>
    <row r="29" spans="1:21" ht="12" thickBot="1">
      <c r="A29" s="75"/>
      <c r="B29" s="64" t="s">
        <v>27</v>
      </c>
      <c r="C29" s="65"/>
      <c r="D29" s="51">
        <v>794609.76820000005</v>
      </c>
      <c r="E29" s="51">
        <v>839658.3798</v>
      </c>
      <c r="F29" s="52">
        <v>94.634888106430793</v>
      </c>
      <c r="G29" s="51">
        <v>797399.91310000001</v>
      </c>
      <c r="H29" s="52">
        <v>-0.349905342872803</v>
      </c>
      <c r="I29" s="51">
        <v>120491.3417</v>
      </c>
      <c r="J29" s="52">
        <v>15.1635867720258</v>
      </c>
      <c r="K29" s="51">
        <v>140994.81</v>
      </c>
      <c r="L29" s="52">
        <v>17.681819082706401</v>
      </c>
      <c r="M29" s="52">
        <v>-0.14542002148873401</v>
      </c>
      <c r="N29" s="51">
        <v>794609.76820000005</v>
      </c>
      <c r="O29" s="51">
        <v>213541385.64669999</v>
      </c>
      <c r="P29" s="51">
        <v>129221</v>
      </c>
      <c r="Q29" s="51">
        <v>125408</v>
      </c>
      <c r="R29" s="52">
        <v>3.0404758867058002</v>
      </c>
      <c r="S29" s="51">
        <v>6.1492309160275802</v>
      </c>
      <c r="T29" s="51">
        <v>6.41391850519903</v>
      </c>
      <c r="U29" s="53">
        <v>-4.30440152249865</v>
      </c>
    </row>
    <row r="30" spans="1:21" ht="12" thickBot="1">
      <c r="A30" s="75"/>
      <c r="B30" s="64" t="s">
        <v>28</v>
      </c>
      <c r="C30" s="65"/>
      <c r="D30" s="51">
        <v>1184611.3219000001</v>
      </c>
      <c r="E30" s="51">
        <v>1116326.8559000001</v>
      </c>
      <c r="F30" s="52">
        <v>106.116888224905</v>
      </c>
      <c r="G30" s="51">
        <v>1106947.8374999999</v>
      </c>
      <c r="H30" s="52">
        <v>7.0160021790547802</v>
      </c>
      <c r="I30" s="51">
        <v>131400.9172</v>
      </c>
      <c r="J30" s="52">
        <v>11.092323260024701</v>
      </c>
      <c r="K30" s="51">
        <v>157271.49230000001</v>
      </c>
      <c r="L30" s="52">
        <v>14.207669681634799</v>
      </c>
      <c r="M30" s="52">
        <v>-0.16449627788010801</v>
      </c>
      <c r="N30" s="51">
        <v>1184611.3219000001</v>
      </c>
      <c r="O30" s="51">
        <v>382229094.6476</v>
      </c>
      <c r="P30" s="51">
        <v>100215</v>
      </c>
      <c r="Q30" s="51">
        <v>91680</v>
      </c>
      <c r="R30" s="52">
        <v>9.3095549738219994</v>
      </c>
      <c r="S30" s="51">
        <v>11.820698716759001</v>
      </c>
      <c r="T30" s="51">
        <v>12.5712326450698</v>
      </c>
      <c r="U30" s="53">
        <v>-6.34931949705107</v>
      </c>
    </row>
    <row r="31" spans="1:21" ht="12" thickBot="1">
      <c r="A31" s="75"/>
      <c r="B31" s="64" t="s">
        <v>29</v>
      </c>
      <c r="C31" s="65"/>
      <c r="D31" s="51">
        <v>1322458.0730000001</v>
      </c>
      <c r="E31" s="51">
        <v>1462020.2261000001</v>
      </c>
      <c r="F31" s="52">
        <v>90.454157158120296</v>
      </c>
      <c r="G31" s="51">
        <v>1223470.4495999999</v>
      </c>
      <c r="H31" s="52">
        <v>8.0907244986883704</v>
      </c>
      <c r="I31" s="51">
        <v>43554.425600000002</v>
      </c>
      <c r="J31" s="52">
        <v>3.2934447215552698</v>
      </c>
      <c r="K31" s="51">
        <v>-6142.3957</v>
      </c>
      <c r="L31" s="52">
        <v>-0.50204691923766398</v>
      </c>
      <c r="M31" s="52">
        <v>-8.0907879803315197</v>
      </c>
      <c r="N31" s="51">
        <v>1322458.0730000001</v>
      </c>
      <c r="O31" s="51">
        <v>366579864.6954</v>
      </c>
      <c r="P31" s="51">
        <v>53006</v>
      </c>
      <c r="Q31" s="51">
        <v>44023</v>
      </c>
      <c r="R31" s="52">
        <v>20.4052427140359</v>
      </c>
      <c r="S31" s="51">
        <v>24.949214673810499</v>
      </c>
      <c r="T31" s="51">
        <v>24.085286007314402</v>
      </c>
      <c r="U31" s="53">
        <v>3.4627489393605302</v>
      </c>
    </row>
    <row r="32" spans="1:21" ht="12" thickBot="1">
      <c r="A32" s="75"/>
      <c r="B32" s="64" t="s">
        <v>30</v>
      </c>
      <c r="C32" s="65"/>
      <c r="D32" s="51">
        <v>132810.274</v>
      </c>
      <c r="E32" s="51">
        <v>168744.13399999999</v>
      </c>
      <c r="F32" s="52">
        <v>78.705120499181305</v>
      </c>
      <c r="G32" s="51">
        <v>153858.16320000001</v>
      </c>
      <c r="H32" s="52">
        <v>-13.680060103564299</v>
      </c>
      <c r="I32" s="51">
        <v>33278.794099999999</v>
      </c>
      <c r="J32" s="52">
        <v>25.0573943548976</v>
      </c>
      <c r="K32" s="51">
        <v>42003.355499999998</v>
      </c>
      <c r="L32" s="52">
        <v>27.300050011256101</v>
      </c>
      <c r="M32" s="52">
        <v>-0.207711057751088</v>
      </c>
      <c r="N32" s="51">
        <v>132810.274</v>
      </c>
      <c r="O32" s="51">
        <v>38384794.249200001</v>
      </c>
      <c r="P32" s="51">
        <v>26546</v>
      </c>
      <c r="Q32" s="51">
        <v>24448</v>
      </c>
      <c r="R32" s="52">
        <v>8.5814790575916096</v>
      </c>
      <c r="S32" s="51">
        <v>5.0030239584118101</v>
      </c>
      <c r="T32" s="51">
        <v>5.0958375777159697</v>
      </c>
      <c r="U32" s="53">
        <v>-1.85515040654773</v>
      </c>
    </row>
    <row r="33" spans="1:21" ht="12" thickBot="1">
      <c r="A33" s="75"/>
      <c r="B33" s="64" t="s">
        <v>31</v>
      </c>
      <c r="C33" s="65"/>
      <c r="D33" s="51">
        <v>6.3716999999999997</v>
      </c>
      <c r="E33" s="54"/>
      <c r="F33" s="54"/>
      <c r="G33" s="54"/>
      <c r="H33" s="54"/>
      <c r="I33" s="51">
        <v>3.2395999999999998</v>
      </c>
      <c r="J33" s="52">
        <v>50.843573928464899</v>
      </c>
      <c r="K33" s="54"/>
      <c r="L33" s="54"/>
      <c r="M33" s="54"/>
      <c r="N33" s="51">
        <v>6.3716999999999997</v>
      </c>
      <c r="O33" s="51">
        <v>279.99040000000002</v>
      </c>
      <c r="P33" s="51">
        <v>1</v>
      </c>
      <c r="Q33" s="54"/>
      <c r="R33" s="54"/>
      <c r="S33" s="51">
        <v>6.3716999999999997</v>
      </c>
      <c r="T33" s="54"/>
      <c r="U33" s="55"/>
    </row>
    <row r="34" spans="1:21" ht="12" thickBot="1">
      <c r="A34" s="75"/>
      <c r="B34" s="64" t="s">
        <v>70</v>
      </c>
      <c r="C34" s="65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1">
        <v>1</v>
      </c>
      <c r="P34" s="54"/>
      <c r="Q34" s="54"/>
      <c r="R34" s="54"/>
      <c r="S34" s="54"/>
      <c r="T34" s="54"/>
      <c r="U34" s="55"/>
    </row>
    <row r="35" spans="1:21" ht="12" thickBot="1">
      <c r="A35" s="75"/>
      <c r="B35" s="64" t="s">
        <v>32</v>
      </c>
      <c r="C35" s="65"/>
      <c r="D35" s="51">
        <v>331610.13990000001</v>
      </c>
      <c r="E35" s="51">
        <v>305457.79820000002</v>
      </c>
      <c r="F35" s="52">
        <v>108.561687360451</v>
      </c>
      <c r="G35" s="51">
        <v>294038.26779999997</v>
      </c>
      <c r="H35" s="52">
        <v>12.7778851307734</v>
      </c>
      <c r="I35" s="51">
        <v>13276.5605</v>
      </c>
      <c r="J35" s="52">
        <v>4.0036654198824202</v>
      </c>
      <c r="K35" s="51">
        <v>26794.343199999999</v>
      </c>
      <c r="L35" s="52">
        <v>9.1125360656202297</v>
      </c>
      <c r="M35" s="52">
        <v>-0.50450136430289505</v>
      </c>
      <c r="N35" s="51">
        <v>331610.13990000001</v>
      </c>
      <c r="O35" s="51">
        <v>59104915.683700003</v>
      </c>
      <c r="P35" s="51">
        <v>23980</v>
      </c>
      <c r="Q35" s="51">
        <v>22813</v>
      </c>
      <c r="R35" s="52">
        <v>5.1155043177135902</v>
      </c>
      <c r="S35" s="51">
        <v>13.8286130066722</v>
      </c>
      <c r="T35" s="51">
        <v>22.450938368474102</v>
      </c>
      <c r="U35" s="53">
        <v>-62.351338906090298</v>
      </c>
    </row>
    <row r="36" spans="1:21" ht="12" customHeight="1" thickBot="1">
      <c r="A36" s="75"/>
      <c r="B36" s="64" t="s">
        <v>69</v>
      </c>
      <c r="C36" s="65"/>
      <c r="D36" s="51">
        <v>456035.93</v>
      </c>
      <c r="E36" s="54"/>
      <c r="F36" s="54"/>
      <c r="G36" s="51">
        <v>12030.78</v>
      </c>
      <c r="H36" s="52">
        <v>3690.5765877191702</v>
      </c>
      <c r="I36" s="51">
        <v>-25344.92</v>
      </c>
      <c r="J36" s="52">
        <v>-5.5576585818577904</v>
      </c>
      <c r="K36" s="51">
        <v>-33.29</v>
      </c>
      <c r="L36" s="52">
        <v>-0.27670691343370901</v>
      </c>
      <c r="M36" s="52">
        <v>760.337338540102</v>
      </c>
      <c r="N36" s="51">
        <v>456035.93</v>
      </c>
      <c r="O36" s="51">
        <v>28346046.329999998</v>
      </c>
      <c r="P36" s="51">
        <v>69</v>
      </c>
      <c r="Q36" s="51">
        <v>73</v>
      </c>
      <c r="R36" s="52">
        <v>-5.4794520547945202</v>
      </c>
      <c r="S36" s="51">
        <v>6609.2163768115897</v>
      </c>
      <c r="T36" s="51">
        <v>2514.8230136986299</v>
      </c>
      <c r="U36" s="53">
        <v>61.949755155212102</v>
      </c>
    </row>
    <row r="37" spans="1:21" ht="12" thickBot="1">
      <c r="A37" s="75"/>
      <c r="B37" s="64" t="s">
        <v>36</v>
      </c>
      <c r="C37" s="65"/>
      <c r="D37" s="51">
        <v>732073.66</v>
      </c>
      <c r="E37" s="51">
        <v>150338.86919999999</v>
      </c>
      <c r="F37" s="52">
        <v>486.949026486359</v>
      </c>
      <c r="G37" s="51">
        <v>472418.701</v>
      </c>
      <c r="H37" s="52">
        <v>54.962887466218298</v>
      </c>
      <c r="I37" s="51">
        <v>-97731.78</v>
      </c>
      <c r="J37" s="52">
        <v>-13.3499926769664</v>
      </c>
      <c r="K37" s="51">
        <v>-46408.94</v>
      </c>
      <c r="L37" s="52">
        <v>-9.8236881608969195</v>
      </c>
      <c r="M37" s="52">
        <v>1.1058826165820601</v>
      </c>
      <c r="N37" s="51">
        <v>732073.66</v>
      </c>
      <c r="O37" s="51">
        <v>148797628.40000001</v>
      </c>
      <c r="P37" s="51">
        <v>231</v>
      </c>
      <c r="Q37" s="51">
        <v>228</v>
      </c>
      <c r="R37" s="52">
        <v>1.3157894736842</v>
      </c>
      <c r="S37" s="51">
        <v>3169.1500432900398</v>
      </c>
      <c r="T37" s="51">
        <v>2834.3495175438602</v>
      </c>
      <c r="U37" s="53">
        <v>10.5643633520934</v>
      </c>
    </row>
    <row r="38" spans="1:21" ht="12" thickBot="1">
      <c r="A38" s="75"/>
      <c r="B38" s="64" t="s">
        <v>37</v>
      </c>
      <c r="C38" s="65"/>
      <c r="D38" s="51">
        <v>482258.98</v>
      </c>
      <c r="E38" s="51">
        <v>83526.617400000003</v>
      </c>
      <c r="F38" s="52">
        <v>577.37161519484698</v>
      </c>
      <c r="G38" s="51">
        <v>169148.69</v>
      </c>
      <c r="H38" s="52">
        <v>185.109497448665</v>
      </c>
      <c r="I38" s="51">
        <v>-5922.21</v>
      </c>
      <c r="J38" s="52">
        <v>-1.22801445812372</v>
      </c>
      <c r="K38" s="51">
        <v>-5086.33</v>
      </c>
      <c r="L38" s="52">
        <v>-3.0070170806525298</v>
      </c>
      <c r="M38" s="52">
        <v>0.16433853092504799</v>
      </c>
      <c r="N38" s="51">
        <v>482258.98</v>
      </c>
      <c r="O38" s="51">
        <v>133994443.98999999</v>
      </c>
      <c r="P38" s="51">
        <v>143</v>
      </c>
      <c r="Q38" s="51">
        <v>109</v>
      </c>
      <c r="R38" s="52">
        <v>31.192660550458701</v>
      </c>
      <c r="S38" s="51">
        <v>3372.44041958042</v>
      </c>
      <c r="T38" s="51">
        <v>2928.9733027522898</v>
      </c>
      <c r="U38" s="53">
        <v>13.149739110388801</v>
      </c>
    </row>
    <row r="39" spans="1:21" ht="12" thickBot="1">
      <c r="A39" s="75"/>
      <c r="B39" s="64" t="s">
        <v>38</v>
      </c>
      <c r="C39" s="65"/>
      <c r="D39" s="51">
        <v>485400.12</v>
      </c>
      <c r="E39" s="51">
        <v>78351.591799999995</v>
      </c>
      <c r="F39" s="52">
        <v>619.51532680922503</v>
      </c>
      <c r="G39" s="51">
        <v>228599.65</v>
      </c>
      <c r="H39" s="52">
        <v>112.336335598064</v>
      </c>
      <c r="I39" s="51">
        <v>-70424.88</v>
      </c>
      <c r="J39" s="52">
        <v>-14.5086243489186</v>
      </c>
      <c r="K39" s="51">
        <v>-44276.57</v>
      </c>
      <c r="L39" s="52">
        <v>-19.368607957186299</v>
      </c>
      <c r="M39" s="52">
        <v>0.59056765237234998</v>
      </c>
      <c r="N39" s="51">
        <v>485400.12</v>
      </c>
      <c r="O39" s="51">
        <v>100514819.26000001</v>
      </c>
      <c r="P39" s="51">
        <v>181</v>
      </c>
      <c r="Q39" s="51">
        <v>154</v>
      </c>
      <c r="R39" s="52">
        <v>17.5324675324675</v>
      </c>
      <c r="S39" s="51">
        <v>2681.7686187845302</v>
      </c>
      <c r="T39" s="51">
        <v>2393.7567532467501</v>
      </c>
      <c r="U39" s="53">
        <v>10.7396239750286</v>
      </c>
    </row>
    <row r="40" spans="1:21" ht="12" thickBot="1">
      <c r="A40" s="75"/>
      <c r="B40" s="64" t="s">
        <v>72</v>
      </c>
      <c r="C40" s="65"/>
      <c r="D40" s="51">
        <v>10</v>
      </c>
      <c r="E40" s="54"/>
      <c r="F40" s="54"/>
      <c r="G40" s="51">
        <v>0.03</v>
      </c>
      <c r="H40" s="52">
        <v>33233.333333333299</v>
      </c>
      <c r="I40" s="51">
        <v>10</v>
      </c>
      <c r="J40" s="52">
        <v>100</v>
      </c>
      <c r="K40" s="51">
        <v>0</v>
      </c>
      <c r="L40" s="52">
        <v>0</v>
      </c>
      <c r="M40" s="54"/>
      <c r="N40" s="51">
        <v>10</v>
      </c>
      <c r="O40" s="51">
        <v>4271.6000000000004</v>
      </c>
      <c r="P40" s="51">
        <v>3</v>
      </c>
      <c r="Q40" s="51">
        <v>16</v>
      </c>
      <c r="R40" s="52">
        <v>-81.25</v>
      </c>
      <c r="S40" s="51">
        <v>3.3333333333333299</v>
      </c>
      <c r="T40" s="51">
        <v>1.610625</v>
      </c>
      <c r="U40" s="53">
        <v>51.681249999999999</v>
      </c>
    </row>
    <row r="41" spans="1:21" ht="12" customHeight="1" thickBot="1">
      <c r="A41" s="75"/>
      <c r="B41" s="64" t="s">
        <v>33</v>
      </c>
      <c r="C41" s="65"/>
      <c r="D41" s="51">
        <v>204741.88</v>
      </c>
      <c r="E41" s="51">
        <v>98954.990999999995</v>
      </c>
      <c r="F41" s="52">
        <v>206.90404590103</v>
      </c>
      <c r="G41" s="51">
        <v>284742.7353</v>
      </c>
      <c r="H41" s="52">
        <v>-28.0958371828916</v>
      </c>
      <c r="I41" s="51">
        <v>11673.458500000001</v>
      </c>
      <c r="J41" s="52">
        <v>5.7015489454331503</v>
      </c>
      <c r="K41" s="51">
        <v>15845.620500000001</v>
      </c>
      <c r="L41" s="52">
        <v>5.5648901747415396</v>
      </c>
      <c r="M41" s="52">
        <v>-0.26330063881057902</v>
      </c>
      <c r="N41" s="51">
        <v>204741.88</v>
      </c>
      <c r="O41" s="51">
        <v>60505381.005900003</v>
      </c>
      <c r="P41" s="51">
        <v>304</v>
      </c>
      <c r="Q41" s="51">
        <v>252</v>
      </c>
      <c r="R41" s="52">
        <v>20.634920634920601</v>
      </c>
      <c r="S41" s="51">
        <v>673.49302631578996</v>
      </c>
      <c r="T41" s="51">
        <v>602.13335912698403</v>
      </c>
      <c r="U41" s="53">
        <v>10.5954574732814</v>
      </c>
    </row>
    <row r="42" spans="1:21" ht="12" thickBot="1">
      <c r="A42" s="75"/>
      <c r="B42" s="64" t="s">
        <v>34</v>
      </c>
      <c r="C42" s="65"/>
      <c r="D42" s="51">
        <v>660335.31550000003</v>
      </c>
      <c r="E42" s="51">
        <v>312048.09129999997</v>
      </c>
      <c r="F42" s="52">
        <v>211.61331663623599</v>
      </c>
      <c r="G42" s="51">
        <v>482971.81219999999</v>
      </c>
      <c r="H42" s="52">
        <v>36.723365384842197</v>
      </c>
      <c r="I42" s="51">
        <v>51427.071600000003</v>
      </c>
      <c r="J42" s="52">
        <v>7.7880238104575499</v>
      </c>
      <c r="K42" s="51">
        <v>37116.558799999999</v>
      </c>
      <c r="L42" s="52">
        <v>7.6850362407133499</v>
      </c>
      <c r="M42" s="52">
        <v>0.38555602304381797</v>
      </c>
      <c r="N42" s="51">
        <v>660335.31550000003</v>
      </c>
      <c r="O42" s="51">
        <v>149931431.44310001</v>
      </c>
      <c r="P42" s="51">
        <v>2889</v>
      </c>
      <c r="Q42" s="51">
        <v>2589</v>
      </c>
      <c r="R42" s="52">
        <v>11.587485515643101</v>
      </c>
      <c r="S42" s="51">
        <v>228.56881810314999</v>
      </c>
      <c r="T42" s="51">
        <v>223.344962340672</v>
      </c>
      <c r="U42" s="53">
        <v>2.2854629978969201</v>
      </c>
    </row>
    <row r="43" spans="1:21" ht="12" thickBot="1">
      <c r="A43" s="75"/>
      <c r="B43" s="64" t="s">
        <v>39</v>
      </c>
      <c r="C43" s="65"/>
      <c r="D43" s="51">
        <v>480472.66</v>
      </c>
      <c r="E43" s="51">
        <v>67565.128700000001</v>
      </c>
      <c r="F43" s="52">
        <v>711.12520503494602</v>
      </c>
      <c r="G43" s="51">
        <v>235327.149</v>
      </c>
      <c r="H43" s="52">
        <v>104.172218140458</v>
      </c>
      <c r="I43" s="51">
        <v>-57287.96</v>
      </c>
      <c r="J43" s="52">
        <v>-11.923250742300301</v>
      </c>
      <c r="K43" s="51">
        <v>-26457.599999999999</v>
      </c>
      <c r="L43" s="52">
        <v>-11.242901684922</v>
      </c>
      <c r="M43" s="52">
        <v>1.1652742501209501</v>
      </c>
      <c r="N43" s="51">
        <v>480472.66</v>
      </c>
      <c r="O43" s="51">
        <v>69095604.810000002</v>
      </c>
      <c r="P43" s="51">
        <v>268</v>
      </c>
      <c r="Q43" s="51">
        <v>188</v>
      </c>
      <c r="R43" s="52">
        <v>42.553191489361701</v>
      </c>
      <c r="S43" s="51">
        <v>1792.80843283582</v>
      </c>
      <c r="T43" s="51">
        <v>1718.1761170212801</v>
      </c>
      <c r="U43" s="53">
        <v>4.1628717518074696</v>
      </c>
    </row>
    <row r="44" spans="1:21" ht="12" thickBot="1">
      <c r="A44" s="75"/>
      <c r="B44" s="64" t="s">
        <v>40</v>
      </c>
      <c r="C44" s="65"/>
      <c r="D44" s="51">
        <v>249699.27</v>
      </c>
      <c r="E44" s="51">
        <v>14003.788</v>
      </c>
      <c r="F44" s="52">
        <v>1783.08376276476</v>
      </c>
      <c r="G44" s="51">
        <v>101324.9</v>
      </c>
      <c r="H44" s="52">
        <v>146.434262456711</v>
      </c>
      <c r="I44" s="51">
        <v>33976.68</v>
      </c>
      <c r="J44" s="52">
        <v>13.6070401807743</v>
      </c>
      <c r="K44" s="51">
        <v>13128.46</v>
      </c>
      <c r="L44" s="52">
        <v>12.956795417513399</v>
      </c>
      <c r="M44" s="52">
        <v>1.5880171779477601</v>
      </c>
      <c r="N44" s="51">
        <v>249699.27</v>
      </c>
      <c r="O44" s="51">
        <v>27528596.329999998</v>
      </c>
      <c r="P44" s="51">
        <v>189</v>
      </c>
      <c r="Q44" s="51">
        <v>117</v>
      </c>
      <c r="R44" s="52">
        <v>61.538461538461497</v>
      </c>
      <c r="S44" s="51">
        <v>1321.16015873016</v>
      </c>
      <c r="T44" s="51">
        <v>1185.8069230769199</v>
      </c>
      <c r="U44" s="53">
        <v>10.2450285651462</v>
      </c>
    </row>
    <row r="45" spans="1:21" ht="12" thickBot="1">
      <c r="A45" s="76"/>
      <c r="B45" s="64" t="s">
        <v>35</v>
      </c>
      <c r="C45" s="65"/>
      <c r="D45" s="56">
        <v>22137.107599999999</v>
      </c>
      <c r="E45" s="57"/>
      <c r="F45" s="57"/>
      <c r="G45" s="56">
        <v>38712.1702</v>
      </c>
      <c r="H45" s="58">
        <v>-42.816154491901898</v>
      </c>
      <c r="I45" s="56">
        <v>2233.7730999999999</v>
      </c>
      <c r="J45" s="58">
        <v>10.0906276482118</v>
      </c>
      <c r="K45" s="56">
        <v>3288.9346</v>
      </c>
      <c r="L45" s="58">
        <v>8.4958672763843204</v>
      </c>
      <c r="M45" s="58">
        <v>-0.32082167276904799</v>
      </c>
      <c r="N45" s="56">
        <v>22137.107599999999</v>
      </c>
      <c r="O45" s="56">
        <v>8300285.2624000004</v>
      </c>
      <c r="P45" s="56">
        <v>30</v>
      </c>
      <c r="Q45" s="56">
        <v>32</v>
      </c>
      <c r="R45" s="58">
        <v>-6.25</v>
      </c>
      <c r="S45" s="56">
        <v>737.90358666666702</v>
      </c>
      <c r="T45" s="56">
        <v>930.13648437500001</v>
      </c>
      <c r="U45" s="59">
        <v>-26.051221485005598</v>
      </c>
    </row>
  </sheetData>
  <mergeCells count="43">
    <mergeCell ref="B22:C22"/>
    <mergeCell ref="B23:C23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B18:C18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19:C19"/>
    <mergeCell ref="B20:C20"/>
    <mergeCell ref="B21:C21"/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62"/>
  <sheetViews>
    <sheetView topLeftCell="A16" workbookViewId="0">
      <selection activeCell="B32" sqref="B32:E38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>
      <c r="A1" s="38" t="s">
        <v>74</v>
      </c>
      <c r="B1" s="38" t="s">
        <v>63</v>
      </c>
      <c r="C1" s="38" t="s">
        <v>64</v>
      </c>
      <c r="D1" s="38" t="s">
        <v>65</v>
      </c>
      <c r="E1" s="38" t="s">
        <v>66</v>
      </c>
      <c r="F1" s="38" t="s">
        <v>67</v>
      </c>
      <c r="G1" s="38" t="s">
        <v>66</v>
      </c>
      <c r="H1" s="38" t="s">
        <v>68</v>
      </c>
    </row>
    <row r="2" spans="1:8">
      <c r="A2" s="37">
        <v>1</v>
      </c>
      <c r="B2" s="37">
        <v>12</v>
      </c>
      <c r="C2" s="37">
        <v>77165</v>
      </c>
      <c r="D2" s="37">
        <v>767508.14902564103</v>
      </c>
      <c r="E2" s="37">
        <v>567326.45732564095</v>
      </c>
      <c r="F2" s="37">
        <v>200181.6917</v>
      </c>
      <c r="G2" s="37">
        <v>567326.45732564095</v>
      </c>
      <c r="H2" s="37">
        <v>0.26082028178349997</v>
      </c>
    </row>
    <row r="3" spans="1:8">
      <c r="A3" s="37">
        <v>2</v>
      </c>
      <c r="B3" s="37">
        <v>13</v>
      </c>
      <c r="C3" s="37">
        <v>14765</v>
      </c>
      <c r="D3" s="37">
        <v>136934.13897472899</v>
      </c>
      <c r="E3" s="37">
        <v>107220.627343007</v>
      </c>
      <c r="F3" s="37">
        <v>29713.5116317223</v>
      </c>
      <c r="G3" s="37">
        <v>107220.627343007</v>
      </c>
      <c r="H3" s="37">
        <v>0.21699126203441299</v>
      </c>
    </row>
    <row r="4" spans="1:8">
      <c r="A4" s="37">
        <v>3</v>
      </c>
      <c r="B4" s="37">
        <v>14</v>
      </c>
      <c r="C4" s="37">
        <v>154042</v>
      </c>
      <c r="D4" s="37">
        <v>180117.66677693799</v>
      </c>
      <c r="E4" s="37">
        <v>130775.71240548301</v>
      </c>
      <c r="F4" s="37">
        <v>49341.9543714549</v>
      </c>
      <c r="G4" s="37">
        <v>130775.71240548301</v>
      </c>
      <c r="H4" s="37">
        <v>0.27394289107997999</v>
      </c>
    </row>
    <row r="5" spans="1:8">
      <c r="A5" s="37">
        <v>4</v>
      </c>
      <c r="B5" s="37">
        <v>15</v>
      </c>
      <c r="C5" s="37">
        <v>4757</v>
      </c>
      <c r="D5" s="37">
        <v>77024.584742734995</v>
      </c>
      <c r="E5" s="37">
        <v>60127.143952991501</v>
      </c>
      <c r="F5" s="37">
        <v>16897.440789743599</v>
      </c>
      <c r="G5" s="37">
        <v>60127.143952991501</v>
      </c>
      <c r="H5" s="37">
        <v>0.21937723969796999</v>
      </c>
    </row>
    <row r="6" spans="1:8">
      <c r="A6" s="37">
        <v>5</v>
      </c>
      <c r="B6" s="37">
        <v>16</v>
      </c>
      <c r="C6" s="37">
        <v>9825</v>
      </c>
      <c r="D6" s="37">
        <v>369610.27119316201</v>
      </c>
      <c r="E6" s="37">
        <v>308013.856297436</v>
      </c>
      <c r="F6" s="37">
        <v>61596.414895726499</v>
      </c>
      <c r="G6" s="37">
        <v>308013.856297436</v>
      </c>
      <c r="H6" s="37">
        <v>0.16665233543668401</v>
      </c>
    </row>
    <row r="7" spans="1:8">
      <c r="A7" s="37">
        <v>6</v>
      </c>
      <c r="B7" s="37">
        <v>17</v>
      </c>
      <c r="C7" s="37">
        <v>30351</v>
      </c>
      <c r="D7" s="37">
        <v>515308.19141452998</v>
      </c>
      <c r="E7" s="37">
        <v>382659.822145299</v>
      </c>
      <c r="F7" s="37">
        <v>132648.36926923101</v>
      </c>
      <c r="G7" s="37">
        <v>382659.822145299</v>
      </c>
      <c r="H7" s="37">
        <v>0.25741560386437601</v>
      </c>
    </row>
    <row r="8" spans="1:8">
      <c r="A8" s="37">
        <v>7</v>
      </c>
      <c r="B8" s="37">
        <v>18</v>
      </c>
      <c r="C8" s="37">
        <v>91716</v>
      </c>
      <c r="D8" s="37">
        <v>207323.37603162401</v>
      </c>
      <c r="E8" s="37">
        <v>163043.40168034201</v>
      </c>
      <c r="F8" s="37">
        <v>44279.974351282101</v>
      </c>
      <c r="G8" s="37">
        <v>163043.40168034201</v>
      </c>
      <c r="H8" s="37">
        <v>0.213579265391317</v>
      </c>
    </row>
    <row r="9" spans="1:8">
      <c r="A9" s="37">
        <v>8</v>
      </c>
      <c r="B9" s="37">
        <v>19</v>
      </c>
      <c r="C9" s="37">
        <v>48340</v>
      </c>
      <c r="D9" s="37">
        <v>269530.97959829099</v>
      </c>
      <c r="E9" s="37">
        <v>212362.58258546999</v>
      </c>
      <c r="F9" s="37">
        <v>57168.397012820496</v>
      </c>
      <c r="G9" s="37">
        <v>212362.58258546999</v>
      </c>
      <c r="H9" s="37">
        <v>0.21210325098073801</v>
      </c>
    </row>
    <row r="10" spans="1:8">
      <c r="A10" s="37">
        <v>9</v>
      </c>
      <c r="B10" s="37">
        <v>21</v>
      </c>
      <c r="C10" s="37">
        <v>262056</v>
      </c>
      <c r="D10" s="37">
        <v>1100958.9294487201</v>
      </c>
      <c r="E10" s="37">
        <v>1034252.16357949</v>
      </c>
      <c r="F10" s="37">
        <v>66706.765869230803</v>
      </c>
      <c r="G10" s="37">
        <v>1034252.16357949</v>
      </c>
      <c r="H10" s="37">
        <v>6.0589695114814802E-2</v>
      </c>
    </row>
    <row r="11" spans="1:8">
      <c r="A11" s="37">
        <v>10</v>
      </c>
      <c r="B11" s="37">
        <v>22</v>
      </c>
      <c r="C11" s="37">
        <v>26391</v>
      </c>
      <c r="D11" s="37">
        <v>389842.01343076897</v>
      </c>
      <c r="E11" s="37">
        <v>337914.257624786</v>
      </c>
      <c r="F11" s="37">
        <v>51927.755805982903</v>
      </c>
      <c r="G11" s="37">
        <v>337914.257624786</v>
      </c>
      <c r="H11" s="37">
        <v>0.13320205113091199</v>
      </c>
    </row>
    <row r="12" spans="1:8">
      <c r="A12" s="37">
        <v>11</v>
      </c>
      <c r="B12" s="37">
        <v>23</v>
      </c>
      <c r="C12" s="37">
        <v>282320.91200000001</v>
      </c>
      <c r="D12" s="37">
        <v>2414889.1248299102</v>
      </c>
      <c r="E12" s="37">
        <v>2029725.11339829</v>
      </c>
      <c r="F12" s="37">
        <v>385164.01143162401</v>
      </c>
      <c r="G12" s="37">
        <v>2029725.11339829</v>
      </c>
      <c r="H12" s="37">
        <v>0.15949552609739501</v>
      </c>
    </row>
    <row r="13" spans="1:8">
      <c r="A13" s="37">
        <v>12</v>
      </c>
      <c r="B13" s="37">
        <v>24</v>
      </c>
      <c r="C13" s="37">
        <v>39253</v>
      </c>
      <c r="D13" s="37">
        <v>785957.87239145301</v>
      </c>
      <c r="E13" s="37">
        <v>708660.36377265002</v>
      </c>
      <c r="F13" s="37">
        <v>77297.508618803404</v>
      </c>
      <c r="G13" s="37">
        <v>708660.36377265002</v>
      </c>
      <c r="H13" s="37">
        <v>9.8348157495526306E-2</v>
      </c>
    </row>
    <row r="14" spans="1:8">
      <c r="A14" s="37">
        <v>13</v>
      </c>
      <c r="B14" s="37">
        <v>25</v>
      </c>
      <c r="C14" s="37">
        <v>113392</v>
      </c>
      <c r="D14" s="37">
        <v>1431101.6126000001</v>
      </c>
      <c r="E14" s="37">
        <v>1315060.7291999999</v>
      </c>
      <c r="F14" s="37">
        <v>116040.88340000001</v>
      </c>
      <c r="G14" s="37">
        <v>1315060.7291999999</v>
      </c>
      <c r="H14" s="37">
        <v>8.1085006388315797E-2</v>
      </c>
    </row>
    <row r="15" spans="1:8">
      <c r="A15" s="37">
        <v>14</v>
      </c>
      <c r="B15" s="37">
        <v>26</v>
      </c>
      <c r="C15" s="37">
        <v>77010</v>
      </c>
      <c r="D15" s="37">
        <v>474544.48517885897</v>
      </c>
      <c r="E15" s="37">
        <v>404762.88850914402</v>
      </c>
      <c r="F15" s="37">
        <v>69781.596669714796</v>
      </c>
      <c r="G15" s="37">
        <v>404762.88850914402</v>
      </c>
      <c r="H15" s="37">
        <v>0.14704964202336801</v>
      </c>
    </row>
    <row r="16" spans="1:8">
      <c r="A16" s="37">
        <v>15</v>
      </c>
      <c r="B16" s="37">
        <v>27</v>
      </c>
      <c r="C16" s="37">
        <v>193234.234</v>
      </c>
      <c r="D16" s="37">
        <v>1475661.00303333</v>
      </c>
      <c r="E16" s="37">
        <v>1273142.4039</v>
      </c>
      <c r="F16" s="37">
        <v>202518.59913333299</v>
      </c>
      <c r="G16" s="37">
        <v>1273142.4039</v>
      </c>
      <c r="H16" s="37">
        <v>0.137239243103288</v>
      </c>
    </row>
    <row r="17" spans="1:8">
      <c r="A17" s="37">
        <v>16</v>
      </c>
      <c r="B17" s="37">
        <v>29</v>
      </c>
      <c r="C17" s="37">
        <v>286479</v>
      </c>
      <c r="D17" s="37">
        <v>3787502.3991931598</v>
      </c>
      <c r="E17" s="37">
        <v>3306130.76289402</v>
      </c>
      <c r="F17" s="37">
        <v>481371.636299145</v>
      </c>
      <c r="G17" s="37">
        <v>3306130.76289402</v>
      </c>
      <c r="H17" s="37">
        <v>0.127094740956914</v>
      </c>
    </row>
    <row r="18" spans="1:8">
      <c r="A18" s="37">
        <v>17</v>
      </c>
      <c r="B18" s="37">
        <v>31</v>
      </c>
      <c r="C18" s="37">
        <v>37427.656000000003</v>
      </c>
      <c r="D18" s="37">
        <v>348429.25054203201</v>
      </c>
      <c r="E18" s="37">
        <v>298287.42524332501</v>
      </c>
      <c r="F18" s="37">
        <v>50141.825298706601</v>
      </c>
      <c r="G18" s="37">
        <v>298287.42524332501</v>
      </c>
      <c r="H18" s="37">
        <v>0.143908197204178</v>
      </c>
    </row>
    <row r="19" spans="1:8">
      <c r="A19" s="37">
        <v>18</v>
      </c>
      <c r="B19" s="37">
        <v>32</v>
      </c>
      <c r="C19" s="37">
        <v>29904.904999999999</v>
      </c>
      <c r="D19" s="37">
        <v>452775.81198390399</v>
      </c>
      <c r="E19" s="37">
        <v>421753.50673897</v>
      </c>
      <c r="F19" s="37">
        <v>31022.305244934501</v>
      </c>
      <c r="G19" s="37">
        <v>421753.50673897</v>
      </c>
      <c r="H19" s="37">
        <v>6.8515818256734404E-2</v>
      </c>
    </row>
    <row r="20" spans="1:8">
      <c r="A20" s="37">
        <v>19</v>
      </c>
      <c r="B20" s="37">
        <v>33</v>
      </c>
      <c r="C20" s="37">
        <v>46767.749000000003</v>
      </c>
      <c r="D20" s="37">
        <v>760822.92221782799</v>
      </c>
      <c r="E20" s="37">
        <v>619605.979617442</v>
      </c>
      <c r="F20" s="37">
        <v>141216.94260038499</v>
      </c>
      <c r="G20" s="37">
        <v>619605.979617442</v>
      </c>
      <c r="H20" s="37">
        <v>0.18561078862967501</v>
      </c>
    </row>
    <row r="21" spans="1:8">
      <c r="A21" s="37">
        <v>20</v>
      </c>
      <c r="B21" s="37">
        <v>34</v>
      </c>
      <c r="C21" s="37">
        <v>53851.178</v>
      </c>
      <c r="D21" s="37">
        <v>333574.644723712</v>
      </c>
      <c r="E21" s="37">
        <v>242093.44167337799</v>
      </c>
      <c r="F21" s="37">
        <v>91481.203050334196</v>
      </c>
      <c r="G21" s="37">
        <v>242093.44167337799</v>
      </c>
      <c r="H21" s="37">
        <v>0.27424507377083401</v>
      </c>
    </row>
    <row r="22" spans="1:8">
      <c r="A22" s="37">
        <v>21</v>
      </c>
      <c r="B22" s="37">
        <v>35</v>
      </c>
      <c r="C22" s="37">
        <v>49438.913</v>
      </c>
      <c r="D22" s="37">
        <v>1370141.8936902699</v>
      </c>
      <c r="E22" s="37">
        <v>1294537.38920708</v>
      </c>
      <c r="F22" s="37">
        <v>75604.504483185796</v>
      </c>
      <c r="G22" s="37">
        <v>1294537.38920708</v>
      </c>
      <c r="H22" s="37">
        <v>5.5180054585118002E-2</v>
      </c>
    </row>
    <row r="23" spans="1:8">
      <c r="A23" s="37">
        <v>22</v>
      </c>
      <c r="B23" s="37">
        <v>36</v>
      </c>
      <c r="C23" s="37">
        <v>179074.022</v>
      </c>
      <c r="D23" s="37">
        <v>794610.30352123897</v>
      </c>
      <c r="E23" s="37">
        <v>674118.44728354795</v>
      </c>
      <c r="F23" s="37">
        <v>120491.85623768999</v>
      </c>
      <c r="G23" s="37">
        <v>674118.44728354795</v>
      </c>
      <c r="H23" s="37">
        <v>0.151636413099279</v>
      </c>
    </row>
    <row r="24" spans="1:8">
      <c r="A24" s="37">
        <v>23</v>
      </c>
      <c r="B24" s="37">
        <v>37</v>
      </c>
      <c r="C24" s="37">
        <v>184860.726</v>
      </c>
      <c r="D24" s="37">
        <v>1184611.2785203501</v>
      </c>
      <c r="E24" s="37">
        <v>1053210.38622639</v>
      </c>
      <c r="F24" s="37">
        <v>131400.892293963</v>
      </c>
      <c r="G24" s="37">
        <v>1053210.38622639</v>
      </c>
      <c r="H24" s="37">
        <v>0.11092321563752899</v>
      </c>
    </row>
    <row r="25" spans="1:8">
      <c r="A25" s="37">
        <v>24</v>
      </c>
      <c r="B25" s="37">
        <v>38</v>
      </c>
      <c r="C25" s="37">
        <v>264252.739</v>
      </c>
      <c r="D25" s="37">
        <v>1322457.9012531</v>
      </c>
      <c r="E25" s="37">
        <v>1278903.5760663699</v>
      </c>
      <c r="F25" s="37">
        <v>43554.325186725699</v>
      </c>
      <c r="G25" s="37">
        <v>1278903.5760663699</v>
      </c>
      <c r="H25" s="37">
        <v>3.2934375563453203E-2</v>
      </c>
    </row>
    <row r="26" spans="1:8">
      <c r="A26" s="37">
        <v>25</v>
      </c>
      <c r="B26" s="37">
        <v>39</v>
      </c>
      <c r="C26" s="37">
        <v>78516.043999999994</v>
      </c>
      <c r="D26" s="37">
        <v>132810.22691292601</v>
      </c>
      <c r="E26" s="37">
        <v>99531.469090165701</v>
      </c>
      <c r="F26" s="37">
        <v>33278.757822760701</v>
      </c>
      <c r="G26" s="37">
        <v>99531.469090165701</v>
      </c>
      <c r="H26" s="37">
        <v>0.25057375923752501</v>
      </c>
    </row>
    <row r="27" spans="1:8">
      <c r="A27" s="37">
        <v>26</v>
      </c>
      <c r="B27" s="37">
        <v>40</v>
      </c>
      <c r="C27" s="37">
        <v>0.36</v>
      </c>
      <c r="D27" s="37">
        <v>6.3716999999999997</v>
      </c>
      <c r="E27" s="37">
        <v>3.1320999999999999</v>
      </c>
      <c r="F27" s="37">
        <v>3.2395999999999998</v>
      </c>
      <c r="G27" s="37">
        <v>3.1320999999999999</v>
      </c>
      <c r="H27" s="37">
        <v>0.50843573928464902</v>
      </c>
    </row>
    <row r="28" spans="1:8">
      <c r="A28" s="37">
        <v>27</v>
      </c>
      <c r="B28" s="37">
        <v>42</v>
      </c>
      <c r="C28" s="37">
        <v>22523.22</v>
      </c>
      <c r="D28" s="37">
        <v>331610.13870000001</v>
      </c>
      <c r="E28" s="37">
        <v>318333.60580000002</v>
      </c>
      <c r="F28" s="37">
        <v>13276.5329</v>
      </c>
      <c r="G28" s="37">
        <v>318333.60580000002</v>
      </c>
      <c r="H28" s="37">
        <v>4.0036571113439202E-2</v>
      </c>
    </row>
    <row r="29" spans="1:8">
      <c r="A29" s="37">
        <v>28</v>
      </c>
      <c r="B29" s="37">
        <v>75</v>
      </c>
      <c r="C29" s="37">
        <v>2292</v>
      </c>
      <c r="D29" s="37">
        <v>204741.88034187999</v>
      </c>
      <c r="E29" s="37">
        <v>193068.42307692301</v>
      </c>
      <c r="F29" s="37">
        <v>11673.4572649573</v>
      </c>
      <c r="G29" s="37">
        <v>193068.42307692301</v>
      </c>
      <c r="H29" s="37">
        <v>5.7015483326932397E-2</v>
      </c>
    </row>
    <row r="30" spans="1:8">
      <c r="A30" s="37">
        <v>29</v>
      </c>
      <c r="B30" s="37">
        <v>76</v>
      </c>
      <c r="C30" s="37">
        <v>3112</v>
      </c>
      <c r="D30" s="37">
        <v>660335.30256239302</v>
      </c>
      <c r="E30" s="37">
        <v>608908.24522905995</v>
      </c>
      <c r="F30" s="37">
        <v>51427.057333333301</v>
      </c>
      <c r="G30" s="37">
        <v>608908.24522905995</v>
      </c>
      <c r="H30" s="37">
        <v>7.78802180252572E-2</v>
      </c>
    </row>
    <row r="31" spans="1:8" ht="14.25">
      <c r="A31" s="30">
        <v>30</v>
      </c>
      <c r="B31" s="31">
        <v>99</v>
      </c>
      <c r="C31" s="30">
        <v>30</v>
      </c>
      <c r="D31" s="30">
        <v>22137.107631797899</v>
      </c>
      <c r="E31" s="30">
        <v>19903.334240980301</v>
      </c>
      <c r="F31" s="30">
        <v>2233.7733908176401</v>
      </c>
      <c r="G31" s="30">
        <v>19903.334240980301</v>
      </c>
      <c r="H31" s="30">
        <v>0.10090628947428699</v>
      </c>
    </row>
    <row r="32" spans="1:8" ht="14.25">
      <c r="A32" s="30"/>
      <c r="B32" s="33">
        <v>70</v>
      </c>
      <c r="C32" s="34">
        <v>191</v>
      </c>
      <c r="D32" s="34">
        <v>456035.93</v>
      </c>
      <c r="E32" s="34">
        <v>481380.85</v>
      </c>
      <c r="F32" s="30"/>
      <c r="G32" s="30"/>
      <c r="H32" s="30"/>
    </row>
    <row r="33" spans="1:8" ht="14.25">
      <c r="A33" s="30"/>
      <c r="B33" s="33">
        <v>71</v>
      </c>
      <c r="C33" s="34">
        <v>221</v>
      </c>
      <c r="D33" s="34">
        <v>732073.66</v>
      </c>
      <c r="E33" s="34">
        <v>829805.44</v>
      </c>
      <c r="F33" s="30"/>
      <c r="G33" s="30"/>
      <c r="H33" s="30"/>
    </row>
    <row r="34" spans="1:8" ht="14.25">
      <c r="A34" s="30"/>
      <c r="B34" s="33">
        <v>72</v>
      </c>
      <c r="C34" s="34">
        <v>133</v>
      </c>
      <c r="D34" s="34">
        <v>482258.98</v>
      </c>
      <c r="E34" s="34">
        <v>488181.19</v>
      </c>
      <c r="F34" s="30"/>
      <c r="G34" s="30"/>
      <c r="H34" s="30"/>
    </row>
    <row r="35" spans="1:8" ht="14.25">
      <c r="A35" s="30"/>
      <c r="B35" s="33">
        <v>73</v>
      </c>
      <c r="C35" s="34">
        <v>171</v>
      </c>
      <c r="D35" s="34">
        <v>485400.12</v>
      </c>
      <c r="E35" s="34">
        <v>555825</v>
      </c>
      <c r="F35" s="30"/>
      <c r="G35" s="30"/>
      <c r="H35" s="30"/>
    </row>
    <row r="36" spans="1:8" ht="14.25">
      <c r="A36" s="30"/>
      <c r="B36" s="33">
        <v>74</v>
      </c>
      <c r="C36" s="34">
        <v>63</v>
      </c>
      <c r="D36" s="34">
        <v>10</v>
      </c>
      <c r="E36" s="34">
        <v>0</v>
      </c>
      <c r="F36" s="30"/>
      <c r="G36" s="30"/>
      <c r="H36" s="30"/>
    </row>
    <row r="37" spans="1:8" ht="14.25">
      <c r="A37" s="30"/>
      <c r="B37" s="33">
        <v>77</v>
      </c>
      <c r="C37" s="34">
        <v>250</v>
      </c>
      <c r="D37" s="34">
        <v>480472.66</v>
      </c>
      <c r="E37" s="34">
        <v>537760.62</v>
      </c>
      <c r="F37" s="30"/>
      <c r="G37" s="30"/>
      <c r="H37" s="30"/>
    </row>
    <row r="38" spans="1:8" ht="14.25">
      <c r="A38" s="30"/>
      <c r="B38" s="33">
        <v>78</v>
      </c>
      <c r="C38" s="34">
        <v>181</v>
      </c>
      <c r="D38" s="34">
        <v>249699.27</v>
      </c>
      <c r="E38" s="34">
        <v>215722.59</v>
      </c>
      <c r="F38" s="30"/>
      <c r="G38" s="30"/>
      <c r="H38" s="30"/>
    </row>
    <row r="39" spans="1:8" ht="14.25">
      <c r="A39" s="30"/>
      <c r="B39" s="31"/>
      <c r="C39" s="30"/>
      <c r="D39" s="30"/>
      <c r="E39" s="30"/>
      <c r="F39" s="30"/>
      <c r="G39" s="30"/>
      <c r="H39" s="30"/>
    </row>
    <row r="40" spans="1:8" ht="14.25">
      <c r="A40" s="30"/>
      <c r="B40" s="31"/>
      <c r="C40" s="30"/>
      <c r="D40" s="30"/>
      <c r="E40" s="30"/>
      <c r="F40" s="30"/>
      <c r="G40" s="30"/>
      <c r="H40" s="30"/>
    </row>
    <row r="41" spans="1:8" ht="14.25">
      <c r="A41" s="30"/>
      <c r="B41" s="31"/>
      <c r="C41" s="30"/>
      <c r="D41" s="30"/>
      <c r="E41" s="30"/>
      <c r="F41" s="30"/>
      <c r="G41" s="30"/>
      <c r="H41" s="30"/>
    </row>
    <row r="42" spans="1:8" ht="14.25">
      <c r="A42" s="30"/>
      <c r="B42" s="31"/>
      <c r="C42" s="31"/>
      <c r="D42" s="31"/>
      <c r="E42" s="31"/>
      <c r="F42" s="31"/>
      <c r="G42" s="31"/>
      <c r="H42" s="31"/>
    </row>
    <row r="43" spans="1:8" ht="14.25">
      <c r="A43" s="30"/>
      <c r="B43" s="31"/>
      <c r="C43" s="31"/>
      <c r="D43" s="31"/>
      <c r="E43" s="31"/>
      <c r="F43" s="31"/>
      <c r="G43" s="31"/>
      <c r="H43" s="31"/>
    </row>
    <row r="44" spans="1:8" ht="14.25">
      <c r="A44" s="30"/>
      <c r="B44" s="31"/>
      <c r="C44" s="30"/>
      <c r="D44" s="30"/>
      <c r="E44" s="30"/>
      <c r="F44" s="30"/>
      <c r="G44" s="30"/>
      <c r="H44" s="30"/>
    </row>
    <row r="45" spans="1:8" ht="14.25">
      <c r="A45" s="30"/>
      <c r="B45" s="31"/>
      <c r="C45" s="30"/>
      <c r="D45" s="30"/>
      <c r="E45" s="30"/>
      <c r="F45" s="30"/>
      <c r="G45" s="30"/>
      <c r="H45" s="30"/>
    </row>
    <row r="46" spans="1:8" ht="14.25">
      <c r="A46" s="30"/>
      <c r="B46" s="31"/>
      <c r="C46" s="30"/>
      <c r="D46" s="30"/>
      <c r="E46" s="30"/>
      <c r="F46" s="30"/>
      <c r="G46" s="30"/>
      <c r="H46" s="30"/>
    </row>
    <row r="47" spans="1:8" ht="14.25">
      <c r="A47" s="30"/>
      <c r="B47" s="31"/>
      <c r="C47" s="30"/>
      <c r="D47" s="30"/>
      <c r="E47" s="30"/>
      <c r="F47" s="30"/>
      <c r="G47" s="30"/>
      <c r="H47" s="30"/>
    </row>
    <row r="48" spans="1:8" ht="14.25">
      <c r="A48" s="30"/>
      <c r="B48" s="31"/>
      <c r="C48" s="30"/>
      <c r="D48" s="30"/>
      <c r="E48" s="30"/>
      <c r="F48" s="30"/>
      <c r="G48" s="30"/>
      <c r="H48" s="30"/>
    </row>
    <row r="49" spans="1:8" ht="14.25">
      <c r="A49" s="30"/>
      <c r="B49" s="31"/>
      <c r="C49" s="30"/>
      <c r="D49" s="30"/>
      <c r="E49" s="30"/>
      <c r="F49" s="30"/>
      <c r="G49" s="30"/>
      <c r="H49" s="30"/>
    </row>
    <row r="50" spans="1:8" ht="14.25">
      <c r="A50" s="30"/>
      <c r="B50" s="31"/>
      <c r="C50" s="30"/>
      <c r="D50" s="30"/>
      <c r="E50" s="30"/>
      <c r="F50" s="30"/>
      <c r="G50" s="30"/>
      <c r="H50" s="30"/>
    </row>
    <row r="51" spans="1:8" ht="14.25">
      <c r="A51" s="30"/>
      <c r="B51" s="31"/>
      <c r="C51" s="30"/>
      <c r="D51" s="30"/>
      <c r="E51" s="30"/>
      <c r="F51" s="30"/>
      <c r="G51" s="30"/>
      <c r="H51" s="30"/>
    </row>
    <row r="52" spans="1:8" ht="14.25">
      <c r="A52" s="30"/>
      <c r="B52" s="31"/>
      <c r="C52" s="30"/>
      <c r="D52" s="30"/>
      <c r="E52" s="30"/>
      <c r="F52" s="30"/>
      <c r="G52" s="30"/>
      <c r="H52" s="30"/>
    </row>
    <row r="53" spans="1:8" ht="14.25">
      <c r="A53" s="30"/>
      <c r="B53" s="31"/>
      <c r="C53" s="30"/>
      <c r="D53" s="30"/>
      <c r="E53" s="30"/>
      <c r="F53" s="30"/>
      <c r="G53" s="30"/>
      <c r="H53" s="30"/>
    </row>
    <row r="54" spans="1:8" ht="14.25">
      <c r="A54" s="30"/>
      <c r="B54" s="31"/>
      <c r="C54" s="30"/>
      <c r="D54" s="30"/>
      <c r="E54" s="30"/>
      <c r="F54" s="30"/>
      <c r="G54" s="30"/>
      <c r="H54" s="30"/>
    </row>
    <row r="55" spans="1:8" ht="14.25">
      <c r="A55" s="30"/>
      <c r="B55" s="31"/>
      <c r="C55" s="30"/>
      <c r="D55" s="30"/>
      <c r="E55" s="30"/>
      <c r="F55" s="30"/>
      <c r="G55" s="30"/>
      <c r="H55" s="30"/>
    </row>
    <row r="56" spans="1:8" ht="14.25">
      <c r="A56" s="30"/>
      <c r="B56" s="31"/>
      <c r="C56" s="30"/>
      <c r="D56" s="30"/>
      <c r="E56" s="30"/>
      <c r="F56" s="30"/>
      <c r="G56" s="30"/>
      <c r="H56" s="30"/>
    </row>
    <row r="57" spans="1:8" ht="14.25">
      <c r="A57" s="30"/>
      <c r="B57" s="31"/>
      <c r="C57" s="30"/>
      <c r="D57" s="30"/>
      <c r="E57" s="30"/>
      <c r="F57" s="30"/>
      <c r="G57" s="30"/>
      <c r="H57" s="30"/>
    </row>
    <row r="58" spans="1:8" ht="14.25">
      <c r="A58" s="30"/>
      <c r="B58" s="31"/>
      <c r="C58" s="30"/>
      <c r="D58" s="30"/>
      <c r="E58" s="30"/>
      <c r="F58" s="30"/>
      <c r="G58" s="30"/>
      <c r="H58" s="30"/>
    </row>
    <row r="59" spans="1:8" ht="14.25">
      <c r="A59" s="30"/>
      <c r="B59" s="31"/>
      <c r="C59" s="30"/>
      <c r="D59" s="30"/>
      <c r="E59" s="30"/>
      <c r="F59" s="30"/>
      <c r="G59" s="30"/>
      <c r="H59" s="30"/>
    </row>
    <row r="60" spans="1:8" ht="14.25">
      <c r="A60" s="30"/>
      <c r="B60" s="31"/>
      <c r="C60" s="30"/>
      <c r="D60" s="30"/>
      <c r="E60" s="30"/>
      <c r="F60" s="30"/>
      <c r="G60" s="30"/>
      <c r="H60" s="30"/>
    </row>
    <row r="61" spans="1:8" ht="14.25">
      <c r="A61" s="30"/>
      <c r="B61" s="31"/>
      <c r="C61" s="30"/>
      <c r="D61" s="30"/>
      <c r="E61" s="30"/>
      <c r="F61" s="30"/>
      <c r="G61" s="30"/>
      <c r="H61" s="30"/>
    </row>
    <row r="62" spans="1:8" ht="14.25">
      <c r="A62" s="30"/>
      <c r="B62" s="31"/>
      <c r="C62" s="30"/>
      <c r="D62" s="30"/>
      <c r="E62" s="30"/>
      <c r="F62" s="30"/>
      <c r="G62" s="30"/>
      <c r="H62" s="30"/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yangjin</cp:lastModifiedBy>
  <dcterms:created xsi:type="dcterms:W3CDTF">2013-06-21T00:28:37Z</dcterms:created>
  <dcterms:modified xsi:type="dcterms:W3CDTF">2015-11-02T01:00:42Z</dcterms:modified>
</cp:coreProperties>
</file>