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6" i="2" l="1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<sst xmlns="http://schemas.openxmlformats.org/spreadsheetml/2006/main" count="117" uniqueCount="74">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</sst>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80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5" sqref="K15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2" t="s">
        <v>4</v>
      </c>
      <c r="D2" s="42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3" t="s">
        <v>5</v>
      </c>
      <c r="B3" s="43"/>
      <c r="C3" s="43"/>
      <c r="D3" s="43"/>
      <c r="E3" s="15">
        <f>SUM(E4:E40)</f>
        <v>20778594.342399999</v>
      </c>
      <c r="F3" s="25">
        <f>RA!I7</f>
        <v>1897244.1980999999</v>
      </c>
      <c r="G3" s="16">
        <f>SUM(G4:G40)</f>
        <v>18881350.144299999</v>
      </c>
      <c r="H3" s="27">
        <f>RA!J7</f>
        <v>9.1307629709511104</v>
      </c>
      <c r="I3" s="20">
        <f>SUM(I4:I40)</f>
        <v>20778599.227993105</v>
      </c>
      <c r="J3" s="21">
        <f>SUM(J4:J40)</f>
        <v>18881350.122252595</v>
      </c>
      <c r="K3" s="22">
        <f>E3-I3</f>
        <v>-4.8855931051075459</v>
      </c>
      <c r="L3" s="22">
        <f>G3-J3</f>
        <v>2.2047404199838638E-2</v>
      </c>
    </row>
    <row r="4" spans="1:13" x14ac:dyDescent="0.15">
      <c r="A4" s="44">
        <f>RA!A8</f>
        <v>42211</v>
      </c>
      <c r="B4" s="12">
        <v>12</v>
      </c>
      <c r="C4" s="41" t="s">
        <v>6</v>
      </c>
      <c r="D4" s="41"/>
      <c r="E4" s="15">
        <f>VLOOKUP(C4,RA!B8:D36,3,0)</f>
        <v>711028.64450000005</v>
      </c>
      <c r="F4" s="25">
        <f>VLOOKUP(C4,RA!B8:I39,8,0)</f>
        <v>147932.5564</v>
      </c>
      <c r="G4" s="16">
        <f t="shared" ref="G4:G40" si="0">E4-F4</f>
        <v>563096.08810000005</v>
      </c>
      <c r="H4" s="27">
        <f>RA!J8</f>
        <v>20.805428521663401</v>
      </c>
      <c r="I4" s="20">
        <f>VLOOKUP(B4,RMS!B:D,3,FALSE)</f>
        <v>711029.39443333296</v>
      </c>
      <c r="J4" s="21">
        <f>VLOOKUP(B4,RMS!B:E,4,FALSE)</f>
        <v>563096.10278290603</v>
      </c>
      <c r="K4" s="22">
        <f t="shared" ref="K4:K40" si="1">E4-I4</f>
        <v>-0.74993333290331066</v>
      </c>
      <c r="L4" s="22">
        <f t="shared" ref="L4:L40" si="2">G4-J4</f>
        <v>-1.4682905981317163E-2</v>
      </c>
    </row>
    <row r="5" spans="1:13" x14ac:dyDescent="0.15">
      <c r="A5" s="44"/>
      <c r="B5" s="12">
        <v>13</v>
      </c>
      <c r="C5" s="41" t="s">
        <v>7</v>
      </c>
      <c r="D5" s="41"/>
      <c r="E5" s="15">
        <f>VLOOKUP(C5,RA!B8:D37,3,0)</f>
        <v>119329.33199999999</v>
      </c>
      <c r="F5" s="25">
        <f>VLOOKUP(C5,RA!B9:I40,8,0)</f>
        <v>24612.682499999999</v>
      </c>
      <c r="G5" s="16">
        <f t="shared" si="0"/>
        <v>94716.6495</v>
      </c>
      <c r="H5" s="27">
        <f>RA!J9</f>
        <v>20.625844532507699</v>
      </c>
      <c r="I5" s="20">
        <f>VLOOKUP(B5,RMS!B:D,3,FALSE)</f>
        <v>119329.372654708</v>
      </c>
      <c r="J5" s="21">
        <f>VLOOKUP(B5,RMS!B:E,4,FALSE)</f>
        <v>94716.644784297707</v>
      </c>
      <c r="K5" s="22">
        <f t="shared" si="1"/>
        <v>-4.0654708005604334E-2</v>
      </c>
      <c r="L5" s="22">
        <f t="shared" si="2"/>
        <v>4.7157022927422076E-3</v>
      </c>
      <c r="M5" s="34"/>
    </row>
    <row r="6" spans="1:13" x14ac:dyDescent="0.15">
      <c r="A6" s="44"/>
      <c r="B6" s="12">
        <v>14</v>
      </c>
      <c r="C6" s="41" t="s">
        <v>8</v>
      </c>
      <c r="D6" s="41"/>
      <c r="E6" s="15">
        <f>VLOOKUP(C6,RA!B10:D38,3,0)</f>
        <v>206940.8964</v>
      </c>
      <c r="F6" s="25">
        <f>VLOOKUP(C6,RA!B10:I41,8,0)</f>
        <v>50844.1561</v>
      </c>
      <c r="G6" s="16">
        <f t="shared" si="0"/>
        <v>156096.7403</v>
      </c>
      <c r="H6" s="27">
        <f>RA!J10</f>
        <v>24.569409422931301</v>
      </c>
      <c r="I6" s="20">
        <f>VLOOKUP(B6,RMS!B:D,3,FALSE)</f>
        <v>206943.45198034201</v>
      </c>
      <c r="J6" s="21">
        <f>VLOOKUP(B6,RMS!B:E,4,FALSE)</f>
        <v>156096.74055470101</v>
      </c>
      <c r="K6" s="22">
        <f>E6-I6</f>
        <v>-2.5555803420138545</v>
      </c>
      <c r="L6" s="22">
        <f t="shared" si="2"/>
        <v>-2.5470100808888674E-4</v>
      </c>
      <c r="M6" s="34"/>
    </row>
    <row r="7" spans="1:13" x14ac:dyDescent="0.15">
      <c r="A7" s="44"/>
      <c r="B7" s="12">
        <v>15</v>
      </c>
      <c r="C7" s="41" t="s">
        <v>9</v>
      </c>
      <c r="D7" s="41"/>
      <c r="E7" s="15">
        <f>VLOOKUP(C7,RA!B10:D39,3,0)</f>
        <v>55959.789199999999</v>
      </c>
      <c r="F7" s="25">
        <f>VLOOKUP(C7,RA!B11:I42,8,0)</f>
        <v>11761.880300000001</v>
      </c>
      <c r="G7" s="16">
        <f t="shared" si="0"/>
        <v>44197.908899999995</v>
      </c>
      <c r="H7" s="27">
        <f>RA!J11</f>
        <v>21.018449976577099</v>
      </c>
      <c r="I7" s="20">
        <f>VLOOKUP(B7,RMS!B:D,3,FALSE)</f>
        <v>55959.851925641</v>
      </c>
      <c r="J7" s="21">
        <f>VLOOKUP(B7,RMS!B:E,4,FALSE)</f>
        <v>44197.908774358999</v>
      </c>
      <c r="K7" s="22">
        <f t="shared" si="1"/>
        <v>-6.2725641000724863E-2</v>
      </c>
      <c r="L7" s="22">
        <f t="shared" si="2"/>
        <v>1.2564099597511813E-4</v>
      </c>
      <c r="M7" s="34"/>
    </row>
    <row r="8" spans="1:13" x14ac:dyDescent="0.15">
      <c r="A8" s="44"/>
      <c r="B8" s="12">
        <v>16</v>
      </c>
      <c r="C8" s="41" t="s">
        <v>10</v>
      </c>
      <c r="D8" s="41"/>
      <c r="E8" s="15">
        <f>VLOOKUP(C8,RA!B12:D39,3,0)</f>
        <v>160983.5772</v>
      </c>
      <c r="F8" s="25">
        <f>VLOOKUP(C8,RA!B12:I43,8,0)</f>
        <v>11344.1844</v>
      </c>
      <c r="G8" s="16">
        <f t="shared" si="0"/>
        <v>149639.3928</v>
      </c>
      <c r="H8" s="27">
        <f>RA!J12</f>
        <v>7.0467960752955596</v>
      </c>
      <c r="I8" s="20">
        <f>VLOOKUP(B8,RMS!B:D,3,FALSE)</f>
        <v>160983.590244444</v>
      </c>
      <c r="J8" s="21">
        <f>VLOOKUP(B8,RMS!B:E,4,FALSE)</f>
        <v>149639.39228119701</v>
      </c>
      <c r="K8" s="22">
        <f t="shared" si="1"/>
        <v>-1.3044444000115618E-2</v>
      </c>
      <c r="L8" s="22">
        <f t="shared" si="2"/>
        <v>5.1880298997275531E-4</v>
      </c>
      <c r="M8" s="34"/>
    </row>
    <row r="9" spans="1:13" x14ac:dyDescent="0.15">
      <c r="A9" s="44"/>
      <c r="B9" s="12">
        <v>17</v>
      </c>
      <c r="C9" s="41" t="s">
        <v>11</v>
      </c>
      <c r="D9" s="41"/>
      <c r="E9" s="15">
        <f>VLOOKUP(C9,RA!B12:D40,3,0)</f>
        <v>338655.15950000001</v>
      </c>
      <c r="F9" s="25">
        <f>VLOOKUP(C9,RA!B13:I44,8,0)</f>
        <v>57705.289299999997</v>
      </c>
      <c r="G9" s="16">
        <f t="shared" si="0"/>
        <v>280949.8702</v>
      </c>
      <c r="H9" s="27">
        <f>RA!J13</f>
        <v>17.039542343071801</v>
      </c>
      <c r="I9" s="20">
        <f>VLOOKUP(B9,RMS!B:D,3,FALSE)</f>
        <v>338655.26792222197</v>
      </c>
      <c r="J9" s="21">
        <f>VLOOKUP(B9,RMS!B:E,4,FALSE)</f>
        <v>280949.86960085499</v>
      </c>
      <c r="K9" s="22">
        <f t="shared" si="1"/>
        <v>-0.1084222219651565</v>
      </c>
      <c r="L9" s="22">
        <f t="shared" si="2"/>
        <v>5.9914501616731286E-4</v>
      </c>
      <c r="M9" s="34"/>
    </row>
    <row r="10" spans="1:13" x14ac:dyDescent="0.15">
      <c r="A10" s="44"/>
      <c r="B10" s="12">
        <v>18</v>
      </c>
      <c r="C10" s="41" t="s">
        <v>12</v>
      </c>
      <c r="D10" s="41"/>
      <c r="E10" s="15">
        <f>VLOOKUP(C10,RA!B14:D41,3,0)</f>
        <v>164934.4173</v>
      </c>
      <c r="F10" s="25">
        <f>VLOOKUP(C10,RA!B14:I45,8,0)</f>
        <v>29610.399799999999</v>
      </c>
      <c r="G10" s="16">
        <f t="shared" si="0"/>
        <v>135324.01750000002</v>
      </c>
      <c r="H10" s="27">
        <f>RA!J14</f>
        <v>17.952832577170099</v>
      </c>
      <c r="I10" s="20">
        <f>VLOOKUP(B10,RMS!B:D,3,FALSE)</f>
        <v>164934.42489743599</v>
      </c>
      <c r="J10" s="21">
        <f>VLOOKUP(B10,RMS!B:E,4,FALSE)</f>
        <v>135324.01746581201</v>
      </c>
      <c r="K10" s="22">
        <f t="shared" si="1"/>
        <v>-7.5974359933752567E-3</v>
      </c>
      <c r="L10" s="22">
        <f t="shared" si="2"/>
        <v>3.4188007703050971E-5</v>
      </c>
      <c r="M10" s="34"/>
    </row>
    <row r="11" spans="1:13" x14ac:dyDescent="0.15">
      <c r="A11" s="44"/>
      <c r="B11" s="12">
        <v>19</v>
      </c>
      <c r="C11" s="41" t="s">
        <v>13</v>
      </c>
      <c r="D11" s="41"/>
      <c r="E11" s="15">
        <f>VLOOKUP(C11,RA!B14:D42,3,0)</f>
        <v>126661.8792</v>
      </c>
      <c r="F11" s="25">
        <f>VLOOKUP(C11,RA!B15:I46,8,0)</f>
        <v>16058.4519</v>
      </c>
      <c r="G11" s="16">
        <f t="shared" si="0"/>
        <v>110603.4273</v>
      </c>
      <c r="H11" s="27">
        <f>RA!J15</f>
        <v>12.6782043669537</v>
      </c>
      <c r="I11" s="20">
        <f>VLOOKUP(B11,RMS!B:D,3,FALSE)</f>
        <v>126661.94075299099</v>
      </c>
      <c r="J11" s="21">
        <f>VLOOKUP(B11,RMS!B:E,4,FALSE)</f>
        <v>110603.42669658099</v>
      </c>
      <c r="K11" s="22">
        <f t="shared" si="1"/>
        <v>-6.1552990999189205E-2</v>
      </c>
      <c r="L11" s="22">
        <f t="shared" si="2"/>
        <v>6.0341900098137558E-4</v>
      </c>
      <c r="M11" s="34"/>
    </row>
    <row r="12" spans="1:13" x14ac:dyDescent="0.15">
      <c r="A12" s="44"/>
      <c r="B12" s="12">
        <v>21</v>
      </c>
      <c r="C12" s="41" t="s">
        <v>14</v>
      </c>
      <c r="D12" s="41"/>
      <c r="E12" s="15">
        <f>VLOOKUP(C12,RA!B16:D43,3,0)</f>
        <v>1066930.379</v>
      </c>
      <c r="F12" s="25">
        <f>VLOOKUP(C12,RA!B16:I47,8,0)</f>
        <v>40973.982600000003</v>
      </c>
      <c r="G12" s="16">
        <f t="shared" si="0"/>
        <v>1025956.3964</v>
      </c>
      <c r="H12" s="27">
        <f>RA!J16</f>
        <v>3.8403614149972598</v>
      </c>
      <c r="I12" s="20">
        <f>VLOOKUP(B12,RMS!B:D,3,FALSE)</f>
        <v>1066929.62167094</v>
      </c>
      <c r="J12" s="21">
        <f>VLOOKUP(B12,RMS!B:E,4,FALSE)</f>
        <v>1025956.39700513</v>
      </c>
      <c r="K12" s="22">
        <f t="shared" si="1"/>
        <v>0.75732905999757349</v>
      </c>
      <c r="L12" s="22">
        <f t="shared" si="2"/>
        <v>-6.0512998607009649E-4</v>
      </c>
      <c r="M12" s="34"/>
    </row>
    <row r="13" spans="1:13" x14ac:dyDescent="0.15">
      <c r="A13" s="44"/>
      <c r="B13" s="12">
        <v>22</v>
      </c>
      <c r="C13" s="41" t="s">
        <v>15</v>
      </c>
      <c r="D13" s="41"/>
      <c r="E13" s="15">
        <f>VLOOKUP(C13,RA!B16:D44,3,0)</f>
        <v>567342.36329999997</v>
      </c>
      <c r="F13" s="25">
        <f>VLOOKUP(C13,RA!B17:I48,8,0)</f>
        <v>61710.954400000002</v>
      </c>
      <c r="G13" s="16">
        <f t="shared" si="0"/>
        <v>505631.40889999998</v>
      </c>
      <c r="H13" s="27">
        <f>RA!J17</f>
        <v>10.877198388826899</v>
      </c>
      <c r="I13" s="20">
        <f>VLOOKUP(B13,RMS!B:D,3,FALSE)</f>
        <v>567342.33178974397</v>
      </c>
      <c r="J13" s="21">
        <f>VLOOKUP(B13,RMS!B:E,4,FALSE)</f>
        <v>505631.40849658102</v>
      </c>
      <c r="K13" s="22">
        <f t="shared" si="1"/>
        <v>3.1510255998000503E-2</v>
      </c>
      <c r="L13" s="22">
        <f t="shared" si="2"/>
        <v>4.0341896237805486E-4</v>
      </c>
      <c r="M13" s="34"/>
    </row>
    <row r="14" spans="1:13" x14ac:dyDescent="0.15">
      <c r="A14" s="44"/>
      <c r="B14" s="12">
        <v>23</v>
      </c>
      <c r="C14" s="41" t="s">
        <v>16</v>
      </c>
      <c r="D14" s="41"/>
      <c r="E14" s="15">
        <f>VLOOKUP(C14,RA!B18:D45,3,0)</f>
        <v>2124003.4339000001</v>
      </c>
      <c r="F14" s="25">
        <f>VLOOKUP(C14,RA!B18:I49,8,0)</f>
        <v>295718.46740000002</v>
      </c>
      <c r="G14" s="16">
        <f t="shared" si="0"/>
        <v>1828284.9665000001</v>
      </c>
      <c r="H14" s="27">
        <f>RA!J18</f>
        <v>13.9226925286564</v>
      </c>
      <c r="I14" s="20">
        <f>VLOOKUP(B14,RMS!B:D,3,FALSE)</f>
        <v>2124003.0554610202</v>
      </c>
      <c r="J14" s="21">
        <f>VLOOKUP(B14,RMS!B:E,4,FALSE)</f>
        <v>1828284.9573081499</v>
      </c>
      <c r="K14" s="22">
        <f t="shared" si="1"/>
        <v>0.37843897985294461</v>
      </c>
      <c r="L14" s="22">
        <f t="shared" si="2"/>
        <v>9.1918502002954483E-3</v>
      </c>
      <c r="M14" s="34"/>
    </row>
    <row r="15" spans="1:13" x14ac:dyDescent="0.15">
      <c r="A15" s="44"/>
      <c r="B15" s="12">
        <v>24</v>
      </c>
      <c r="C15" s="41" t="s">
        <v>17</v>
      </c>
      <c r="D15" s="41"/>
      <c r="E15" s="15">
        <f>VLOOKUP(C15,RA!B18:D46,3,0)</f>
        <v>534132.73840000003</v>
      </c>
      <c r="F15" s="25">
        <f>VLOOKUP(C15,RA!B19:I50,8,0)</f>
        <v>25792.430499999999</v>
      </c>
      <c r="G15" s="16">
        <f t="shared" si="0"/>
        <v>508340.30790000001</v>
      </c>
      <c r="H15" s="27">
        <f>RA!J19</f>
        <v>4.8288428410625999</v>
      </c>
      <c r="I15" s="20">
        <f>VLOOKUP(B15,RMS!B:D,3,FALSE)</f>
        <v>534132.75970170903</v>
      </c>
      <c r="J15" s="21">
        <f>VLOOKUP(B15,RMS!B:E,4,FALSE)</f>
        <v>508340.30826153798</v>
      </c>
      <c r="K15" s="22">
        <f t="shared" si="1"/>
        <v>-2.1301708999089897E-2</v>
      </c>
      <c r="L15" s="22">
        <f t="shared" si="2"/>
        <v>-3.6153796827420592E-4</v>
      </c>
      <c r="M15" s="34"/>
    </row>
    <row r="16" spans="1:13" x14ac:dyDescent="0.15">
      <c r="A16" s="44"/>
      <c r="B16" s="12">
        <v>25</v>
      </c>
      <c r="C16" s="41" t="s">
        <v>18</v>
      </c>
      <c r="D16" s="41"/>
      <c r="E16" s="15">
        <f>VLOOKUP(C16,RA!B20:D47,3,0)</f>
        <v>1099998.1497</v>
      </c>
      <c r="F16" s="25">
        <f>VLOOKUP(C16,RA!B20:I51,8,0)</f>
        <v>98553.462799999994</v>
      </c>
      <c r="G16" s="16">
        <f t="shared" si="0"/>
        <v>1001444.6869</v>
      </c>
      <c r="H16" s="27">
        <f>RA!J20</f>
        <v>8.9594207796511505</v>
      </c>
      <c r="I16" s="20">
        <f>VLOOKUP(B16,RMS!B:D,3,FALSE)</f>
        <v>1099998.2463</v>
      </c>
      <c r="J16" s="21">
        <f>VLOOKUP(B16,RMS!B:E,4,FALSE)</f>
        <v>1001444.6869</v>
      </c>
      <c r="K16" s="22">
        <f t="shared" si="1"/>
        <v>-9.6600000048056245E-2</v>
      </c>
      <c r="L16" s="22">
        <f t="shared" si="2"/>
        <v>0</v>
      </c>
      <c r="M16" s="34"/>
    </row>
    <row r="17" spans="1:13" x14ac:dyDescent="0.15">
      <c r="A17" s="44"/>
      <c r="B17" s="12">
        <v>26</v>
      </c>
      <c r="C17" s="41" t="s">
        <v>19</v>
      </c>
      <c r="D17" s="41"/>
      <c r="E17" s="15">
        <f>VLOOKUP(C17,RA!B20:D48,3,0)</f>
        <v>415113.3578</v>
      </c>
      <c r="F17" s="25">
        <f>VLOOKUP(C17,RA!B21:I52,8,0)</f>
        <v>51003.610399999998</v>
      </c>
      <c r="G17" s="16">
        <f t="shared" si="0"/>
        <v>364109.74739999999</v>
      </c>
      <c r="H17" s="27">
        <f>RA!J21</f>
        <v>12.286670482083901</v>
      </c>
      <c r="I17" s="20">
        <f>VLOOKUP(B17,RMS!B:D,3,FALSE)</f>
        <v>415112.92293296999</v>
      </c>
      <c r="J17" s="21">
        <f>VLOOKUP(B17,RMS!B:E,4,FALSE)</f>
        <v>364109.74739972799</v>
      </c>
      <c r="K17" s="22">
        <f t="shared" si="1"/>
        <v>0.43486703000962734</v>
      </c>
      <c r="L17" s="22">
        <f t="shared" si="2"/>
        <v>2.7200439944863319E-7</v>
      </c>
      <c r="M17" s="34"/>
    </row>
    <row r="18" spans="1:13" x14ac:dyDescent="0.15">
      <c r="A18" s="44"/>
      <c r="B18" s="12">
        <v>27</v>
      </c>
      <c r="C18" s="41" t="s">
        <v>20</v>
      </c>
      <c r="D18" s="41"/>
      <c r="E18" s="15">
        <f>VLOOKUP(C18,RA!B22:D49,3,0)</f>
        <v>1604934.9003000001</v>
      </c>
      <c r="F18" s="25">
        <f>VLOOKUP(C18,RA!B22:I53,8,0)</f>
        <v>196509.86120000001</v>
      </c>
      <c r="G18" s="16">
        <f t="shared" si="0"/>
        <v>1408425.0391000002</v>
      </c>
      <c r="H18" s="27">
        <f>RA!J22</f>
        <v>12.244101686820301</v>
      </c>
      <c r="I18" s="20">
        <f>VLOOKUP(B18,RMS!B:D,3,FALSE)</f>
        <v>1604936.8406333299</v>
      </c>
      <c r="J18" s="21">
        <f>VLOOKUP(B18,RMS!B:E,4,FALSE)</f>
        <v>1408425.0427000001</v>
      </c>
      <c r="K18" s="22">
        <f t="shared" si="1"/>
        <v>-1.9403333298396319</v>
      </c>
      <c r="L18" s="22">
        <f t="shared" si="2"/>
        <v>-3.599999938160181E-3</v>
      </c>
      <c r="M18" s="34"/>
    </row>
    <row r="19" spans="1:13" x14ac:dyDescent="0.15">
      <c r="A19" s="44"/>
      <c r="B19" s="12">
        <v>29</v>
      </c>
      <c r="C19" s="41" t="s">
        <v>21</v>
      </c>
      <c r="D19" s="41"/>
      <c r="E19" s="15">
        <f>VLOOKUP(C19,RA!B22:D50,3,0)</f>
        <v>3473266.7869000002</v>
      </c>
      <c r="F19" s="25">
        <f>VLOOKUP(C19,RA!B23:I54,8,0)</f>
        <v>141374.25580000001</v>
      </c>
      <c r="G19" s="16">
        <f t="shared" si="0"/>
        <v>3331892.5311000003</v>
      </c>
      <c r="H19" s="27">
        <f>RA!J23</f>
        <v>4.0703540635927098</v>
      </c>
      <c r="I19" s="20">
        <f>VLOOKUP(B19,RMS!B:D,3,FALSE)</f>
        <v>3473268.1003598301</v>
      </c>
      <c r="J19" s="21">
        <f>VLOOKUP(B19,RMS!B:E,4,FALSE)</f>
        <v>3331892.57292479</v>
      </c>
      <c r="K19" s="22">
        <f t="shared" si="1"/>
        <v>-1.3134598298929632</v>
      </c>
      <c r="L19" s="22">
        <f t="shared" si="2"/>
        <v>-4.1824789717793465E-2</v>
      </c>
      <c r="M19" s="34"/>
    </row>
    <row r="20" spans="1:13" x14ac:dyDescent="0.15">
      <c r="A20" s="44"/>
      <c r="B20" s="12">
        <v>31</v>
      </c>
      <c r="C20" s="41" t="s">
        <v>22</v>
      </c>
      <c r="D20" s="41"/>
      <c r="E20" s="15">
        <f>VLOOKUP(C20,RA!B24:D51,3,0)</f>
        <v>322107.81300000002</v>
      </c>
      <c r="F20" s="25">
        <f>VLOOKUP(C20,RA!B24:I55,8,0)</f>
        <v>53454.084999999999</v>
      </c>
      <c r="G20" s="16">
        <f t="shared" si="0"/>
        <v>268653.728</v>
      </c>
      <c r="H20" s="27">
        <f>RA!J24</f>
        <v>16.595091097650599</v>
      </c>
      <c r="I20" s="20">
        <f>VLOOKUP(B20,RMS!B:D,3,FALSE)</f>
        <v>322107.80658471398</v>
      </c>
      <c r="J20" s="21">
        <f>VLOOKUP(B20,RMS!B:E,4,FALSE)</f>
        <v>268653.70941063302</v>
      </c>
      <c r="K20" s="22">
        <f t="shared" si="1"/>
        <v>6.4152860431931913E-3</v>
      </c>
      <c r="L20" s="22">
        <f t="shared" si="2"/>
        <v>1.8589366984087974E-2</v>
      </c>
      <c r="M20" s="34"/>
    </row>
    <row r="21" spans="1:13" x14ac:dyDescent="0.15">
      <c r="A21" s="44"/>
      <c r="B21" s="12">
        <v>32</v>
      </c>
      <c r="C21" s="41" t="s">
        <v>23</v>
      </c>
      <c r="D21" s="41"/>
      <c r="E21" s="15">
        <f>VLOOKUP(C21,RA!B24:D52,3,0)</f>
        <v>302204.21539999999</v>
      </c>
      <c r="F21" s="25">
        <f>VLOOKUP(C21,RA!B25:I56,8,0)</f>
        <v>25659.4293</v>
      </c>
      <c r="G21" s="16">
        <f t="shared" si="0"/>
        <v>276544.78609999997</v>
      </c>
      <c r="H21" s="27">
        <f>RA!J25</f>
        <v>8.4907582331493892</v>
      </c>
      <c r="I21" s="20">
        <f>VLOOKUP(B21,RMS!B:D,3,FALSE)</f>
        <v>302204.221010582</v>
      </c>
      <c r="J21" s="21">
        <f>VLOOKUP(B21,RMS!B:E,4,FALSE)</f>
        <v>276544.78691815102</v>
      </c>
      <c r="K21" s="22">
        <f t="shared" si="1"/>
        <v>-5.6105820112861693E-3</v>
      </c>
      <c r="L21" s="22">
        <f t="shared" si="2"/>
        <v>-8.1815104931592941E-4</v>
      </c>
      <c r="M21" s="34"/>
    </row>
    <row r="22" spans="1:13" x14ac:dyDescent="0.15">
      <c r="A22" s="44"/>
      <c r="B22" s="12">
        <v>33</v>
      </c>
      <c r="C22" s="41" t="s">
        <v>24</v>
      </c>
      <c r="D22" s="41"/>
      <c r="E22" s="15">
        <f>VLOOKUP(C22,RA!B26:D53,3,0)</f>
        <v>669083.74410000001</v>
      </c>
      <c r="F22" s="25">
        <f>VLOOKUP(C22,RA!B26:I57,8,0)</f>
        <v>128247.001</v>
      </c>
      <c r="G22" s="16">
        <f t="shared" si="0"/>
        <v>540836.74309999996</v>
      </c>
      <c r="H22" s="27">
        <f>RA!J26</f>
        <v>19.167555949593101</v>
      </c>
      <c r="I22" s="20">
        <f>VLOOKUP(B22,RMS!B:D,3,FALSE)</f>
        <v>669083.49960942403</v>
      </c>
      <c r="J22" s="21">
        <f>VLOOKUP(B22,RMS!B:E,4,FALSE)</f>
        <v>540836.72258417995</v>
      </c>
      <c r="K22" s="22">
        <f t="shared" si="1"/>
        <v>0.24449057597666979</v>
      </c>
      <c r="L22" s="22">
        <f t="shared" si="2"/>
        <v>2.0515820011496544E-2</v>
      </c>
      <c r="M22" s="34"/>
    </row>
    <row r="23" spans="1:13" x14ac:dyDescent="0.15">
      <c r="A23" s="44"/>
      <c r="B23" s="12">
        <v>34</v>
      </c>
      <c r="C23" s="41" t="s">
        <v>25</v>
      </c>
      <c r="D23" s="41"/>
      <c r="E23" s="15">
        <f>VLOOKUP(C23,RA!B26:D54,3,0)</f>
        <v>277183.18430000002</v>
      </c>
      <c r="F23" s="25">
        <f>VLOOKUP(C23,RA!B27:I58,8,0)</f>
        <v>77827.585099999997</v>
      </c>
      <c r="G23" s="16">
        <f t="shared" si="0"/>
        <v>199355.59920000003</v>
      </c>
      <c r="H23" s="27">
        <f>RA!J27</f>
        <v>28.078032690383498</v>
      </c>
      <c r="I23" s="20">
        <f>VLOOKUP(B23,RMS!B:D,3,FALSE)</f>
        <v>277183.13785209903</v>
      </c>
      <c r="J23" s="21">
        <f>VLOOKUP(B23,RMS!B:E,4,FALSE)</f>
        <v>199355.613734596</v>
      </c>
      <c r="K23" s="22">
        <f t="shared" si="1"/>
        <v>4.6447900997009128E-2</v>
      </c>
      <c r="L23" s="22">
        <f t="shared" si="2"/>
        <v>-1.4534595975419506E-2</v>
      </c>
      <c r="M23" s="34"/>
    </row>
    <row r="24" spans="1:13" x14ac:dyDescent="0.15">
      <c r="A24" s="44"/>
      <c r="B24" s="12">
        <v>35</v>
      </c>
      <c r="C24" s="41" t="s">
        <v>26</v>
      </c>
      <c r="D24" s="41"/>
      <c r="E24" s="15">
        <f>VLOOKUP(C24,RA!B28:D55,3,0)</f>
        <v>1010002.6342</v>
      </c>
      <c r="F24" s="25">
        <f>VLOOKUP(C24,RA!B28:I59,8,0)</f>
        <v>47305.974600000001</v>
      </c>
      <c r="G24" s="16">
        <f t="shared" si="0"/>
        <v>962696.65960000001</v>
      </c>
      <c r="H24" s="27">
        <f>RA!J28</f>
        <v>4.6837476456157896</v>
      </c>
      <c r="I24" s="20">
        <f>VLOOKUP(B24,RMS!B:D,3,FALSE)</f>
        <v>1010002.63204867</v>
      </c>
      <c r="J24" s="21">
        <f>VLOOKUP(B24,RMS!B:E,4,FALSE)</f>
        <v>962696.67986460205</v>
      </c>
      <c r="K24" s="22">
        <f t="shared" si="1"/>
        <v>2.1513300016522408E-3</v>
      </c>
      <c r="L24" s="22">
        <f t="shared" si="2"/>
        <v>-2.0264602033421397E-2</v>
      </c>
      <c r="M24" s="34"/>
    </row>
    <row r="25" spans="1:13" x14ac:dyDescent="0.15">
      <c r="A25" s="44"/>
      <c r="B25" s="12">
        <v>36</v>
      </c>
      <c r="C25" s="41" t="s">
        <v>27</v>
      </c>
      <c r="D25" s="41"/>
      <c r="E25" s="15">
        <f>VLOOKUP(C25,RA!B28:D56,3,0)</f>
        <v>606058.18599999999</v>
      </c>
      <c r="F25" s="25">
        <f>VLOOKUP(C25,RA!B29:I60,8,0)</f>
        <v>101316.26459999999</v>
      </c>
      <c r="G25" s="16">
        <f t="shared" si="0"/>
        <v>504741.92139999999</v>
      </c>
      <c r="H25" s="27">
        <f>RA!J29</f>
        <v>16.7172504126526</v>
      </c>
      <c r="I25" s="20">
        <f>VLOOKUP(B25,RMS!B:D,3,FALSE)</f>
        <v>606058.18385398202</v>
      </c>
      <c r="J25" s="21">
        <f>VLOOKUP(B25,RMS!B:E,4,FALSE)</f>
        <v>504741.89114567603</v>
      </c>
      <c r="K25" s="22">
        <f t="shared" si="1"/>
        <v>2.1460179705172777E-3</v>
      </c>
      <c r="L25" s="22">
        <f t="shared" si="2"/>
        <v>3.0254323966801167E-2</v>
      </c>
      <c r="M25" s="34"/>
    </row>
    <row r="26" spans="1:13" x14ac:dyDescent="0.15">
      <c r="A26" s="44"/>
      <c r="B26" s="12">
        <v>37</v>
      </c>
      <c r="C26" s="41" t="s">
        <v>28</v>
      </c>
      <c r="D26" s="41"/>
      <c r="E26" s="15">
        <f>VLOOKUP(C26,RA!B30:D57,3,0)</f>
        <v>1388196.6481999999</v>
      </c>
      <c r="F26" s="25">
        <f>VLOOKUP(C26,RA!B30:I61,8,0)</f>
        <v>145850.60519999999</v>
      </c>
      <c r="G26" s="16">
        <f t="shared" si="0"/>
        <v>1242346.0430000001</v>
      </c>
      <c r="H26" s="27">
        <f>RA!J30</f>
        <v>10.5064801437978</v>
      </c>
      <c r="I26" s="20">
        <f>VLOOKUP(B26,RMS!B:D,3,FALSE)</f>
        <v>1388196.6766822999</v>
      </c>
      <c r="J26" s="21">
        <f>VLOOKUP(B26,RMS!B:E,4,FALSE)</f>
        <v>1242346.00924456</v>
      </c>
      <c r="K26" s="22">
        <f t="shared" si="1"/>
        <v>-2.848229999653995E-2</v>
      </c>
      <c r="L26" s="22">
        <f t="shared" si="2"/>
        <v>3.3755440032109618E-2</v>
      </c>
      <c r="M26" s="34"/>
    </row>
    <row r="27" spans="1:13" x14ac:dyDescent="0.15">
      <c r="A27" s="44"/>
      <c r="B27" s="12">
        <v>38</v>
      </c>
      <c r="C27" s="41" t="s">
        <v>29</v>
      </c>
      <c r="D27" s="41"/>
      <c r="E27" s="15">
        <f>VLOOKUP(C27,RA!B30:D58,3,0)</f>
        <v>975151.14740000002</v>
      </c>
      <c r="F27" s="25">
        <f>VLOOKUP(C27,RA!B31:I62,8,0)</f>
        <v>43774.794999999998</v>
      </c>
      <c r="G27" s="16">
        <f t="shared" si="0"/>
        <v>931376.35239999997</v>
      </c>
      <c r="H27" s="27">
        <f>RA!J31</f>
        <v>4.4890266618374701</v>
      </c>
      <c r="I27" s="20">
        <f>VLOOKUP(B27,RMS!B:D,3,FALSE)</f>
        <v>975150.98234070803</v>
      </c>
      <c r="J27" s="21">
        <f>VLOOKUP(B27,RMS!B:E,4,FALSE)</f>
        <v>931376.35206460196</v>
      </c>
      <c r="K27" s="22">
        <f t="shared" si="1"/>
        <v>0.16505929199047387</v>
      </c>
      <c r="L27" s="22">
        <f t="shared" si="2"/>
        <v>3.3539801370352507E-4</v>
      </c>
      <c r="M27" s="34"/>
    </row>
    <row r="28" spans="1:13" x14ac:dyDescent="0.15">
      <c r="A28" s="44"/>
      <c r="B28" s="12">
        <v>39</v>
      </c>
      <c r="C28" s="41" t="s">
        <v>30</v>
      </c>
      <c r="D28" s="41"/>
      <c r="E28" s="15">
        <f>VLOOKUP(C28,RA!B32:D59,3,0)</f>
        <v>137028.84719999999</v>
      </c>
      <c r="F28" s="25">
        <f>VLOOKUP(C28,RA!B32:I63,8,0)</f>
        <v>35833.153700000003</v>
      </c>
      <c r="G28" s="16">
        <f t="shared" si="0"/>
        <v>101195.69349999999</v>
      </c>
      <c r="H28" s="27">
        <f>RA!J32</f>
        <v>26.150080389788201</v>
      </c>
      <c r="I28" s="20">
        <f>VLOOKUP(B28,RMS!B:D,3,FALSE)</f>
        <v>137028.80759906201</v>
      </c>
      <c r="J28" s="21">
        <f>VLOOKUP(B28,RMS!B:E,4,FALSE)</f>
        <v>101195.693233894</v>
      </c>
      <c r="K28" s="22">
        <f t="shared" si="1"/>
        <v>3.9600937976501882E-2</v>
      </c>
      <c r="L28" s="22">
        <f t="shared" si="2"/>
        <v>2.6610599888954312E-4</v>
      </c>
      <c r="M28" s="34"/>
    </row>
    <row r="29" spans="1:13" x14ac:dyDescent="0.15">
      <c r="A29" s="44"/>
      <c r="B29" s="12">
        <v>40</v>
      </c>
      <c r="C29" s="41" t="s">
        <v>31</v>
      </c>
      <c r="D29" s="41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44"/>
      <c r="B30" s="12">
        <v>42</v>
      </c>
      <c r="C30" s="41" t="s">
        <v>32</v>
      </c>
      <c r="D30" s="41"/>
      <c r="E30" s="15">
        <f>VLOOKUP(C30,RA!B34:D62,3,0)</f>
        <v>226826.3328</v>
      </c>
      <c r="F30" s="25">
        <f>VLOOKUP(C30,RA!B34:I66,8,0)</f>
        <v>25806.693599999999</v>
      </c>
      <c r="G30" s="16">
        <f t="shared" si="0"/>
        <v>201019.63920000001</v>
      </c>
      <c r="H30" s="27">
        <f>RA!J34</f>
        <v>0</v>
      </c>
      <c r="I30" s="20">
        <f>VLOOKUP(B30,RMS!B:D,3,FALSE)</f>
        <v>226826.33309999999</v>
      </c>
      <c r="J30" s="21">
        <f>VLOOKUP(B30,RMS!B:E,4,FALSE)</f>
        <v>201019.63570000001</v>
      </c>
      <c r="K30" s="22">
        <f t="shared" si="1"/>
        <v>-2.9999998514540493E-4</v>
      </c>
      <c r="L30" s="22">
        <f t="shared" si="2"/>
        <v>3.4999999916180968E-3</v>
      </c>
      <c r="M30" s="34"/>
    </row>
    <row r="31" spans="1:13" s="39" customFormat="1" ht="12" thickBot="1" x14ac:dyDescent="0.2">
      <c r="A31" s="44"/>
      <c r="B31" s="12">
        <v>70</v>
      </c>
      <c r="C31" s="45" t="s">
        <v>70</v>
      </c>
      <c r="D31" s="46"/>
      <c r="E31" s="15">
        <f>VLOOKUP(C31,RA!B35:D63,3,0)</f>
        <v>97776.12</v>
      </c>
      <c r="F31" s="25">
        <f>VLOOKUP(C31,RA!B35:I67,8,0)</f>
        <v>4018.07</v>
      </c>
      <c r="G31" s="16">
        <f t="shared" si="0"/>
        <v>93758.049999999988</v>
      </c>
      <c r="H31" s="27">
        <f>RA!J35</f>
        <v>11.377291728626</v>
      </c>
      <c r="I31" s="20">
        <f>VLOOKUP(B31,RMS!B:D,3,FALSE)</f>
        <v>97776.12</v>
      </c>
      <c r="J31" s="21">
        <f>VLOOKUP(B31,RMS!B:E,4,FALSE)</f>
        <v>93758.05</v>
      </c>
      <c r="K31" s="22">
        <f t="shared" si="1"/>
        <v>0</v>
      </c>
      <c r="L31" s="22">
        <f t="shared" si="2"/>
        <v>0</v>
      </c>
    </row>
    <row r="32" spans="1:13" x14ac:dyDescent="0.15">
      <c r="A32" s="44"/>
      <c r="B32" s="12">
        <v>71</v>
      </c>
      <c r="C32" s="41" t="s">
        <v>36</v>
      </c>
      <c r="D32" s="41"/>
      <c r="E32" s="15">
        <f>VLOOKUP(C32,RA!B34:D63,3,0)</f>
        <v>370452.16</v>
      </c>
      <c r="F32" s="25">
        <f>VLOOKUP(C32,RA!B34:I67,8,0)</f>
        <v>-44846.41</v>
      </c>
      <c r="G32" s="16">
        <f t="shared" si="0"/>
        <v>415298.56999999995</v>
      </c>
      <c r="H32" s="27">
        <f>RA!J35</f>
        <v>11.377291728626</v>
      </c>
      <c r="I32" s="20">
        <f>VLOOKUP(B32,RMS!B:D,3,FALSE)</f>
        <v>370452.16</v>
      </c>
      <c r="J32" s="21">
        <f>VLOOKUP(B32,RMS!B:E,4,FALSE)</f>
        <v>415298.57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4"/>
      <c r="B33" s="12">
        <v>72</v>
      </c>
      <c r="C33" s="41" t="s">
        <v>37</v>
      </c>
      <c r="D33" s="41"/>
      <c r="E33" s="15">
        <f>VLOOKUP(C33,RA!B34:D64,3,0)</f>
        <v>208039.35</v>
      </c>
      <c r="F33" s="25">
        <f>VLOOKUP(C33,RA!B34:I68,8,0)</f>
        <v>-9238.6299999999992</v>
      </c>
      <c r="G33" s="16">
        <f t="shared" si="0"/>
        <v>217277.98</v>
      </c>
      <c r="H33" s="27">
        <f>RA!J34</f>
        <v>0</v>
      </c>
      <c r="I33" s="20">
        <f>VLOOKUP(B33,RMS!B:D,3,FALSE)</f>
        <v>208039.35</v>
      </c>
      <c r="J33" s="21">
        <f>VLOOKUP(B33,RMS!B:E,4,FALSE)</f>
        <v>217277.98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4"/>
      <c r="B34" s="12">
        <v>73</v>
      </c>
      <c r="C34" s="41" t="s">
        <v>38</v>
      </c>
      <c r="D34" s="41"/>
      <c r="E34" s="15">
        <f>VLOOKUP(C34,RA!B35:D65,3,0)</f>
        <v>284261.81</v>
      </c>
      <c r="F34" s="25">
        <f>VLOOKUP(C34,RA!B35:I69,8,0)</f>
        <v>-45456.55</v>
      </c>
      <c r="G34" s="16">
        <f t="shared" si="0"/>
        <v>329718.36</v>
      </c>
      <c r="H34" s="27">
        <f>RA!J35</f>
        <v>11.377291728626</v>
      </c>
      <c r="I34" s="20">
        <f>VLOOKUP(B34,RMS!B:D,3,FALSE)</f>
        <v>284261.81</v>
      </c>
      <c r="J34" s="21">
        <f>VLOOKUP(B34,RMS!B:E,4,FALSE)</f>
        <v>329718.36</v>
      </c>
      <c r="K34" s="22">
        <f t="shared" si="1"/>
        <v>0</v>
      </c>
      <c r="L34" s="22">
        <f t="shared" si="2"/>
        <v>0</v>
      </c>
      <c r="M34" s="34"/>
    </row>
    <row r="35" spans="1:13" s="39" customFormat="1" x14ac:dyDescent="0.15">
      <c r="A35" s="44"/>
      <c r="B35" s="12">
        <v>74</v>
      </c>
      <c r="C35" s="41" t="s">
        <v>72</v>
      </c>
      <c r="D35" s="41"/>
      <c r="E35" s="15">
        <f>VLOOKUP(C35,RA!B36:D66,3,0)</f>
        <v>26.35</v>
      </c>
      <c r="F35" s="25">
        <f>VLOOKUP(C35,RA!B36:I70,8,0)</f>
        <v>23.92</v>
      </c>
      <c r="G35" s="16">
        <f t="shared" si="0"/>
        <v>2.4299999999999997</v>
      </c>
      <c r="H35" s="27">
        <f>RA!J36</f>
        <v>4.1094594467442596</v>
      </c>
      <c r="I35" s="20">
        <f>VLOOKUP(B35,RMS!B:D,3,FALSE)</f>
        <v>26.35</v>
      </c>
      <c r="J35" s="21">
        <f>VLOOKUP(B35,RMS!B:E,4,FALSE)</f>
        <v>2.4300000000000002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44"/>
      <c r="B36" s="12">
        <v>75</v>
      </c>
      <c r="C36" s="41" t="s">
        <v>33</v>
      </c>
      <c r="D36" s="41"/>
      <c r="E36" s="15">
        <f>VLOOKUP(C36,RA!B8:D66,3,0)</f>
        <v>200258.11960000001</v>
      </c>
      <c r="F36" s="25">
        <f>VLOOKUP(C36,RA!B8:I70,8,0)</f>
        <v>13519.6669</v>
      </c>
      <c r="G36" s="16">
        <f t="shared" si="0"/>
        <v>186738.45269999999</v>
      </c>
      <c r="H36" s="27">
        <f>RA!J36</f>
        <v>4.1094594467442596</v>
      </c>
      <c r="I36" s="20">
        <f>VLOOKUP(B36,RMS!B:D,3,FALSE)</f>
        <v>200258.11965812001</v>
      </c>
      <c r="J36" s="21">
        <f>VLOOKUP(B36,RMS!B:E,4,FALSE)</f>
        <v>186738.452991453</v>
      </c>
      <c r="K36" s="22">
        <f t="shared" si="1"/>
        <v>-5.8120000176131725E-5</v>
      </c>
      <c r="L36" s="22">
        <f t="shared" si="2"/>
        <v>-2.9145300504751503E-4</v>
      </c>
      <c r="M36" s="34"/>
    </row>
    <row r="37" spans="1:13" x14ac:dyDescent="0.15">
      <c r="A37" s="44"/>
      <c r="B37" s="12">
        <v>76</v>
      </c>
      <c r="C37" s="41" t="s">
        <v>34</v>
      </c>
      <c r="D37" s="41"/>
      <c r="E37" s="15">
        <f>VLOOKUP(C37,RA!B8:D67,3,0)</f>
        <v>668296.62820000004</v>
      </c>
      <c r="F37" s="25">
        <f>VLOOKUP(C37,RA!B8:I71,8,0)</f>
        <v>37123.246599999999</v>
      </c>
      <c r="G37" s="16">
        <f t="shared" si="0"/>
        <v>631173.38160000008</v>
      </c>
      <c r="H37" s="27">
        <f>RA!J37</f>
        <v>-12.105857339311999</v>
      </c>
      <c r="I37" s="20">
        <f>VLOOKUP(B37,RMS!B:D,3,FALSE)</f>
        <v>668296.61651453003</v>
      </c>
      <c r="J37" s="21">
        <f>VLOOKUP(B37,RMS!B:E,4,FALSE)</f>
        <v>631173.38581965805</v>
      </c>
      <c r="K37" s="22">
        <f t="shared" si="1"/>
        <v>1.1685470002703369E-2</v>
      </c>
      <c r="L37" s="22">
        <f t="shared" si="2"/>
        <v>-4.2196579743176699E-3</v>
      </c>
      <c r="M37" s="34"/>
    </row>
    <row r="38" spans="1:13" x14ac:dyDescent="0.15">
      <c r="A38" s="44"/>
      <c r="B38" s="12">
        <v>77</v>
      </c>
      <c r="C38" s="41" t="s">
        <v>39</v>
      </c>
      <c r="D38" s="41"/>
      <c r="E38" s="15">
        <f>VLOOKUP(C38,RA!B9:D68,3,0)</f>
        <v>149879.56</v>
      </c>
      <c r="F38" s="25">
        <f>VLOOKUP(C38,RA!B9:I72,8,0)</f>
        <v>-16507.919999999998</v>
      </c>
      <c r="G38" s="16">
        <f t="shared" si="0"/>
        <v>166387.47999999998</v>
      </c>
      <c r="H38" s="27">
        <f>RA!J38</f>
        <v>-4.4408089142751104</v>
      </c>
      <c r="I38" s="20">
        <f>VLOOKUP(B38,RMS!B:D,3,FALSE)</f>
        <v>149879.56</v>
      </c>
      <c r="J38" s="21">
        <f>VLOOKUP(B38,RMS!B:E,4,FALSE)</f>
        <v>166387.48000000001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4"/>
      <c r="B39" s="12">
        <v>78</v>
      </c>
      <c r="C39" s="41" t="s">
        <v>40</v>
      </c>
      <c r="D39" s="41"/>
      <c r="E39" s="15">
        <f>VLOOKUP(C39,RA!B10:D69,3,0)</f>
        <v>74411.149999999994</v>
      </c>
      <c r="F39" s="25">
        <f>VLOOKUP(C39,RA!B10:I73,8,0)</f>
        <v>10190.370000000001</v>
      </c>
      <c r="G39" s="16">
        <f t="shared" si="0"/>
        <v>64220.779999999992</v>
      </c>
      <c r="H39" s="27">
        <f>RA!J39</f>
        <v>-15.991085823312</v>
      </c>
      <c r="I39" s="20">
        <f>VLOOKUP(B39,RMS!B:D,3,FALSE)</f>
        <v>74411.149999999994</v>
      </c>
      <c r="J39" s="21">
        <f>VLOOKUP(B39,RMS!B:E,4,FALSE)</f>
        <v>64220.78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4"/>
      <c r="B40" s="12">
        <v>99</v>
      </c>
      <c r="C40" s="41" t="s">
        <v>35</v>
      </c>
      <c r="D40" s="41"/>
      <c r="E40" s="15">
        <f>VLOOKUP(C40,RA!B8:D70,3,0)</f>
        <v>41134.537400000001</v>
      </c>
      <c r="F40" s="25">
        <f>VLOOKUP(C40,RA!B8:I74,8,0)</f>
        <v>1836.2217000000001</v>
      </c>
      <c r="G40" s="16">
        <f t="shared" si="0"/>
        <v>39298.315699999999</v>
      </c>
      <c r="H40" s="27">
        <f>RA!J40</f>
        <v>90.777988614800805</v>
      </c>
      <c r="I40" s="20">
        <f>VLOOKUP(B40,RMS!B:D,3,FALSE)</f>
        <v>41134.5374782543</v>
      </c>
      <c r="J40" s="21">
        <f>VLOOKUP(B40,RMS!B:E,4,FALSE)</f>
        <v>39298.315603963398</v>
      </c>
      <c r="K40" s="22">
        <f t="shared" si="1"/>
        <v>-7.8254299296531826E-5</v>
      </c>
      <c r="L40" s="22">
        <f t="shared" si="2"/>
        <v>9.603660146240145E-5</v>
      </c>
      <c r="M40" s="34"/>
    </row>
  </sheetData>
  <mergeCells count="40"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59" t="s">
        <v>46</v>
      </c>
      <c r="W1" s="49"/>
    </row>
    <row r="2" spans="1:23" ht="12.75" x14ac:dyDescent="0.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59"/>
      <c r="W2" s="49"/>
    </row>
    <row r="3" spans="1:23" ht="23.25" thickBot="1" x14ac:dyDescent="0.2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60" t="s">
        <v>47</v>
      </c>
      <c r="W3" s="49"/>
    </row>
    <row r="4" spans="1:23" ht="15" thickTop="1" thickBot="1" x14ac:dyDescent="0.2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58"/>
      <c r="W4" s="49"/>
    </row>
    <row r="5" spans="1:23" ht="15" thickTop="1" thickBot="1" x14ac:dyDescent="0.25">
      <c r="A5" s="61"/>
      <c r="B5" s="62"/>
      <c r="C5" s="63"/>
      <c r="D5" s="64" t="s">
        <v>0</v>
      </c>
      <c r="E5" s="64" t="s">
        <v>59</v>
      </c>
      <c r="F5" s="64" t="s">
        <v>60</v>
      </c>
      <c r="G5" s="64" t="s">
        <v>48</v>
      </c>
      <c r="H5" s="64" t="s">
        <v>49</v>
      </c>
      <c r="I5" s="64" t="s">
        <v>1</v>
      </c>
      <c r="J5" s="64" t="s">
        <v>2</v>
      </c>
      <c r="K5" s="64" t="s">
        <v>50</v>
      </c>
      <c r="L5" s="64" t="s">
        <v>51</v>
      </c>
      <c r="M5" s="64" t="s">
        <v>52</v>
      </c>
      <c r="N5" s="64" t="s">
        <v>53</v>
      </c>
      <c r="O5" s="64" t="s">
        <v>54</v>
      </c>
      <c r="P5" s="64" t="s">
        <v>61</v>
      </c>
      <c r="Q5" s="64" t="s">
        <v>62</v>
      </c>
      <c r="R5" s="64" t="s">
        <v>55</v>
      </c>
      <c r="S5" s="64" t="s">
        <v>56</v>
      </c>
      <c r="T5" s="64" t="s">
        <v>57</v>
      </c>
      <c r="U5" s="65" t="s">
        <v>58</v>
      </c>
      <c r="V5" s="58"/>
      <c r="W5" s="58"/>
    </row>
    <row r="6" spans="1:23" ht="14.25" thickBot="1" x14ac:dyDescent="0.2">
      <c r="A6" s="66" t="s">
        <v>3</v>
      </c>
      <c r="B6" s="50" t="s">
        <v>4</v>
      </c>
      <c r="C6" s="51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  <c r="V6" s="58"/>
      <c r="W6" s="58"/>
    </row>
    <row r="7" spans="1:23" ht="14.25" thickBot="1" x14ac:dyDescent="0.2">
      <c r="A7" s="52" t="s">
        <v>5</v>
      </c>
      <c r="B7" s="53"/>
      <c r="C7" s="54"/>
      <c r="D7" s="68">
        <v>20778594.342399999</v>
      </c>
      <c r="E7" s="68">
        <v>24874249.557500001</v>
      </c>
      <c r="F7" s="69">
        <v>83.534557673258206</v>
      </c>
      <c r="G7" s="68">
        <v>22914721.958500002</v>
      </c>
      <c r="H7" s="69">
        <v>-9.3220752142167402</v>
      </c>
      <c r="I7" s="68">
        <v>1897244.1980999999</v>
      </c>
      <c r="J7" s="69">
        <v>9.1307629709511104</v>
      </c>
      <c r="K7" s="68">
        <v>1586760.6869999999</v>
      </c>
      <c r="L7" s="69">
        <v>6.9246342585946401</v>
      </c>
      <c r="M7" s="69">
        <v>0.19567129034877601</v>
      </c>
      <c r="N7" s="68">
        <v>472730541.17739999</v>
      </c>
      <c r="O7" s="68">
        <v>4630430783.9863997</v>
      </c>
      <c r="P7" s="68">
        <v>1110324</v>
      </c>
      <c r="Q7" s="68">
        <v>1124086</v>
      </c>
      <c r="R7" s="69">
        <v>-1.2242835512585299</v>
      </c>
      <c r="S7" s="68">
        <v>18.713991900021998</v>
      </c>
      <c r="T7" s="68">
        <v>18.6169216688047</v>
      </c>
      <c r="U7" s="70">
        <v>0.51870403565346701</v>
      </c>
      <c r="V7" s="58"/>
      <c r="W7" s="58"/>
    </row>
    <row r="8" spans="1:23" ht="14.25" thickBot="1" x14ac:dyDescent="0.2">
      <c r="A8" s="55">
        <v>42211</v>
      </c>
      <c r="B8" s="45" t="s">
        <v>6</v>
      </c>
      <c r="C8" s="46"/>
      <c r="D8" s="71">
        <v>711028.64450000005</v>
      </c>
      <c r="E8" s="71">
        <v>912517.75930000003</v>
      </c>
      <c r="F8" s="72">
        <v>77.919430855289406</v>
      </c>
      <c r="G8" s="71">
        <v>683611.34829999995</v>
      </c>
      <c r="H8" s="72">
        <v>4.0106555088912801</v>
      </c>
      <c r="I8" s="71">
        <v>147932.5564</v>
      </c>
      <c r="J8" s="72">
        <v>20.805428521663401</v>
      </c>
      <c r="K8" s="71">
        <v>143531.86360000001</v>
      </c>
      <c r="L8" s="72">
        <v>20.996120669578399</v>
      </c>
      <c r="M8" s="72">
        <v>3.0660040841272999E-2</v>
      </c>
      <c r="N8" s="71">
        <v>16234002.650900001</v>
      </c>
      <c r="O8" s="71">
        <v>167386164.9621</v>
      </c>
      <c r="P8" s="71">
        <v>37320</v>
      </c>
      <c r="Q8" s="71">
        <v>38738</v>
      </c>
      <c r="R8" s="72">
        <v>-3.6604884093138601</v>
      </c>
      <c r="S8" s="71">
        <v>19.052214482850999</v>
      </c>
      <c r="T8" s="71">
        <v>20.096608141876199</v>
      </c>
      <c r="U8" s="73">
        <v>-5.4817441823638697</v>
      </c>
      <c r="V8" s="58"/>
      <c r="W8" s="58"/>
    </row>
    <row r="9" spans="1:23" ht="12" customHeight="1" thickBot="1" x14ac:dyDescent="0.2">
      <c r="A9" s="56"/>
      <c r="B9" s="45" t="s">
        <v>7</v>
      </c>
      <c r="C9" s="46"/>
      <c r="D9" s="71">
        <v>119329.33199999999</v>
      </c>
      <c r="E9" s="71">
        <v>158671.73620000001</v>
      </c>
      <c r="F9" s="72">
        <v>75.205159316836202</v>
      </c>
      <c r="G9" s="71">
        <v>112236.6364</v>
      </c>
      <c r="H9" s="72">
        <v>6.31941211666605</v>
      </c>
      <c r="I9" s="71">
        <v>24612.682499999999</v>
      </c>
      <c r="J9" s="72">
        <v>20.625844532507699</v>
      </c>
      <c r="K9" s="71">
        <v>25069.634900000001</v>
      </c>
      <c r="L9" s="72">
        <v>22.336409664536198</v>
      </c>
      <c r="M9" s="72">
        <v>-1.8227325679960001E-2</v>
      </c>
      <c r="N9" s="71">
        <v>3230698.7536999998</v>
      </c>
      <c r="O9" s="71">
        <v>26788514.8169</v>
      </c>
      <c r="P9" s="71">
        <v>6704</v>
      </c>
      <c r="Q9" s="71">
        <v>6831</v>
      </c>
      <c r="R9" s="72">
        <v>-1.85917142438882</v>
      </c>
      <c r="S9" s="71">
        <v>17.799721360381898</v>
      </c>
      <c r="T9" s="71">
        <v>18.664050007319599</v>
      </c>
      <c r="U9" s="73">
        <v>-4.8558549285019197</v>
      </c>
      <c r="V9" s="58"/>
      <c r="W9" s="58"/>
    </row>
    <row r="10" spans="1:23" ht="14.25" thickBot="1" x14ac:dyDescent="0.2">
      <c r="A10" s="56"/>
      <c r="B10" s="45" t="s">
        <v>8</v>
      </c>
      <c r="C10" s="46"/>
      <c r="D10" s="71">
        <v>206940.8964</v>
      </c>
      <c r="E10" s="71">
        <v>271793.65950000001</v>
      </c>
      <c r="F10" s="72">
        <v>76.138971299291896</v>
      </c>
      <c r="G10" s="71">
        <v>190856.2371</v>
      </c>
      <c r="H10" s="72">
        <v>8.4276309458896108</v>
      </c>
      <c r="I10" s="71">
        <v>50844.1561</v>
      </c>
      <c r="J10" s="72">
        <v>24.569409422931301</v>
      </c>
      <c r="K10" s="71">
        <v>54573.877999999997</v>
      </c>
      <c r="L10" s="72">
        <v>28.594233455103598</v>
      </c>
      <c r="M10" s="72">
        <v>-6.8342621720963004E-2</v>
      </c>
      <c r="N10" s="71">
        <v>4700075.8909999998</v>
      </c>
      <c r="O10" s="71">
        <v>43680769.333400004</v>
      </c>
      <c r="P10" s="71">
        <v>106821</v>
      </c>
      <c r="Q10" s="71">
        <v>107938</v>
      </c>
      <c r="R10" s="72">
        <v>-1.03485334173322</v>
      </c>
      <c r="S10" s="71">
        <v>1.93726791922937</v>
      </c>
      <c r="T10" s="71">
        <v>1.9873306333265399</v>
      </c>
      <c r="U10" s="73">
        <v>-2.5841915617478701</v>
      </c>
      <c r="V10" s="58"/>
      <c r="W10" s="58"/>
    </row>
    <row r="11" spans="1:23" ht="14.25" thickBot="1" x14ac:dyDescent="0.2">
      <c r="A11" s="56"/>
      <c r="B11" s="45" t="s">
        <v>9</v>
      </c>
      <c r="C11" s="46"/>
      <c r="D11" s="71">
        <v>55959.789199999999</v>
      </c>
      <c r="E11" s="71">
        <v>88212.506599999993</v>
      </c>
      <c r="F11" s="72">
        <v>63.437477696614998</v>
      </c>
      <c r="G11" s="71">
        <v>61389.9617</v>
      </c>
      <c r="H11" s="72">
        <v>-8.8453752855167505</v>
      </c>
      <c r="I11" s="71">
        <v>11761.880300000001</v>
      </c>
      <c r="J11" s="72">
        <v>21.018449976577099</v>
      </c>
      <c r="K11" s="71">
        <v>14427.8544</v>
      </c>
      <c r="L11" s="72">
        <v>23.5019765454586</v>
      </c>
      <c r="M11" s="72">
        <v>-0.184779664812808</v>
      </c>
      <c r="N11" s="71">
        <v>1403583.0944999999</v>
      </c>
      <c r="O11" s="71">
        <v>14299386.369200001</v>
      </c>
      <c r="P11" s="71">
        <v>3467</v>
      </c>
      <c r="Q11" s="71">
        <v>3334</v>
      </c>
      <c r="R11" s="72">
        <v>3.9892021595680802</v>
      </c>
      <c r="S11" s="71">
        <v>16.140694894721701</v>
      </c>
      <c r="T11" s="71">
        <v>15.762787342531499</v>
      </c>
      <c r="U11" s="73">
        <v>2.3413338437724298</v>
      </c>
      <c r="V11" s="58"/>
      <c r="W11" s="58"/>
    </row>
    <row r="12" spans="1:23" ht="14.25" thickBot="1" x14ac:dyDescent="0.2">
      <c r="A12" s="56"/>
      <c r="B12" s="45" t="s">
        <v>10</v>
      </c>
      <c r="C12" s="46"/>
      <c r="D12" s="71">
        <v>160983.5772</v>
      </c>
      <c r="E12" s="71">
        <v>226071.5595</v>
      </c>
      <c r="F12" s="72">
        <v>71.209124029597405</v>
      </c>
      <c r="G12" s="71">
        <v>374495.56959999999</v>
      </c>
      <c r="H12" s="72">
        <v>-57.013222513701002</v>
      </c>
      <c r="I12" s="71">
        <v>11344.1844</v>
      </c>
      <c r="J12" s="72">
        <v>7.0467960752955596</v>
      </c>
      <c r="K12" s="71">
        <v>6473.0814</v>
      </c>
      <c r="L12" s="72">
        <v>1.7284801010900901</v>
      </c>
      <c r="M12" s="72">
        <v>0.75251687704715098</v>
      </c>
      <c r="N12" s="71">
        <v>3776758.5600999999</v>
      </c>
      <c r="O12" s="71">
        <v>50453820.742399998</v>
      </c>
      <c r="P12" s="71">
        <v>2057</v>
      </c>
      <c r="Q12" s="71">
        <v>1982</v>
      </c>
      <c r="R12" s="72">
        <v>3.7840565085772102</v>
      </c>
      <c r="S12" s="71">
        <v>78.261340398638794</v>
      </c>
      <c r="T12" s="71">
        <v>74.704590363269403</v>
      </c>
      <c r="U12" s="73">
        <v>4.5447088144062002</v>
      </c>
      <c r="V12" s="58"/>
      <c r="W12" s="58"/>
    </row>
    <row r="13" spans="1:23" ht="14.25" thickBot="1" x14ac:dyDescent="0.2">
      <c r="A13" s="56"/>
      <c r="B13" s="45" t="s">
        <v>11</v>
      </c>
      <c r="C13" s="46"/>
      <c r="D13" s="71">
        <v>338655.15950000001</v>
      </c>
      <c r="E13" s="71">
        <v>431438.83519999997</v>
      </c>
      <c r="F13" s="72">
        <v>78.494361626720803</v>
      </c>
      <c r="G13" s="71">
        <v>493772.19689999998</v>
      </c>
      <c r="H13" s="72">
        <v>-31.414696569360402</v>
      </c>
      <c r="I13" s="71">
        <v>57705.289299999997</v>
      </c>
      <c r="J13" s="72">
        <v>17.039542343071801</v>
      </c>
      <c r="K13" s="71">
        <v>24320.287400000001</v>
      </c>
      <c r="L13" s="72">
        <v>4.9254064025248097</v>
      </c>
      <c r="M13" s="72">
        <v>1.3727223429111299</v>
      </c>
      <c r="N13" s="71">
        <v>7594535.7450000001</v>
      </c>
      <c r="O13" s="71">
        <v>75863384.4727</v>
      </c>
      <c r="P13" s="71">
        <v>18015</v>
      </c>
      <c r="Q13" s="71">
        <v>17649</v>
      </c>
      <c r="R13" s="72">
        <v>2.0737718850926301</v>
      </c>
      <c r="S13" s="71">
        <v>18.798510102692202</v>
      </c>
      <c r="T13" s="71">
        <v>18.545377794775899</v>
      </c>
      <c r="U13" s="73">
        <v>1.3465551606669099</v>
      </c>
      <c r="V13" s="58"/>
      <c r="W13" s="58"/>
    </row>
    <row r="14" spans="1:23" ht="14.25" thickBot="1" x14ac:dyDescent="0.2">
      <c r="A14" s="56"/>
      <c r="B14" s="45" t="s">
        <v>12</v>
      </c>
      <c r="C14" s="46"/>
      <c r="D14" s="71">
        <v>164934.4173</v>
      </c>
      <c r="E14" s="71">
        <v>206801.21340000001</v>
      </c>
      <c r="F14" s="72">
        <v>79.755052974945499</v>
      </c>
      <c r="G14" s="71">
        <v>194380.935</v>
      </c>
      <c r="H14" s="72">
        <v>-15.148871312919701</v>
      </c>
      <c r="I14" s="71">
        <v>29610.399799999999</v>
      </c>
      <c r="J14" s="72">
        <v>17.952832577170099</v>
      </c>
      <c r="K14" s="71">
        <v>17171.668600000001</v>
      </c>
      <c r="L14" s="72">
        <v>8.8340292220530792</v>
      </c>
      <c r="M14" s="72">
        <v>0.72437521884157496</v>
      </c>
      <c r="N14" s="71">
        <v>4191584.4317999999</v>
      </c>
      <c r="O14" s="71">
        <v>40511813.8059</v>
      </c>
      <c r="P14" s="71">
        <v>3333</v>
      </c>
      <c r="Q14" s="71">
        <v>3171</v>
      </c>
      <c r="R14" s="72">
        <v>5.1087984862819402</v>
      </c>
      <c r="S14" s="71">
        <v>49.485273717371697</v>
      </c>
      <c r="T14" s="71">
        <v>52.595262472406198</v>
      </c>
      <c r="U14" s="73">
        <v>-6.2846752607588101</v>
      </c>
      <c r="V14" s="58"/>
      <c r="W14" s="58"/>
    </row>
    <row r="15" spans="1:23" ht="14.25" thickBot="1" x14ac:dyDescent="0.2">
      <c r="A15" s="56"/>
      <c r="B15" s="45" t="s">
        <v>13</v>
      </c>
      <c r="C15" s="46"/>
      <c r="D15" s="71">
        <v>126661.8792</v>
      </c>
      <c r="E15" s="71">
        <v>167332.78810000001</v>
      </c>
      <c r="F15" s="72">
        <v>75.694596760262797</v>
      </c>
      <c r="G15" s="71">
        <v>202317.16200000001</v>
      </c>
      <c r="H15" s="72">
        <v>-37.394397021049599</v>
      </c>
      <c r="I15" s="71">
        <v>16058.4519</v>
      </c>
      <c r="J15" s="72">
        <v>12.6782043669537</v>
      </c>
      <c r="K15" s="71">
        <v>-4376.3306000000002</v>
      </c>
      <c r="L15" s="72">
        <v>-2.1631039881826699</v>
      </c>
      <c r="M15" s="72">
        <v>-4.6693872944608001</v>
      </c>
      <c r="N15" s="71">
        <v>3110026.2189000002</v>
      </c>
      <c r="O15" s="71">
        <v>31212897.317899998</v>
      </c>
      <c r="P15" s="71">
        <v>6366</v>
      </c>
      <c r="Q15" s="71">
        <v>6446</v>
      </c>
      <c r="R15" s="72">
        <v>-1.24107973937325</v>
      </c>
      <c r="S15" s="71">
        <v>19.896619415645599</v>
      </c>
      <c r="T15" s="71">
        <v>19.353611976419501</v>
      </c>
      <c r="U15" s="73">
        <v>2.7291442223553801</v>
      </c>
      <c r="V15" s="58"/>
      <c r="W15" s="58"/>
    </row>
    <row r="16" spans="1:23" ht="14.25" thickBot="1" x14ac:dyDescent="0.2">
      <c r="A16" s="56"/>
      <c r="B16" s="45" t="s">
        <v>14</v>
      </c>
      <c r="C16" s="46"/>
      <c r="D16" s="71">
        <v>1066930.379</v>
      </c>
      <c r="E16" s="71">
        <v>1511283.8847000001</v>
      </c>
      <c r="F16" s="72">
        <v>70.597615034569898</v>
      </c>
      <c r="G16" s="71">
        <v>1196176.3029</v>
      </c>
      <c r="H16" s="72">
        <v>-10.804922617732601</v>
      </c>
      <c r="I16" s="71">
        <v>40973.982600000003</v>
      </c>
      <c r="J16" s="72">
        <v>3.8403614149972598</v>
      </c>
      <c r="K16" s="71">
        <v>18203.951400000002</v>
      </c>
      <c r="L16" s="72">
        <v>1.5218451791651899</v>
      </c>
      <c r="M16" s="72">
        <v>1.25082904802745</v>
      </c>
      <c r="N16" s="71">
        <v>24505934.066599999</v>
      </c>
      <c r="O16" s="71">
        <v>229943017.38850001</v>
      </c>
      <c r="P16" s="71">
        <v>66346</v>
      </c>
      <c r="Q16" s="71">
        <v>66972</v>
      </c>
      <c r="R16" s="72">
        <v>-0.93471898703936196</v>
      </c>
      <c r="S16" s="71">
        <v>16.0813067705664</v>
      </c>
      <c r="T16" s="71">
        <v>16.558608022755799</v>
      </c>
      <c r="U16" s="73">
        <v>-2.9680501653196201</v>
      </c>
      <c r="V16" s="58"/>
      <c r="W16" s="58"/>
    </row>
    <row r="17" spans="1:23" ht="12" thickBot="1" x14ac:dyDescent="0.2">
      <c r="A17" s="56"/>
      <c r="B17" s="45" t="s">
        <v>15</v>
      </c>
      <c r="C17" s="46"/>
      <c r="D17" s="71">
        <v>567342.36329999997</v>
      </c>
      <c r="E17" s="71">
        <v>850839.76049999997</v>
      </c>
      <c r="F17" s="72">
        <v>66.680283366940799</v>
      </c>
      <c r="G17" s="71">
        <v>523460.48349999997</v>
      </c>
      <c r="H17" s="72">
        <v>8.3830358132468401</v>
      </c>
      <c r="I17" s="71">
        <v>61710.954400000002</v>
      </c>
      <c r="J17" s="72">
        <v>10.877198388826899</v>
      </c>
      <c r="K17" s="71">
        <v>55667.3963</v>
      </c>
      <c r="L17" s="72">
        <v>10.6344983154779</v>
      </c>
      <c r="M17" s="72">
        <v>0.10856548898803101</v>
      </c>
      <c r="N17" s="71">
        <v>15825183.2784</v>
      </c>
      <c r="O17" s="71">
        <v>221710393.86109999</v>
      </c>
      <c r="P17" s="71">
        <v>16643</v>
      </c>
      <c r="Q17" s="71">
        <v>16778</v>
      </c>
      <c r="R17" s="72">
        <v>-0.80462510430325795</v>
      </c>
      <c r="S17" s="71">
        <v>34.088948104308102</v>
      </c>
      <c r="T17" s="71">
        <v>36.961781779711501</v>
      </c>
      <c r="U17" s="73">
        <v>-8.4274635480475109</v>
      </c>
      <c r="V17" s="40"/>
      <c r="W17" s="40"/>
    </row>
    <row r="18" spans="1:23" ht="12" thickBot="1" x14ac:dyDescent="0.2">
      <c r="A18" s="56"/>
      <c r="B18" s="45" t="s">
        <v>16</v>
      </c>
      <c r="C18" s="46"/>
      <c r="D18" s="71">
        <v>2124003.4339000001</v>
      </c>
      <c r="E18" s="71">
        <v>2816244.4605999999</v>
      </c>
      <c r="F18" s="72">
        <v>75.419711023505499</v>
      </c>
      <c r="G18" s="71">
        <v>2039274.4294</v>
      </c>
      <c r="H18" s="72">
        <v>4.1548603404461399</v>
      </c>
      <c r="I18" s="71">
        <v>295718.46740000002</v>
      </c>
      <c r="J18" s="72">
        <v>13.9226925286564</v>
      </c>
      <c r="K18" s="71">
        <v>332814.82650000002</v>
      </c>
      <c r="L18" s="72">
        <v>16.3202569355965</v>
      </c>
      <c r="M18" s="72">
        <v>-0.11146245944064</v>
      </c>
      <c r="N18" s="71">
        <v>52078523.700400002</v>
      </c>
      <c r="O18" s="71">
        <v>514270599.45370001</v>
      </c>
      <c r="P18" s="71">
        <v>104907</v>
      </c>
      <c r="Q18" s="71">
        <v>106482</v>
      </c>
      <c r="R18" s="72">
        <v>-1.4791232320955701</v>
      </c>
      <c r="S18" s="71">
        <v>20.2465367792426</v>
      </c>
      <c r="T18" s="71">
        <v>20.669893010086199</v>
      </c>
      <c r="U18" s="73">
        <v>-2.09100566412764</v>
      </c>
      <c r="V18" s="40"/>
      <c r="W18" s="40"/>
    </row>
    <row r="19" spans="1:23" ht="12" thickBot="1" x14ac:dyDescent="0.2">
      <c r="A19" s="56"/>
      <c r="B19" s="45" t="s">
        <v>17</v>
      </c>
      <c r="C19" s="46"/>
      <c r="D19" s="71">
        <v>534132.73840000003</v>
      </c>
      <c r="E19" s="71">
        <v>716085.96609999996</v>
      </c>
      <c r="F19" s="72">
        <v>74.590588796067806</v>
      </c>
      <c r="G19" s="71">
        <v>648147.95460000006</v>
      </c>
      <c r="H19" s="72">
        <v>-17.5909243238087</v>
      </c>
      <c r="I19" s="71">
        <v>25792.430499999999</v>
      </c>
      <c r="J19" s="72">
        <v>4.8288428410625999</v>
      </c>
      <c r="K19" s="71">
        <v>26732.060799999999</v>
      </c>
      <c r="L19" s="72">
        <v>4.1243763264666198</v>
      </c>
      <c r="M19" s="72">
        <v>-3.5149938758182002E-2</v>
      </c>
      <c r="N19" s="71">
        <v>12384993.363299999</v>
      </c>
      <c r="O19" s="71">
        <v>151947292.33450001</v>
      </c>
      <c r="P19" s="71">
        <v>12074</v>
      </c>
      <c r="Q19" s="71">
        <v>12386</v>
      </c>
      <c r="R19" s="72">
        <v>-2.5189730340707301</v>
      </c>
      <c r="S19" s="71">
        <v>44.238258936557898</v>
      </c>
      <c r="T19" s="71">
        <v>48.020146383013099</v>
      </c>
      <c r="U19" s="73">
        <v>-8.5489066192202205</v>
      </c>
      <c r="V19" s="40"/>
      <c r="W19" s="40"/>
    </row>
    <row r="20" spans="1:23" ht="12" thickBot="1" x14ac:dyDescent="0.2">
      <c r="A20" s="56"/>
      <c r="B20" s="45" t="s">
        <v>18</v>
      </c>
      <c r="C20" s="46"/>
      <c r="D20" s="71">
        <v>1099998.1497</v>
      </c>
      <c r="E20" s="71">
        <v>1311469.9040999999</v>
      </c>
      <c r="F20" s="72">
        <v>83.875211033140502</v>
      </c>
      <c r="G20" s="71">
        <v>1062136.3232</v>
      </c>
      <c r="H20" s="72">
        <v>3.5646861587343102</v>
      </c>
      <c r="I20" s="71">
        <v>98553.462799999994</v>
      </c>
      <c r="J20" s="72">
        <v>8.9594207796511505</v>
      </c>
      <c r="K20" s="71">
        <v>87913.383499999996</v>
      </c>
      <c r="L20" s="72">
        <v>8.2770338966597894</v>
      </c>
      <c r="M20" s="72">
        <v>0.12102911839356099</v>
      </c>
      <c r="N20" s="71">
        <v>25590889.488400001</v>
      </c>
      <c r="O20" s="71">
        <v>245904773.01320001</v>
      </c>
      <c r="P20" s="71">
        <v>48080</v>
      </c>
      <c r="Q20" s="71">
        <v>48283</v>
      </c>
      <c r="R20" s="72">
        <v>-0.42043783526293199</v>
      </c>
      <c r="S20" s="71">
        <v>22.878497289933399</v>
      </c>
      <c r="T20" s="71">
        <v>22.653205608599301</v>
      </c>
      <c r="U20" s="73">
        <v>0.98473111445684902</v>
      </c>
      <c r="V20" s="40"/>
      <c r="W20" s="40"/>
    </row>
    <row r="21" spans="1:23" ht="12" thickBot="1" x14ac:dyDescent="0.2">
      <c r="A21" s="56"/>
      <c r="B21" s="45" t="s">
        <v>19</v>
      </c>
      <c r="C21" s="46"/>
      <c r="D21" s="71">
        <v>415113.3578</v>
      </c>
      <c r="E21" s="71">
        <v>496780.86239999998</v>
      </c>
      <c r="F21" s="72">
        <v>83.560658072564294</v>
      </c>
      <c r="G21" s="71">
        <v>399610.2</v>
      </c>
      <c r="H21" s="72">
        <v>3.8795700910537301</v>
      </c>
      <c r="I21" s="71">
        <v>51003.610399999998</v>
      </c>
      <c r="J21" s="72">
        <v>12.286670482083901</v>
      </c>
      <c r="K21" s="71">
        <v>41472.816200000001</v>
      </c>
      <c r="L21" s="72">
        <v>10.3783177206187</v>
      </c>
      <c r="M21" s="72">
        <v>0.229808223151241</v>
      </c>
      <c r="N21" s="71">
        <v>9603030.6751000006</v>
      </c>
      <c r="O21" s="71">
        <v>93296415.038200006</v>
      </c>
      <c r="P21" s="71">
        <v>36627</v>
      </c>
      <c r="Q21" s="71">
        <v>37562</v>
      </c>
      <c r="R21" s="72">
        <v>-2.4892178265268101</v>
      </c>
      <c r="S21" s="71">
        <v>11.333534217926699</v>
      </c>
      <c r="T21" s="71">
        <v>11.3739393456153</v>
      </c>
      <c r="U21" s="73">
        <v>-0.35650951337557701</v>
      </c>
      <c r="V21" s="40"/>
      <c r="W21" s="40"/>
    </row>
    <row r="22" spans="1:23" ht="12" thickBot="1" x14ac:dyDescent="0.2">
      <c r="A22" s="56"/>
      <c r="B22" s="45" t="s">
        <v>20</v>
      </c>
      <c r="C22" s="46"/>
      <c r="D22" s="71">
        <v>1604934.9003000001</v>
      </c>
      <c r="E22" s="71">
        <v>1756196.1498</v>
      </c>
      <c r="F22" s="72">
        <v>91.386995722702906</v>
      </c>
      <c r="G22" s="71">
        <v>1465737.9069999999</v>
      </c>
      <c r="H22" s="72">
        <v>9.4967178398832193</v>
      </c>
      <c r="I22" s="71">
        <v>196509.86120000001</v>
      </c>
      <c r="J22" s="72">
        <v>12.244101686820301</v>
      </c>
      <c r="K22" s="71">
        <v>91483.549799999993</v>
      </c>
      <c r="L22" s="72">
        <v>6.2414671383674598</v>
      </c>
      <c r="M22" s="72">
        <v>1.1480349377522701</v>
      </c>
      <c r="N22" s="71">
        <v>36533998.1087</v>
      </c>
      <c r="O22" s="71">
        <v>305017547.78280002</v>
      </c>
      <c r="P22" s="71">
        <v>96211</v>
      </c>
      <c r="Q22" s="71">
        <v>97782</v>
      </c>
      <c r="R22" s="72">
        <v>-1.60663516802684</v>
      </c>
      <c r="S22" s="71">
        <v>16.681407534481501</v>
      </c>
      <c r="T22" s="71">
        <v>16.554052350125801</v>
      </c>
      <c r="U22" s="73">
        <v>0.76345586601408399</v>
      </c>
      <c r="V22" s="40"/>
      <c r="W22" s="40"/>
    </row>
    <row r="23" spans="1:23" ht="12" thickBot="1" x14ac:dyDescent="0.2">
      <c r="A23" s="56"/>
      <c r="B23" s="45" t="s">
        <v>21</v>
      </c>
      <c r="C23" s="46"/>
      <c r="D23" s="71">
        <v>3473266.7869000002</v>
      </c>
      <c r="E23" s="71">
        <v>3889066.3311000001</v>
      </c>
      <c r="F23" s="72">
        <v>89.308499552323298</v>
      </c>
      <c r="G23" s="71">
        <v>2793739.9081999999</v>
      </c>
      <c r="H23" s="72">
        <v>24.323197614262401</v>
      </c>
      <c r="I23" s="71">
        <v>141374.25580000001</v>
      </c>
      <c r="J23" s="72">
        <v>4.0703540635927098</v>
      </c>
      <c r="K23" s="71">
        <v>267535.75829999999</v>
      </c>
      <c r="L23" s="72">
        <v>9.5762586028408307</v>
      </c>
      <c r="M23" s="72">
        <v>-0.47156874767570101</v>
      </c>
      <c r="N23" s="71">
        <v>70833890.277400002</v>
      </c>
      <c r="O23" s="71">
        <v>651334730.73819995</v>
      </c>
      <c r="P23" s="71">
        <v>98341</v>
      </c>
      <c r="Q23" s="71">
        <v>96010</v>
      </c>
      <c r="R23" s="72">
        <v>2.4278720966565999</v>
      </c>
      <c r="S23" s="71">
        <v>35.318603501082997</v>
      </c>
      <c r="T23" s="71">
        <v>31.871076034788</v>
      </c>
      <c r="U23" s="73">
        <v>9.7612224848845095</v>
      </c>
      <c r="V23" s="40"/>
      <c r="W23" s="40"/>
    </row>
    <row r="24" spans="1:23" ht="12" thickBot="1" x14ac:dyDescent="0.2">
      <c r="A24" s="56"/>
      <c r="B24" s="45" t="s">
        <v>22</v>
      </c>
      <c r="C24" s="46"/>
      <c r="D24" s="71">
        <v>322107.81300000002</v>
      </c>
      <c r="E24" s="71">
        <v>408208.3824</v>
      </c>
      <c r="F24" s="72">
        <v>78.907691974921093</v>
      </c>
      <c r="G24" s="71">
        <v>316019.53139999998</v>
      </c>
      <c r="H24" s="72">
        <v>1.9265523156205999</v>
      </c>
      <c r="I24" s="71">
        <v>53454.084999999999</v>
      </c>
      <c r="J24" s="72">
        <v>16.595091097650599</v>
      </c>
      <c r="K24" s="71">
        <v>57778.792999999998</v>
      </c>
      <c r="L24" s="72">
        <v>18.2832981063018</v>
      </c>
      <c r="M24" s="72">
        <v>-7.4849400194288998E-2</v>
      </c>
      <c r="N24" s="71">
        <v>7410953.2352</v>
      </c>
      <c r="O24" s="71">
        <v>61531705.984099999</v>
      </c>
      <c r="P24" s="71">
        <v>30548</v>
      </c>
      <c r="Q24" s="71">
        <v>30780</v>
      </c>
      <c r="R24" s="72">
        <v>-0.75373619233268796</v>
      </c>
      <c r="S24" s="71">
        <v>10.544317565798099</v>
      </c>
      <c r="T24" s="71">
        <v>10.7231239603639</v>
      </c>
      <c r="U24" s="73">
        <v>-1.69576071139744</v>
      </c>
      <c r="V24" s="40"/>
      <c r="W24" s="40"/>
    </row>
    <row r="25" spans="1:23" ht="12" thickBot="1" x14ac:dyDescent="0.2">
      <c r="A25" s="56"/>
      <c r="B25" s="45" t="s">
        <v>23</v>
      </c>
      <c r="C25" s="46"/>
      <c r="D25" s="71">
        <v>302204.21539999999</v>
      </c>
      <c r="E25" s="71">
        <v>397919.70610000001</v>
      </c>
      <c r="F25" s="72">
        <v>75.946029002155996</v>
      </c>
      <c r="G25" s="71">
        <v>336752.94059999997</v>
      </c>
      <c r="H25" s="72">
        <v>-10.259368526506099</v>
      </c>
      <c r="I25" s="71">
        <v>25659.4293</v>
      </c>
      <c r="J25" s="72">
        <v>8.4907582331493892</v>
      </c>
      <c r="K25" s="71">
        <v>13948.1266</v>
      </c>
      <c r="L25" s="72">
        <v>4.1419464890635602</v>
      </c>
      <c r="M25" s="72">
        <v>0.83963266436081796</v>
      </c>
      <c r="N25" s="71">
        <v>6969539.3422999997</v>
      </c>
      <c r="O25" s="71">
        <v>68496705.712099999</v>
      </c>
      <c r="P25" s="71">
        <v>23880</v>
      </c>
      <c r="Q25" s="71">
        <v>24598</v>
      </c>
      <c r="R25" s="72">
        <v>-2.9189364989023501</v>
      </c>
      <c r="S25" s="71">
        <v>12.6551178978224</v>
      </c>
      <c r="T25" s="71">
        <v>12.7493914830474</v>
      </c>
      <c r="U25" s="73">
        <v>-0.74494434572734602</v>
      </c>
      <c r="V25" s="40"/>
      <c r="W25" s="40"/>
    </row>
    <row r="26" spans="1:23" ht="12" thickBot="1" x14ac:dyDescent="0.2">
      <c r="A26" s="56"/>
      <c r="B26" s="45" t="s">
        <v>24</v>
      </c>
      <c r="C26" s="46"/>
      <c r="D26" s="71">
        <v>669083.74410000001</v>
      </c>
      <c r="E26" s="71">
        <v>1005611.188</v>
      </c>
      <c r="F26" s="72">
        <v>66.535033826612505</v>
      </c>
      <c r="G26" s="71">
        <v>994865.3922</v>
      </c>
      <c r="H26" s="72">
        <v>-32.7463042391676</v>
      </c>
      <c r="I26" s="71">
        <v>128247.001</v>
      </c>
      <c r="J26" s="72">
        <v>19.167555949593101</v>
      </c>
      <c r="K26" s="71">
        <v>91561.861900000004</v>
      </c>
      <c r="L26" s="72">
        <v>9.2034422563965403</v>
      </c>
      <c r="M26" s="72">
        <v>0.40065960148414198</v>
      </c>
      <c r="N26" s="71">
        <v>16585967.823100001</v>
      </c>
      <c r="O26" s="71">
        <v>145308972.66100001</v>
      </c>
      <c r="P26" s="71">
        <v>49106</v>
      </c>
      <c r="Q26" s="71">
        <v>49117</v>
      </c>
      <c r="R26" s="72">
        <v>-2.2395504611439E-2</v>
      </c>
      <c r="S26" s="71">
        <v>13.625295159450999</v>
      </c>
      <c r="T26" s="71">
        <v>14.357215143433001</v>
      </c>
      <c r="U26" s="73">
        <v>-5.3717734215420503</v>
      </c>
      <c r="V26" s="40"/>
      <c r="W26" s="40"/>
    </row>
    <row r="27" spans="1:23" ht="12" thickBot="1" x14ac:dyDescent="0.2">
      <c r="A27" s="56"/>
      <c r="B27" s="45" t="s">
        <v>25</v>
      </c>
      <c r="C27" s="46"/>
      <c r="D27" s="71">
        <v>277183.18430000002</v>
      </c>
      <c r="E27" s="71">
        <v>381355.1519</v>
      </c>
      <c r="F27" s="72">
        <v>72.683739270076501</v>
      </c>
      <c r="G27" s="71">
        <v>287985.33669999999</v>
      </c>
      <c r="H27" s="72">
        <v>-3.7509383372712399</v>
      </c>
      <c r="I27" s="71">
        <v>77827.585099999997</v>
      </c>
      <c r="J27" s="72">
        <v>28.078032690383498</v>
      </c>
      <c r="K27" s="71">
        <v>93087.804300000003</v>
      </c>
      <c r="L27" s="72">
        <v>32.323800012419198</v>
      </c>
      <c r="M27" s="72">
        <v>-0.163933603491387</v>
      </c>
      <c r="N27" s="71">
        <v>6730028.3927999996</v>
      </c>
      <c r="O27" s="71">
        <v>54634841.416699998</v>
      </c>
      <c r="P27" s="71">
        <v>37437</v>
      </c>
      <c r="Q27" s="71">
        <v>38344</v>
      </c>
      <c r="R27" s="72">
        <v>-2.3654287502607998</v>
      </c>
      <c r="S27" s="71">
        <v>7.4039902850121599</v>
      </c>
      <c r="T27" s="71">
        <v>7.5426850224285404</v>
      </c>
      <c r="U27" s="73">
        <v>-1.87324310375103</v>
      </c>
      <c r="V27" s="40"/>
      <c r="W27" s="40"/>
    </row>
    <row r="28" spans="1:23" ht="12" thickBot="1" x14ac:dyDescent="0.2">
      <c r="A28" s="56"/>
      <c r="B28" s="45" t="s">
        <v>26</v>
      </c>
      <c r="C28" s="46"/>
      <c r="D28" s="71">
        <v>1010002.6342</v>
      </c>
      <c r="E28" s="71">
        <v>1240423.6510999999</v>
      </c>
      <c r="F28" s="72">
        <v>81.424006492002604</v>
      </c>
      <c r="G28" s="71">
        <v>1027475.8901</v>
      </c>
      <c r="H28" s="72">
        <v>-1.70060008885458</v>
      </c>
      <c r="I28" s="71">
        <v>47305.974600000001</v>
      </c>
      <c r="J28" s="72">
        <v>4.6837476456157896</v>
      </c>
      <c r="K28" s="71">
        <v>22789.857199999999</v>
      </c>
      <c r="L28" s="72">
        <v>2.2180430139126601</v>
      </c>
      <c r="M28" s="72">
        <v>1.07574686338974</v>
      </c>
      <c r="N28" s="71">
        <v>23617196.489999998</v>
      </c>
      <c r="O28" s="71">
        <v>193057613.12760001</v>
      </c>
      <c r="P28" s="71">
        <v>48686</v>
      </c>
      <c r="Q28" s="71">
        <v>49167</v>
      </c>
      <c r="R28" s="72">
        <v>-0.978298452213888</v>
      </c>
      <c r="S28" s="71">
        <v>20.745237526188198</v>
      </c>
      <c r="T28" s="71">
        <v>21.1180978257775</v>
      </c>
      <c r="U28" s="73">
        <v>-1.7973296238162499</v>
      </c>
      <c r="V28" s="40"/>
      <c r="W28" s="40"/>
    </row>
    <row r="29" spans="1:23" ht="12" thickBot="1" x14ac:dyDescent="0.2">
      <c r="A29" s="56"/>
      <c r="B29" s="45" t="s">
        <v>27</v>
      </c>
      <c r="C29" s="46"/>
      <c r="D29" s="71">
        <v>606058.18599999999</v>
      </c>
      <c r="E29" s="71">
        <v>733057.61380000005</v>
      </c>
      <c r="F29" s="72">
        <v>82.675382478920795</v>
      </c>
      <c r="G29" s="71">
        <v>660925.55850000004</v>
      </c>
      <c r="H29" s="72">
        <v>-8.3015964195005605</v>
      </c>
      <c r="I29" s="71">
        <v>101316.26459999999</v>
      </c>
      <c r="J29" s="72">
        <v>16.7172504126526</v>
      </c>
      <c r="K29" s="71">
        <v>96398.378200000006</v>
      </c>
      <c r="L29" s="72">
        <v>14.585360932142001</v>
      </c>
      <c r="M29" s="72">
        <v>5.1016277367206E-2</v>
      </c>
      <c r="N29" s="71">
        <v>15840975.878900001</v>
      </c>
      <c r="O29" s="71">
        <v>144651345.373</v>
      </c>
      <c r="P29" s="71">
        <v>90840</v>
      </c>
      <c r="Q29" s="71">
        <v>93241</v>
      </c>
      <c r="R29" s="72">
        <v>-2.5750474576634699</v>
      </c>
      <c r="S29" s="71">
        <v>6.6717105460149702</v>
      </c>
      <c r="T29" s="71">
        <v>6.7325353052841601</v>
      </c>
      <c r="U29" s="73">
        <v>-0.91168162721800605</v>
      </c>
      <c r="V29" s="40"/>
      <c r="W29" s="40"/>
    </row>
    <row r="30" spans="1:23" ht="12" thickBot="1" x14ac:dyDescent="0.2">
      <c r="A30" s="56"/>
      <c r="B30" s="45" t="s">
        <v>28</v>
      </c>
      <c r="C30" s="46"/>
      <c r="D30" s="71">
        <v>1388196.6481999999</v>
      </c>
      <c r="E30" s="71">
        <v>1892547.5667999999</v>
      </c>
      <c r="F30" s="72">
        <v>73.350687324980797</v>
      </c>
      <c r="G30" s="71">
        <v>1658633.72</v>
      </c>
      <c r="H30" s="72">
        <v>-16.304809708077102</v>
      </c>
      <c r="I30" s="71">
        <v>145850.60519999999</v>
      </c>
      <c r="J30" s="72">
        <v>10.5064801437978</v>
      </c>
      <c r="K30" s="71">
        <v>113705.3717</v>
      </c>
      <c r="L30" s="72">
        <v>6.8553635639338104</v>
      </c>
      <c r="M30" s="72">
        <v>0.28270637542799598</v>
      </c>
      <c r="N30" s="71">
        <v>30777361.7656</v>
      </c>
      <c r="O30" s="71">
        <v>266827999.10929999</v>
      </c>
      <c r="P30" s="71">
        <v>83741</v>
      </c>
      <c r="Q30" s="71">
        <v>86315</v>
      </c>
      <c r="R30" s="72">
        <v>-2.9821004460406701</v>
      </c>
      <c r="S30" s="71">
        <v>16.577263803871499</v>
      </c>
      <c r="T30" s="71">
        <v>17.008761323060899</v>
      </c>
      <c r="U30" s="73">
        <v>-2.60294777409915</v>
      </c>
      <c r="V30" s="40"/>
      <c r="W30" s="40"/>
    </row>
    <row r="31" spans="1:23" ht="12" thickBot="1" x14ac:dyDescent="0.2">
      <c r="A31" s="56"/>
      <c r="B31" s="45" t="s">
        <v>29</v>
      </c>
      <c r="C31" s="46"/>
      <c r="D31" s="71">
        <v>975151.14740000002</v>
      </c>
      <c r="E31" s="71">
        <v>1104113.0734999999</v>
      </c>
      <c r="F31" s="72">
        <v>88.319862413077402</v>
      </c>
      <c r="G31" s="71">
        <v>1028153.3375</v>
      </c>
      <c r="H31" s="72">
        <v>-5.1550861303312203</v>
      </c>
      <c r="I31" s="71">
        <v>43774.794999999998</v>
      </c>
      <c r="J31" s="72">
        <v>4.4890266618374701</v>
      </c>
      <c r="K31" s="71">
        <v>-16985.0072</v>
      </c>
      <c r="L31" s="72">
        <v>-1.65199164176229</v>
      </c>
      <c r="M31" s="72">
        <v>-3.57726090336894</v>
      </c>
      <c r="N31" s="71">
        <v>22856165.530000001</v>
      </c>
      <c r="O31" s="71">
        <v>252899654.4562</v>
      </c>
      <c r="P31" s="71">
        <v>35979</v>
      </c>
      <c r="Q31" s="71">
        <v>36256</v>
      </c>
      <c r="R31" s="72">
        <v>-0.76401147396293301</v>
      </c>
      <c r="S31" s="71">
        <v>27.103342155146098</v>
      </c>
      <c r="T31" s="71">
        <v>27.4852767486761</v>
      </c>
      <c r="U31" s="73">
        <v>-1.4091789541811399</v>
      </c>
      <c r="V31" s="40"/>
      <c r="W31" s="40"/>
    </row>
    <row r="32" spans="1:23" ht="12" thickBot="1" x14ac:dyDescent="0.2">
      <c r="A32" s="56"/>
      <c r="B32" s="45" t="s">
        <v>30</v>
      </c>
      <c r="C32" s="46"/>
      <c r="D32" s="71">
        <v>137028.84719999999</v>
      </c>
      <c r="E32" s="71">
        <v>201257.26209999999</v>
      </c>
      <c r="F32" s="72">
        <v>68.086411277876607</v>
      </c>
      <c r="G32" s="71">
        <v>148231.24950000001</v>
      </c>
      <c r="H32" s="72">
        <v>-7.5573823588392601</v>
      </c>
      <c r="I32" s="71">
        <v>35833.153700000003</v>
      </c>
      <c r="J32" s="72">
        <v>26.150080389788201</v>
      </c>
      <c r="K32" s="71">
        <v>41069.1302</v>
      </c>
      <c r="L32" s="72">
        <v>27.706121575936699</v>
      </c>
      <c r="M32" s="72">
        <v>-0.12749177970172801</v>
      </c>
      <c r="N32" s="71">
        <v>3118059.0627000001</v>
      </c>
      <c r="O32" s="71">
        <v>27830860.539500002</v>
      </c>
      <c r="P32" s="71">
        <v>28969</v>
      </c>
      <c r="Q32" s="71">
        <v>29268</v>
      </c>
      <c r="R32" s="72">
        <v>-1.0215935492688299</v>
      </c>
      <c r="S32" s="71">
        <v>4.73018907107598</v>
      </c>
      <c r="T32" s="71">
        <v>4.7786281365313696</v>
      </c>
      <c r="U32" s="73">
        <v>-1.02404078838163</v>
      </c>
      <c r="V32" s="40"/>
      <c r="W32" s="40"/>
    </row>
    <row r="33" spans="1:23" ht="12" thickBot="1" x14ac:dyDescent="0.2">
      <c r="A33" s="56"/>
      <c r="B33" s="45" t="s">
        <v>31</v>
      </c>
      <c r="C33" s="46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1">
        <v>0</v>
      </c>
      <c r="O33" s="71">
        <v>172.99539999999999</v>
      </c>
      <c r="P33" s="74"/>
      <c r="Q33" s="74"/>
      <c r="R33" s="74"/>
      <c r="S33" s="74"/>
      <c r="T33" s="74"/>
      <c r="U33" s="75"/>
      <c r="V33" s="40"/>
      <c r="W33" s="40"/>
    </row>
    <row r="34" spans="1:23" ht="12" thickBot="1" x14ac:dyDescent="0.2">
      <c r="A34" s="56"/>
      <c r="B34" s="45" t="s">
        <v>71</v>
      </c>
      <c r="C34" s="46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1">
        <v>1</v>
      </c>
      <c r="P34" s="74"/>
      <c r="Q34" s="74"/>
      <c r="R34" s="74"/>
      <c r="S34" s="74"/>
      <c r="T34" s="74"/>
      <c r="U34" s="75"/>
      <c r="V34" s="40"/>
      <c r="W34" s="40"/>
    </row>
    <row r="35" spans="1:23" ht="12" customHeight="1" thickBot="1" x14ac:dyDescent="0.2">
      <c r="A35" s="56"/>
      <c r="B35" s="45" t="s">
        <v>32</v>
      </c>
      <c r="C35" s="46"/>
      <c r="D35" s="71">
        <v>226826.3328</v>
      </c>
      <c r="E35" s="71">
        <v>219708.48120000001</v>
      </c>
      <c r="F35" s="72">
        <v>103.23967994368</v>
      </c>
      <c r="G35" s="71">
        <v>207041.32260000001</v>
      </c>
      <c r="H35" s="72">
        <v>9.5560683015072598</v>
      </c>
      <c r="I35" s="71">
        <v>25806.693599999999</v>
      </c>
      <c r="J35" s="72">
        <v>11.377291728626</v>
      </c>
      <c r="K35" s="71">
        <v>21463.242600000001</v>
      </c>
      <c r="L35" s="72">
        <v>10.3666467787528</v>
      </c>
      <c r="M35" s="72">
        <v>0.20236695269893601</v>
      </c>
      <c r="N35" s="71">
        <v>4182899.4761000001</v>
      </c>
      <c r="O35" s="71">
        <v>39384779.793399997</v>
      </c>
      <c r="P35" s="71">
        <v>14023</v>
      </c>
      <c r="Q35" s="71">
        <v>14997</v>
      </c>
      <c r="R35" s="72">
        <v>-6.4946322597852904</v>
      </c>
      <c r="S35" s="71">
        <v>16.175307195321999</v>
      </c>
      <c r="T35" s="71">
        <v>16.108371380942899</v>
      </c>
      <c r="U35" s="73">
        <v>0.41381479542145999</v>
      </c>
      <c r="V35" s="40"/>
      <c r="W35" s="40"/>
    </row>
    <row r="36" spans="1:23" ht="12" customHeight="1" thickBot="1" x14ac:dyDescent="0.2">
      <c r="A36" s="56"/>
      <c r="B36" s="45" t="s">
        <v>70</v>
      </c>
      <c r="C36" s="46"/>
      <c r="D36" s="71">
        <v>97776.12</v>
      </c>
      <c r="E36" s="74"/>
      <c r="F36" s="74"/>
      <c r="G36" s="74"/>
      <c r="H36" s="74"/>
      <c r="I36" s="71">
        <v>4018.07</v>
      </c>
      <c r="J36" s="72">
        <v>4.1094594467442596</v>
      </c>
      <c r="K36" s="74"/>
      <c r="L36" s="74"/>
      <c r="M36" s="74"/>
      <c r="N36" s="71">
        <v>2396536.98</v>
      </c>
      <c r="O36" s="71">
        <v>13126462.880000001</v>
      </c>
      <c r="P36" s="71">
        <v>78</v>
      </c>
      <c r="Q36" s="71">
        <v>82</v>
      </c>
      <c r="R36" s="72">
        <v>-4.8780487804878101</v>
      </c>
      <c r="S36" s="71">
        <v>1253.54</v>
      </c>
      <c r="T36" s="71">
        <v>1093.64292682927</v>
      </c>
      <c r="U36" s="73">
        <v>12.7556418758661</v>
      </c>
      <c r="V36" s="40"/>
      <c r="W36" s="40"/>
    </row>
    <row r="37" spans="1:23" ht="12" customHeight="1" thickBot="1" x14ac:dyDescent="0.2">
      <c r="A37" s="56"/>
      <c r="B37" s="45" t="s">
        <v>36</v>
      </c>
      <c r="C37" s="46"/>
      <c r="D37" s="71">
        <v>370452.16</v>
      </c>
      <c r="E37" s="71">
        <v>276731.77500000002</v>
      </c>
      <c r="F37" s="72">
        <v>133.86686801687301</v>
      </c>
      <c r="G37" s="71">
        <v>628203.55000000005</v>
      </c>
      <c r="H37" s="72">
        <v>-41.029916179238398</v>
      </c>
      <c r="I37" s="71">
        <v>-44846.41</v>
      </c>
      <c r="J37" s="72">
        <v>-12.105857339311999</v>
      </c>
      <c r="K37" s="71">
        <v>-91038.720000000001</v>
      </c>
      <c r="L37" s="72">
        <v>-14.491914284788701</v>
      </c>
      <c r="M37" s="72">
        <v>-0.50739190972808101</v>
      </c>
      <c r="N37" s="71">
        <v>6716817.46</v>
      </c>
      <c r="O37" s="71">
        <v>100526292.19</v>
      </c>
      <c r="P37" s="71">
        <v>139</v>
      </c>
      <c r="Q37" s="71">
        <v>169</v>
      </c>
      <c r="R37" s="72">
        <v>-17.7514792899408</v>
      </c>
      <c r="S37" s="71">
        <v>2665.1234532374101</v>
      </c>
      <c r="T37" s="71">
        <v>2666.8643786982202</v>
      </c>
      <c r="U37" s="73">
        <v>-6.5322507244454001E-2</v>
      </c>
      <c r="V37" s="40"/>
      <c r="W37" s="40"/>
    </row>
    <row r="38" spans="1:23" ht="12" customHeight="1" thickBot="1" x14ac:dyDescent="0.2">
      <c r="A38" s="56"/>
      <c r="B38" s="45" t="s">
        <v>37</v>
      </c>
      <c r="C38" s="46"/>
      <c r="D38" s="71">
        <v>208039.35</v>
      </c>
      <c r="E38" s="71">
        <v>281667.91639999999</v>
      </c>
      <c r="F38" s="72">
        <v>73.859796550119299</v>
      </c>
      <c r="G38" s="71">
        <v>907200.82</v>
      </c>
      <c r="H38" s="72">
        <v>-77.067993611381397</v>
      </c>
      <c r="I38" s="71">
        <v>-9238.6299999999992</v>
      </c>
      <c r="J38" s="72">
        <v>-4.4408089142751104</v>
      </c>
      <c r="K38" s="71">
        <v>-39219.129999999997</v>
      </c>
      <c r="L38" s="72">
        <v>-4.3230924328309097</v>
      </c>
      <c r="M38" s="72">
        <v>-0.76443562108593399</v>
      </c>
      <c r="N38" s="71">
        <v>8202069.7199999997</v>
      </c>
      <c r="O38" s="71">
        <v>105863074.81999999</v>
      </c>
      <c r="P38" s="71">
        <v>75</v>
      </c>
      <c r="Q38" s="71">
        <v>88</v>
      </c>
      <c r="R38" s="72">
        <v>-14.7727272727273</v>
      </c>
      <c r="S38" s="71">
        <v>2773.8580000000002</v>
      </c>
      <c r="T38" s="71">
        <v>2487.6945454545498</v>
      </c>
      <c r="U38" s="73">
        <v>10.3164421014145</v>
      </c>
      <c r="V38" s="40"/>
      <c r="W38" s="40"/>
    </row>
    <row r="39" spans="1:23" ht="12" thickBot="1" x14ac:dyDescent="0.2">
      <c r="A39" s="56"/>
      <c r="B39" s="45" t="s">
        <v>38</v>
      </c>
      <c r="C39" s="46"/>
      <c r="D39" s="71">
        <v>284261.81</v>
      </c>
      <c r="E39" s="71">
        <v>160215.9523</v>
      </c>
      <c r="F39" s="72">
        <v>177.424161526517</v>
      </c>
      <c r="G39" s="71">
        <v>509285.02</v>
      </c>
      <c r="H39" s="72">
        <v>-44.184140739109097</v>
      </c>
      <c r="I39" s="71">
        <v>-45456.55</v>
      </c>
      <c r="J39" s="72">
        <v>-15.991085823312</v>
      </c>
      <c r="K39" s="71">
        <v>-78754.89</v>
      </c>
      <c r="L39" s="72">
        <v>-15.4638143489867</v>
      </c>
      <c r="M39" s="72">
        <v>-0.42280980901630399</v>
      </c>
      <c r="N39" s="71">
        <v>5839950.1399999997</v>
      </c>
      <c r="O39" s="71">
        <v>68148900.519999996</v>
      </c>
      <c r="P39" s="71">
        <v>171</v>
      </c>
      <c r="Q39" s="71">
        <v>161</v>
      </c>
      <c r="R39" s="72">
        <v>6.2111801242235902</v>
      </c>
      <c r="S39" s="71">
        <v>1662.34976608187</v>
      </c>
      <c r="T39" s="71">
        <v>1620.7581987577601</v>
      </c>
      <c r="U39" s="73">
        <v>2.5019745045675998</v>
      </c>
      <c r="V39" s="40"/>
      <c r="W39" s="40"/>
    </row>
    <row r="40" spans="1:23" ht="12" customHeight="1" thickBot="1" x14ac:dyDescent="0.2">
      <c r="A40" s="56"/>
      <c r="B40" s="45" t="s">
        <v>73</v>
      </c>
      <c r="C40" s="46"/>
      <c r="D40" s="71">
        <v>26.35</v>
      </c>
      <c r="E40" s="74"/>
      <c r="F40" s="74"/>
      <c r="G40" s="71">
        <v>9.3699999999999992</v>
      </c>
      <c r="H40" s="72">
        <v>181.21664887940199</v>
      </c>
      <c r="I40" s="71">
        <v>23.92</v>
      </c>
      <c r="J40" s="72">
        <v>90.777988614800805</v>
      </c>
      <c r="K40" s="71">
        <v>0.24</v>
      </c>
      <c r="L40" s="72">
        <v>2.5613660618996801</v>
      </c>
      <c r="M40" s="72">
        <v>98.6666666666667</v>
      </c>
      <c r="N40" s="71">
        <v>174.76</v>
      </c>
      <c r="O40" s="71">
        <v>3857.8</v>
      </c>
      <c r="P40" s="71">
        <v>31</v>
      </c>
      <c r="Q40" s="71">
        <v>2</v>
      </c>
      <c r="R40" s="72">
        <v>1450</v>
      </c>
      <c r="S40" s="71">
        <v>0.85</v>
      </c>
      <c r="T40" s="71">
        <v>0</v>
      </c>
      <c r="U40" s="73">
        <v>100</v>
      </c>
      <c r="V40" s="40"/>
      <c r="W40" s="40"/>
    </row>
    <row r="41" spans="1:23" ht="12" customHeight="1" thickBot="1" x14ac:dyDescent="0.2">
      <c r="A41" s="56"/>
      <c r="B41" s="45" t="s">
        <v>33</v>
      </c>
      <c r="C41" s="46"/>
      <c r="D41" s="71">
        <v>200258.11960000001</v>
      </c>
      <c r="E41" s="71">
        <v>148773.11009999999</v>
      </c>
      <c r="F41" s="72">
        <v>134.606394573182</v>
      </c>
      <c r="G41" s="71">
        <v>326187.60729999997</v>
      </c>
      <c r="H41" s="72">
        <v>-38.606459865957</v>
      </c>
      <c r="I41" s="71">
        <v>13519.6669</v>
      </c>
      <c r="J41" s="72">
        <v>6.75112046742698</v>
      </c>
      <c r="K41" s="71">
        <v>17578.453799999999</v>
      </c>
      <c r="L41" s="72">
        <v>5.3890624311281101</v>
      </c>
      <c r="M41" s="72">
        <v>-0.23089555806097101</v>
      </c>
      <c r="N41" s="71">
        <v>4554045.6626000004</v>
      </c>
      <c r="O41" s="71">
        <v>43894822.167300001</v>
      </c>
      <c r="P41" s="71">
        <v>289</v>
      </c>
      <c r="Q41" s="71">
        <v>320</v>
      </c>
      <c r="R41" s="72">
        <v>-9.6875</v>
      </c>
      <c r="S41" s="71">
        <v>692.93466989619401</v>
      </c>
      <c r="T41" s="71">
        <v>685.32719281250002</v>
      </c>
      <c r="U41" s="73">
        <v>1.0978635381071999</v>
      </c>
      <c r="V41" s="40"/>
      <c r="W41" s="40"/>
    </row>
    <row r="42" spans="1:23" ht="12" thickBot="1" x14ac:dyDescent="0.2">
      <c r="A42" s="56"/>
      <c r="B42" s="45" t="s">
        <v>34</v>
      </c>
      <c r="C42" s="46"/>
      <c r="D42" s="71">
        <v>668296.62820000004</v>
      </c>
      <c r="E42" s="71">
        <v>468973.06790000002</v>
      </c>
      <c r="F42" s="72">
        <v>142.50213369235601</v>
      </c>
      <c r="G42" s="71">
        <v>1043337.3758</v>
      </c>
      <c r="H42" s="72">
        <v>-35.946258257299597</v>
      </c>
      <c r="I42" s="71">
        <v>37123.246599999999</v>
      </c>
      <c r="J42" s="72">
        <v>5.5549055664081797</v>
      </c>
      <c r="K42" s="71">
        <v>50571.132400000002</v>
      </c>
      <c r="L42" s="72">
        <v>4.8470546127252101</v>
      </c>
      <c r="M42" s="72">
        <v>-0.26592020312363002</v>
      </c>
      <c r="N42" s="71">
        <v>10124360.786599999</v>
      </c>
      <c r="O42" s="71">
        <v>112031549.84110001</v>
      </c>
      <c r="P42" s="71">
        <v>2849</v>
      </c>
      <c r="Q42" s="71">
        <v>2614</v>
      </c>
      <c r="R42" s="72">
        <v>8.9900535577658793</v>
      </c>
      <c r="S42" s="71">
        <v>234.57235107055101</v>
      </c>
      <c r="T42" s="71">
        <v>213.75962593726101</v>
      </c>
      <c r="U42" s="73">
        <v>8.8726250294649809</v>
      </c>
      <c r="V42" s="40"/>
      <c r="W42" s="40"/>
    </row>
    <row r="43" spans="1:23" ht="12" thickBot="1" x14ac:dyDescent="0.2">
      <c r="A43" s="56"/>
      <c r="B43" s="45" t="s">
        <v>39</v>
      </c>
      <c r="C43" s="46"/>
      <c r="D43" s="71">
        <v>149879.56</v>
      </c>
      <c r="E43" s="71">
        <v>118647.43339999999</v>
      </c>
      <c r="F43" s="72">
        <v>126.323474267417</v>
      </c>
      <c r="G43" s="71">
        <v>239423.93</v>
      </c>
      <c r="H43" s="72">
        <v>-37.399924894725402</v>
      </c>
      <c r="I43" s="71">
        <v>-16507.919999999998</v>
      </c>
      <c r="J43" s="72">
        <v>-11.014123606981499</v>
      </c>
      <c r="K43" s="71">
        <v>-29339.29</v>
      </c>
      <c r="L43" s="72">
        <v>-12.254117623079701</v>
      </c>
      <c r="M43" s="72">
        <v>-0.43734425747862299</v>
      </c>
      <c r="N43" s="71">
        <v>2510929.5499999998</v>
      </c>
      <c r="O43" s="71">
        <v>45206795.740000002</v>
      </c>
      <c r="P43" s="71">
        <v>92</v>
      </c>
      <c r="Q43" s="71">
        <v>83</v>
      </c>
      <c r="R43" s="72">
        <v>10.8433734939759</v>
      </c>
      <c r="S43" s="71">
        <v>1629.1256521739101</v>
      </c>
      <c r="T43" s="71">
        <v>1487.60277108434</v>
      </c>
      <c r="U43" s="73">
        <v>8.6870451582864092</v>
      </c>
      <c r="V43" s="40"/>
      <c r="W43" s="40"/>
    </row>
    <row r="44" spans="1:23" ht="12" thickBot="1" x14ac:dyDescent="0.2">
      <c r="A44" s="56"/>
      <c r="B44" s="45" t="s">
        <v>40</v>
      </c>
      <c r="C44" s="46"/>
      <c r="D44" s="71">
        <v>74411.149999999994</v>
      </c>
      <c r="E44" s="71">
        <v>24230.848399999999</v>
      </c>
      <c r="F44" s="72">
        <v>307.09263155639201</v>
      </c>
      <c r="G44" s="71">
        <v>124005.16</v>
      </c>
      <c r="H44" s="72">
        <v>-39.993505108980997</v>
      </c>
      <c r="I44" s="71">
        <v>10190.370000000001</v>
      </c>
      <c r="J44" s="72">
        <v>13.694681509424299</v>
      </c>
      <c r="K44" s="71">
        <v>16801.23</v>
      </c>
      <c r="L44" s="72">
        <v>13.548815226721199</v>
      </c>
      <c r="M44" s="72">
        <v>-0.39347476345481802</v>
      </c>
      <c r="N44" s="71">
        <v>1585752.17</v>
      </c>
      <c r="O44" s="71">
        <v>17672740.629999999</v>
      </c>
      <c r="P44" s="71">
        <v>61</v>
      </c>
      <c r="Q44" s="71">
        <v>107</v>
      </c>
      <c r="R44" s="72">
        <v>-42.990654205607498</v>
      </c>
      <c r="S44" s="71">
        <v>1219.85491803279</v>
      </c>
      <c r="T44" s="71">
        <v>1305.9593457943899</v>
      </c>
      <c r="U44" s="73">
        <v>-7.05857938421586</v>
      </c>
      <c r="V44" s="40"/>
      <c r="W44" s="40"/>
    </row>
    <row r="45" spans="1:23" ht="12" thickBot="1" x14ac:dyDescent="0.2">
      <c r="A45" s="57"/>
      <c r="B45" s="45" t="s">
        <v>35</v>
      </c>
      <c r="C45" s="46"/>
      <c r="D45" s="76">
        <v>41134.537400000001</v>
      </c>
      <c r="E45" s="77"/>
      <c r="F45" s="77"/>
      <c r="G45" s="76">
        <v>29641.290499999999</v>
      </c>
      <c r="H45" s="78">
        <v>38.774448433680703</v>
      </c>
      <c r="I45" s="76">
        <v>1836.2217000000001</v>
      </c>
      <c r="J45" s="78">
        <v>4.4639415344440003</v>
      </c>
      <c r="K45" s="76">
        <v>2328.4218000000001</v>
      </c>
      <c r="L45" s="78">
        <v>7.85533207469493</v>
      </c>
      <c r="M45" s="78">
        <v>-0.21138785936465601</v>
      </c>
      <c r="N45" s="76">
        <v>1113048.6473000001</v>
      </c>
      <c r="O45" s="76">
        <v>5710113.7989999996</v>
      </c>
      <c r="P45" s="76">
        <v>18</v>
      </c>
      <c r="Q45" s="76">
        <v>33</v>
      </c>
      <c r="R45" s="78">
        <v>-45.454545454545503</v>
      </c>
      <c r="S45" s="76">
        <v>2285.25207777778</v>
      </c>
      <c r="T45" s="76">
        <v>1541.6455515151499</v>
      </c>
      <c r="U45" s="79">
        <v>32.539365503420697</v>
      </c>
      <c r="V45" s="40"/>
      <c r="W45" s="40"/>
    </row>
  </sheetData>
  <mergeCells count="43"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19:C19"/>
    <mergeCell ref="B20:C20"/>
    <mergeCell ref="B21:C21"/>
    <mergeCell ref="B22:C22"/>
    <mergeCell ref="B23:C23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topLeftCell="A19" workbookViewId="0">
      <selection activeCell="B32" sqref="B32:E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105108</v>
      </c>
      <c r="D2" s="32">
        <v>711029.39443333296</v>
      </c>
      <c r="E2" s="32">
        <v>563096.10278290603</v>
      </c>
      <c r="F2" s="32">
        <v>147933.29165042701</v>
      </c>
      <c r="G2" s="32">
        <v>563096.10278290603</v>
      </c>
      <c r="H2" s="32">
        <v>0.208055099843411</v>
      </c>
    </row>
    <row r="3" spans="1:8" ht="14.25" x14ac:dyDescent="0.2">
      <c r="A3" s="32">
        <v>2</v>
      </c>
      <c r="B3" s="33">
        <v>13</v>
      </c>
      <c r="C3" s="32">
        <v>22488</v>
      </c>
      <c r="D3" s="32">
        <v>119329.372654708</v>
      </c>
      <c r="E3" s="32">
        <v>94716.644784297707</v>
      </c>
      <c r="F3" s="32">
        <v>24612.727870410701</v>
      </c>
      <c r="G3" s="32">
        <v>94716.644784297707</v>
      </c>
      <c r="H3" s="32">
        <v>0.206258755265815</v>
      </c>
    </row>
    <row r="4" spans="1:8" ht="14.25" x14ac:dyDescent="0.2">
      <c r="A4" s="32">
        <v>3</v>
      </c>
      <c r="B4" s="33">
        <v>14</v>
      </c>
      <c r="C4" s="32">
        <v>129860</v>
      </c>
      <c r="D4" s="32">
        <v>206943.45198034201</v>
      </c>
      <c r="E4" s="32">
        <v>156096.74055470101</v>
      </c>
      <c r="F4" s="32">
        <v>50846.711425640999</v>
      </c>
      <c r="G4" s="32">
        <v>156096.74055470101</v>
      </c>
      <c r="H4" s="32">
        <v>0.24570340805212401</v>
      </c>
    </row>
    <row r="5" spans="1:8" ht="14.25" x14ac:dyDescent="0.2">
      <c r="A5" s="32">
        <v>4</v>
      </c>
      <c r="B5" s="33">
        <v>15</v>
      </c>
      <c r="C5" s="32">
        <v>4473</v>
      </c>
      <c r="D5" s="32">
        <v>55959.851925641</v>
      </c>
      <c r="E5" s="32">
        <v>44197.908774358999</v>
      </c>
      <c r="F5" s="32">
        <v>11761.943151282099</v>
      </c>
      <c r="G5" s="32">
        <v>44197.908774358999</v>
      </c>
      <c r="H5" s="32">
        <v>0.21018538731859401</v>
      </c>
    </row>
    <row r="6" spans="1:8" ht="14.25" x14ac:dyDescent="0.2">
      <c r="A6" s="32">
        <v>5</v>
      </c>
      <c r="B6" s="33">
        <v>16</v>
      </c>
      <c r="C6" s="32">
        <v>3224</v>
      </c>
      <c r="D6" s="32">
        <v>160983.590244444</v>
      </c>
      <c r="E6" s="32">
        <v>149639.39228119701</v>
      </c>
      <c r="F6" s="32">
        <v>11344.1979632479</v>
      </c>
      <c r="G6" s="32">
        <v>149639.39228119701</v>
      </c>
      <c r="H6" s="32">
        <v>7.0468039295324095E-2</v>
      </c>
    </row>
    <row r="7" spans="1:8" ht="14.25" x14ac:dyDescent="0.2">
      <c r="A7" s="32">
        <v>6</v>
      </c>
      <c r="B7" s="33">
        <v>17</v>
      </c>
      <c r="C7" s="32">
        <v>33553</v>
      </c>
      <c r="D7" s="32">
        <v>338655.26792222197</v>
      </c>
      <c r="E7" s="32">
        <v>280949.86960085499</v>
      </c>
      <c r="F7" s="32">
        <v>57705.398321367502</v>
      </c>
      <c r="G7" s="32">
        <v>280949.86960085499</v>
      </c>
      <c r="H7" s="32">
        <v>0.17039569080207101</v>
      </c>
    </row>
    <row r="8" spans="1:8" ht="14.25" x14ac:dyDescent="0.2">
      <c r="A8" s="32">
        <v>7</v>
      </c>
      <c r="B8" s="33">
        <v>18</v>
      </c>
      <c r="C8" s="32">
        <v>64146</v>
      </c>
      <c r="D8" s="32">
        <v>164934.42489743599</v>
      </c>
      <c r="E8" s="32">
        <v>135324.01746581201</v>
      </c>
      <c r="F8" s="32">
        <v>29610.407431623898</v>
      </c>
      <c r="G8" s="32">
        <v>135324.01746581201</v>
      </c>
      <c r="H8" s="32">
        <v>0.179528363772676</v>
      </c>
    </row>
    <row r="9" spans="1:8" ht="14.25" x14ac:dyDescent="0.2">
      <c r="A9" s="32">
        <v>8</v>
      </c>
      <c r="B9" s="33">
        <v>19</v>
      </c>
      <c r="C9" s="32">
        <v>25982</v>
      </c>
      <c r="D9" s="32">
        <v>126661.94075299099</v>
      </c>
      <c r="E9" s="32">
        <v>110603.42669658099</v>
      </c>
      <c r="F9" s="32">
        <v>16058.5140564103</v>
      </c>
      <c r="G9" s="32">
        <v>110603.42669658099</v>
      </c>
      <c r="H9" s="32">
        <v>0.126782472784991</v>
      </c>
    </row>
    <row r="10" spans="1:8" ht="14.25" x14ac:dyDescent="0.2">
      <c r="A10" s="32">
        <v>9</v>
      </c>
      <c r="B10" s="33">
        <v>21</v>
      </c>
      <c r="C10" s="32">
        <v>295663</v>
      </c>
      <c r="D10" s="32">
        <v>1066929.62167094</v>
      </c>
      <c r="E10" s="32">
        <v>1025956.39700513</v>
      </c>
      <c r="F10" s="32">
        <v>40973.224665811998</v>
      </c>
      <c r="G10" s="32">
        <v>1025956.39700513</v>
      </c>
      <c r="H10" s="35">
        <v>3.84029310214885E-2</v>
      </c>
    </row>
    <row r="11" spans="1:8" ht="14.25" x14ac:dyDescent="0.2">
      <c r="A11" s="32">
        <v>10</v>
      </c>
      <c r="B11" s="33">
        <v>22</v>
      </c>
      <c r="C11" s="32">
        <v>59512</v>
      </c>
      <c r="D11" s="32">
        <v>567342.33178974397</v>
      </c>
      <c r="E11" s="32">
        <v>505631.40849658102</v>
      </c>
      <c r="F11" s="32">
        <v>61710.923293162399</v>
      </c>
      <c r="G11" s="32">
        <v>505631.40849658102</v>
      </c>
      <c r="H11" s="32">
        <v>0.108771935100433</v>
      </c>
    </row>
    <row r="12" spans="1:8" ht="14.25" x14ac:dyDescent="0.2">
      <c r="A12" s="32">
        <v>11</v>
      </c>
      <c r="B12" s="33">
        <v>23</v>
      </c>
      <c r="C12" s="32">
        <v>311455.80599999998</v>
      </c>
      <c r="D12" s="32">
        <v>2124003.0554610202</v>
      </c>
      <c r="E12" s="32">
        <v>1828284.9573081499</v>
      </c>
      <c r="F12" s="32">
        <v>295718.09815287002</v>
      </c>
      <c r="G12" s="32">
        <v>1828284.9573081499</v>
      </c>
      <c r="H12" s="32">
        <v>0.13922677624806201</v>
      </c>
    </row>
    <row r="13" spans="1:8" ht="14.25" x14ac:dyDescent="0.2">
      <c r="A13" s="32">
        <v>12</v>
      </c>
      <c r="B13" s="33">
        <v>24</v>
      </c>
      <c r="C13" s="32">
        <v>30237</v>
      </c>
      <c r="D13" s="32">
        <v>534132.75970170903</v>
      </c>
      <c r="E13" s="32">
        <v>508340.30826153798</v>
      </c>
      <c r="F13" s="32">
        <v>25792.451440170898</v>
      </c>
      <c r="G13" s="32">
        <v>508340.30826153798</v>
      </c>
      <c r="H13" s="32">
        <v>4.8288465688895298E-2</v>
      </c>
    </row>
    <row r="14" spans="1:8" ht="14.25" x14ac:dyDescent="0.2">
      <c r="A14" s="32">
        <v>13</v>
      </c>
      <c r="B14" s="33">
        <v>25</v>
      </c>
      <c r="C14" s="32">
        <v>99448</v>
      </c>
      <c r="D14" s="32">
        <v>1099998.2463</v>
      </c>
      <c r="E14" s="32">
        <v>1001444.6869</v>
      </c>
      <c r="F14" s="32">
        <v>98553.559399999998</v>
      </c>
      <c r="G14" s="32">
        <v>1001444.6869</v>
      </c>
      <c r="H14" s="32">
        <v>8.9594287746820406E-2</v>
      </c>
    </row>
    <row r="15" spans="1:8" ht="14.25" x14ac:dyDescent="0.2">
      <c r="A15" s="32">
        <v>14</v>
      </c>
      <c r="B15" s="33">
        <v>26</v>
      </c>
      <c r="C15" s="32">
        <v>81240</v>
      </c>
      <c r="D15" s="32">
        <v>415112.92293296999</v>
      </c>
      <c r="E15" s="32">
        <v>364109.74739972799</v>
      </c>
      <c r="F15" s="32">
        <v>51003.175533242596</v>
      </c>
      <c r="G15" s="32">
        <v>364109.74739972799</v>
      </c>
      <c r="H15" s="32">
        <v>0.12286578594778701</v>
      </c>
    </row>
    <row r="16" spans="1:8" ht="14.25" x14ac:dyDescent="0.2">
      <c r="A16" s="32">
        <v>15</v>
      </c>
      <c r="B16" s="33">
        <v>27</v>
      </c>
      <c r="C16" s="32">
        <v>230739.22500000001</v>
      </c>
      <c r="D16" s="32">
        <v>1604936.8406333299</v>
      </c>
      <c r="E16" s="32">
        <v>1408425.0427000001</v>
      </c>
      <c r="F16" s="32">
        <v>196511.797933333</v>
      </c>
      <c r="G16" s="32">
        <v>1408425.0427000001</v>
      </c>
      <c r="H16" s="32">
        <v>0.12244207557462899</v>
      </c>
    </row>
    <row r="17" spans="1:8" ht="14.25" x14ac:dyDescent="0.2">
      <c r="A17" s="32">
        <v>16</v>
      </c>
      <c r="B17" s="33">
        <v>29</v>
      </c>
      <c r="C17" s="32">
        <v>272791</v>
      </c>
      <c r="D17" s="32">
        <v>3473268.1003598301</v>
      </c>
      <c r="E17" s="32">
        <v>3331892.57292479</v>
      </c>
      <c r="F17" s="32">
        <v>141375.52743504301</v>
      </c>
      <c r="G17" s="32">
        <v>3331892.57292479</v>
      </c>
      <c r="H17" s="32">
        <v>4.07038913639855E-2</v>
      </c>
    </row>
    <row r="18" spans="1:8" ht="14.25" x14ac:dyDescent="0.2">
      <c r="A18" s="32">
        <v>17</v>
      </c>
      <c r="B18" s="33">
        <v>31</v>
      </c>
      <c r="C18" s="32">
        <v>32745.571</v>
      </c>
      <c r="D18" s="32">
        <v>322107.80658471398</v>
      </c>
      <c r="E18" s="32">
        <v>268653.70941063302</v>
      </c>
      <c r="F18" s="32">
        <v>53454.097174080598</v>
      </c>
      <c r="G18" s="32">
        <v>268653.70941063302</v>
      </c>
      <c r="H18" s="32">
        <v>0.16595095207673</v>
      </c>
    </row>
    <row r="19" spans="1:8" ht="14.25" x14ac:dyDescent="0.2">
      <c r="A19" s="32">
        <v>18</v>
      </c>
      <c r="B19" s="33">
        <v>32</v>
      </c>
      <c r="C19" s="32">
        <v>20822.752</v>
      </c>
      <c r="D19" s="32">
        <v>302204.221010582</v>
      </c>
      <c r="E19" s="32">
        <v>276544.78691815102</v>
      </c>
      <c r="F19" s="32">
        <v>25659.434092430802</v>
      </c>
      <c r="G19" s="32">
        <v>276544.78691815102</v>
      </c>
      <c r="H19" s="32">
        <v>8.4907596613392103E-2</v>
      </c>
    </row>
    <row r="20" spans="1:8" ht="14.25" x14ac:dyDescent="0.2">
      <c r="A20" s="32">
        <v>19</v>
      </c>
      <c r="B20" s="33">
        <v>33</v>
      </c>
      <c r="C20" s="32">
        <v>59181.642</v>
      </c>
      <c r="D20" s="32">
        <v>669083.49960942403</v>
      </c>
      <c r="E20" s="32">
        <v>540836.72258417995</v>
      </c>
      <c r="F20" s="32">
        <v>128246.777025244</v>
      </c>
      <c r="G20" s="32">
        <v>540836.72258417995</v>
      </c>
      <c r="H20" s="32">
        <v>0.19167529478773301</v>
      </c>
    </row>
    <row r="21" spans="1:8" ht="14.25" x14ac:dyDescent="0.2">
      <c r="A21" s="32">
        <v>20</v>
      </c>
      <c r="B21" s="33">
        <v>34</v>
      </c>
      <c r="C21" s="32">
        <v>56749.902999999998</v>
      </c>
      <c r="D21" s="32">
        <v>277183.13785209903</v>
      </c>
      <c r="E21" s="32">
        <v>199355.613734596</v>
      </c>
      <c r="F21" s="32">
        <v>77827.524117503301</v>
      </c>
      <c r="G21" s="32">
        <v>199355.613734596</v>
      </c>
      <c r="H21" s="32">
        <v>0.28078015394656097</v>
      </c>
    </row>
    <row r="22" spans="1:8" ht="14.25" x14ac:dyDescent="0.2">
      <c r="A22" s="32">
        <v>21</v>
      </c>
      <c r="B22" s="33">
        <v>35</v>
      </c>
      <c r="C22" s="32">
        <v>36636.497000000003</v>
      </c>
      <c r="D22" s="32">
        <v>1010002.63204867</v>
      </c>
      <c r="E22" s="32">
        <v>962696.67986460205</v>
      </c>
      <c r="F22" s="32">
        <v>47305.952184070797</v>
      </c>
      <c r="G22" s="32">
        <v>962696.67986460205</v>
      </c>
      <c r="H22" s="32">
        <v>4.6837454361991299E-2</v>
      </c>
    </row>
    <row r="23" spans="1:8" ht="14.25" x14ac:dyDescent="0.2">
      <c r="A23" s="32">
        <v>22</v>
      </c>
      <c r="B23" s="33">
        <v>36</v>
      </c>
      <c r="C23" s="32">
        <v>116461.19100000001</v>
      </c>
      <c r="D23" s="32">
        <v>606058.18385398202</v>
      </c>
      <c r="E23" s="32">
        <v>504741.89114567603</v>
      </c>
      <c r="F23" s="32">
        <v>101316.29270830601</v>
      </c>
      <c r="G23" s="32">
        <v>504741.89114567603</v>
      </c>
      <c r="H23" s="32">
        <v>0.16717255109736501</v>
      </c>
    </row>
    <row r="24" spans="1:8" ht="14.25" x14ac:dyDescent="0.2">
      <c r="A24" s="32">
        <v>23</v>
      </c>
      <c r="B24" s="33">
        <v>37</v>
      </c>
      <c r="C24" s="32">
        <v>167359.883</v>
      </c>
      <c r="D24" s="32">
        <v>1388196.6766822999</v>
      </c>
      <c r="E24" s="32">
        <v>1242346.00924456</v>
      </c>
      <c r="F24" s="32">
        <v>145850.66743773999</v>
      </c>
      <c r="G24" s="32">
        <v>1242346.00924456</v>
      </c>
      <c r="H24" s="32">
        <v>0.105064844115831</v>
      </c>
    </row>
    <row r="25" spans="1:8" ht="14.25" x14ac:dyDescent="0.2">
      <c r="A25" s="32">
        <v>24</v>
      </c>
      <c r="B25" s="33">
        <v>38</v>
      </c>
      <c r="C25" s="32">
        <v>197026.55499999999</v>
      </c>
      <c r="D25" s="32">
        <v>975150.98234070803</v>
      </c>
      <c r="E25" s="32">
        <v>931376.35206460196</v>
      </c>
      <c r="F25" s="32">
        <v>43774.630276106203</v>
      </c>
      <c r="G25" s="32">
        <v>931376.35206460196</v>
      </c>
      <c r="H25" s="32">
        <v>4.4890105295317E-2</v>
      </c>
    </row>
    <row r="26" spans="1:8" ht="14.25" x14ac:dyDescent="0.2">
      <c r="A26" s="32">
        <v>25</v>
      </c>
      <c r="B26" s="33">
        <v>39</v>
      </c>
      <c r="C26" s="32">
        <v>95960.917000000001</v>
      </c>
      <c r="D26" s="32">
        <v>137028.80759906201</v>
      </c>
      <c r="E26" s="32">
        <v>101195.693233894</v>
      </c>
      <c r="F26" s="32">
        <v>35833.114365167901</v>
      </c>
      <c r="G26" s="32">
        <v>101195.693233894</v>
      </c>
      <c r="H26" s="32">
        <v>0.26150059241567197</v>
      </c>
    </row>
    <row r="27" spans="1:8" ht="14.25" x14ac:dyDescent="0.2">
      <c r="A27" s="32">
        <v>26</v>
      </c>
      <c r="B27" s="33">
        <v>42</v>
      </c>
      <c r="C27" s="32">
        <v>12391.907999999999</v>
      </c>
      <c r="D27" s="32">
        <v>226826.33309999999</v>
      </c>
      <c r="E27" s="32">
        <v>201019.63570000001</v>
      </c>
      <c r="F27" s="32">
        <v>25806.697400000001</v>
      </c>
      <c r="G27" s="32">
        <v>201019.63570000001</v>
      </c>
      <c r="H27" s="32">
        <v>0.113772933888689</v>
      </c>
    </row>
    <row r="28" spans="1:8" ht="14.25" x14ac:dyDescent="0.2">
      <c r="A28" s="32">
        <v>27</v>
      </c>
      <c r="B28" s="33">
        <v>75</v>
      </c>
      <c r="C28" s="32">
        <v>298</v>
      </c>
      <c r="D28" s="32">
        <v>200258.11965812001</v>
      </c>
      <c r="E28" s="32">
        <v>186738.452991453</v>
      </c>
      <c r="F28" s="32">
        <v>13519.666666666701</v>
      </c>
      <c r="G28" s="32">
        <v>186738.452991453</v>
      </c>
      <c r="H28" s="32">
        <v>6.7511203489513505E-2</v>
      </c>
    </row>
    <row r="29" spans="1:8" ht="14.25" x14ac:dyDescent="0.2">
      <c r="A29" s="32">
        <v>28</v>
      </c>
      <c r="B29" s="33">
        <v>76</v>
      </c>
      <c r="C29" s="32">
        <v>3057</v>
      </c>
      <c r="D29" s="32">
        <v>668296.61651453003</v>
      </c>
      <c r="E29" s="32">
        <v>631173.38581965805</v>
      </c>
      <c r="F29" s="32">
        <v>37123.230694871803</v>
      </c>
      <c r="G29" s="32">
        <v>631173.38581965805</v>
      </c>
      <c r="H29" s="32">
        <v>5.5549032835877997E-2</v>
      </c>
    </row>
    <row r="30" spans="1:8" ht="14.25" x14ac:dyDescent="0.2">
      <c r="A30" s="32">
        <v>29</v>
      </c>
      <c r="B30" s="33">
        <v>99</v>
      </c>
      <c r="C30" s="32">
        <v>18</v>
      </c>
      <c r="D30" s="32">
        <v>41134.5374782543</v>
      </c>
      <c r="E30" s="32">
        <v>39298.315603963398</v>
      </c>
      <c r="F30" s="32">
        <v>1836.2218742908999</v>
      </c>
      <c r="G30" s="32">
        <v>39298.315603963398</v>
      </c>
      <c r="H30" s="32">
        <v>4.4639419496612001E-2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7">
        <v>70</v>
      </c>
      <c r="C32" s="38">
        <v>78</v>
      </c>
      <c r="D32" s="38">
        <v>97776.12</v>
      </c>
      <c r="E32" s="38">
        <v>93758.05</v>
      </c>
      <c r="F32" s="32"/>
      <c r="G32" s="32"/>
      <c r="H32" s="32"/>
    </row>
    <row r="33" spans="1:8" ht="14.25" x14ac:dyDescent="0.2">
      <c r="A33" s="32"/>
      <c r="B33" s="37">
        <v>71</v>
      </c>
      <c r="C33" s="38">
        <v>129</v>
      </c>
      <c r="D33" s="38">
        <v>370452.16</v>
      </c>
      <c r="E33" s="38">
        <v>415298.57</v>
      </c>
      <c r="F33" s="32"/>
      <c r="G33" s="32"/>
      <c r="H33" s="32"/>
    </row>
    <row r="34" spans="1:8" ht="14.25" x14ac:dyDescent="0.2">
      <c r="A34" s="32"/>
      <c r="B34" s="37">
        <v>72</v>
      </c>
      <c r="C34" s="38">
        <v>71</v>
      </c>
      <c r="D34" s="38">
        <v>208039.35</v>
      </c>
      <c r="E34" s="38">
        <v>217277.98</v>
      </c>
      <c r="F34" s="32"/>
      <c r="G34" s="32"/>
      <c r="H34" s="32"/>
    </row>
    <row r="35" spans="1:8" ht="14.25" x14ac:dyDescent="0.2">
      <c r="A35" s="32"/>
      <c r="B35" s="37">
        <v>73</v>
      </c>
      <c r="C35" s="38">
        <v>159</v>
      </c>
      <c r="D35" s="38">
        <v>284261.81</v>
      </c>
      <c r="E35" s="38">
        <v>329718.36</v>
      </c>
      <c r="F35" s="32"/>
      <c r="G35" s="32"/>
      <c r="H35" s="32"/>
    </row>
    <row r="36" spans="1:8" ht="14.25" x14ac:dyDescent="0.2">
      <c r="A36" s="32"/>
      <c r="B36" s="37">
        <v>74</v>
      </c>
      <c r="C36" s="38">
        <v>31</v>
      </c>
      <c r="D36" s="38">
        <v>26.35</v>
      </c>
      <c r="E36" s="38">
        <v>2.4300000000000002</v>
      </c>
      <c r="F36" s="32"/>
      <c r="G36" s="32"/>
      <c r="H36" s="32"/>
    </row>
    <row r="37" spans="1:8" ht="14.25" x14ac:dyDescent="0.2">
      <c r="A37" s="32"/>
      <c r="B37" s="37">
        <v>77</v>
      </c>
      <c r="C37" s="38">
        <v>92</v>
      </c>
      <c r="D37" s="38">
        <v>149879.56</v>
      </c>
      <c r="E37" s="38">
        <v>166387.48000000001</v>
      </c>
      <c r="F37" s="32"/>
      <c r="G37" s="32"/>
      <c r="H37" s="32"/>
    </row>
    <row r="38" spans="1:8" ht="14.25" x14ac:dyDescent="0.2">
      <c r="A38" s="32"/>
      <c r="B38" s="37">
        <v>78</v>
      </c>
      <c r="C38" s="38">
        <v>59</v>
      </c>
      <c r="D38" s="38">
        <v>74411.149999999994</v>
      </c>
      <c r="E38" s="38">
        <v>64220.78</v>
      </c>
      <c r="F38" s="32"/>
      <c r="G38" s="32"/>
      <c r="H38" s="32"/>
    </row>
    <row r="39" spans="1:8" ht="14.25" x14ac:dyDescent="0.2">
      <c r="A39" s="32"/>
      <c r="B39" s="37"/>
      <c r="C39" s="38"/>
      <c r="D39" s="38"/>
      <c r="E39" s="38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2015-07-27T00:49:28Z</dcterms:modified>
</cp:coreProperties>
</file>